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yoshida\Documents\__Today__\_AyLIB\_SRIMfit-AyLIB\170609-SRIMfit LET_R plot\_SRIMwb\RknSRIMwb\"/>
    </mc:Choice>
  </mc:AlternateContent>
  <bookViews>
    <workbookView xWindow="0" yWindow="0" windowWidth="17400" windowHeight="10725" tabRatio="748"/>
  </bookViews>
  <sheets>
    <sheet name="srim136Xe_Si" sheetId="194" r:id="rId1"/>
    <sheet name="srim136Xe_Al" sheetId="195" r:id="rId2"/>
    <sheet name="srim136Xe_Au" sheetId="196" r:id="rId3"/>
    <sheet name="srim136Xe_C" sheetId="201" r:id="rId4"/>
    <sheet name="srim136Xe_Air" sheetId="202" r:id="rId5"/>
    <sheet name="srim136Xe_Kapton" sheetId="198" r:id="rId6"/>
    <sheet name="srim136Xe_Mylar" sheetId="199" r:id="rId7"/>
    <sheet name="srim136Xe_EJ212" sheetId="200" r:id="rId8"/>
  </sheets>
  <calcPr calcId="152511" iterate="1" iterateCount="1000"/>
  <customWorkbookViews>
    <customWorkbookView name="view1" guid="{8A5D6D5C-C043-4E6B-AB9F-8AB531120421}" xWindow="9" yWindow="76" windowWidth="1821" windowHeight="634" activeSheetId="80"/>
    <customWorkbookView name="view2" guid="{3AC4C5A4-CC01-4AA2-8975-95BDDCF33CBA}" xWindow="9" yWindow="76" windowWidth="1821" windowHeight="634" activeSheetId="80"/>
  </customWorkbookViews>
</workbook>
</file>

<file path=xl/calcChain.xml><?xml version="1.0" encoding="utf-8"?>
<calcChain xmlns="http://schemas.openxmlformats.org/spreadsheetml/2006/main">
  <c r="P228" i="202" l="1"/>
  <c r="M228" i="202"/>
  <c r="J228" i="202"/>
  <c r="G228" i="202"/>
  <c r="D228" i="202"/>
  <c r="P227" i="202"/>
  <c r="M227" i="202"/>
  <c r="J227" i="202"/>
  <c r="G227" i="202"/>
  <c r="D227" i="202"/>
  <c r="P226" i="202"/>
  <c r="M226" i="202"/>
  <c r="J226" i="202"/>
  <c r="G226" i="202"/>
  <c r="D226" i="202"/>
  <c r="P225" i="202"/>
  <c r="M225" i="202"/>
  <c r="J225" i="202"/>
  <c r="G225" i="202"/>
  <c r="D225" i="202"/>
  <c r="P224" i="202"/>
  <c r="M224" i="202"/>
  <c r="J224" i="202"/>
  <c r="G224" i="202"/>
  <c r="D224" i="202"/>
  <c r="P223" i="202"/>
  <c r="M223" i="202"/>
  <c r="J223" i="202"/>
  <c r="G223" i="202"/>
  <c r="D223" i="202"/>
  <c r="P222" i="202"/>
  <c r="M222" i="202"/>
  <c r="J222" i="202"/>
  <c r="G222" i="202"/>
  <c r="D222" i="202"/>
  <c r="P221" i="202"/>
  <c r="M221" i="202"/>
  <c r="J221" i="202"/>
  <c r="G221" i="202"/>
  <c r="D221" i="202"/>
  <c r="P220" i="202"/>
  <c r="M220" i="202"/>
  <c r="J220" i="202"/>
  <c r="G220" i="202"/>
  <c r="D220" i="202"/>
  <c r="P219" i="202"/>
  <c r="M219" i="202"/>
  <c r="J219" i="202"/>
  <c r="G219" i="202"/>
  <c r="D219" i="202"/>
  <c r="P218" i="202"/>
  <c r="M218" i="202"/>
  <c r="J218" i="202"/>
  <c r="G218" i="202"/>
  <c r="D218" i="202"/>
  <c r="P217" i="202"/>
  <c r="M217" i="202"/>
  <c r="J217" i="202"/>
  <c r="G217" i="202"/>
  <c r="D217" i="202"/>
  <c r="P216" i="202"/>
  <c r="M216" i="202"/>
  <c r="J216" i="202"/>
  <c r="G216" i="202"/>
  <c r="D216" i="202"/>
  <c r="P215" i="202"/>
  <c r="M215" i="202"/>
  <c r="J215" i="202"/>
  <c r="G215" i="202"/>
  <c r="D215" i="202"/>
  <c r="P214" i="202"/>
  <c r="M214" i="202"/>
  <c r="J214" i="202"/>
  <c r="G214" i="202"/>
  <c r="D214" i="202"/>
  <c r="P213" i="202"/>
  <c r="M213" i="202"/>
  <c r="J213" i="202"/>
  <c r="G213" i="202"/>
  <c r="D213" i="202"/>
  <c r="P212" i="202"/>
  <c r="M212" i="202"/>
  <c r="J212" i="202"/>
  <c r="G212" i="202"/>
  <c r="D212" i="202"/>
  <c r="P211" i="202"/>
  <c r="M211" i="202"/>
  <c r="J211" i="202"/>
  <c r="G211" i="202"/>
  <c r="D211" i="202"/>
  <c r="P210" i="202"/>
  <c r="M210" i="202"/>
  <c r="J210" i="202"/>
  <c r="G210" i="202"/>
  <c r="D210" i="202"/>
  <c r="P209" i="202"/>
  <c r="M209" i="202"/>
  <c r="J209" i="202"/>
  <c r="G209" i="202"/>
  <c r="D209" i="202"/>
  <c r="P208" i="202"/>
  <c r="M208" i="202"/>
  <c r="J208" i="202"/>
  <c r="G208" i="202"/>
  <c r="D208" i="202"/>
  <c r="P207" i="202"/>
  <c r="M207" i="202"/>
  <c r="J207" i="202"/>
  <c r="G207" i="202"/>
  <c r="D207" i="202"/>
  <c r="P206" i="202"/>
  <c r="M206" i="202"/>
  <c r="J206" i="202"/>
  <c r="G206" i="202"/>
  <c r="D206" i="202"/>
  <c r="P205" i="202"/>
  <c r="M205" i="202"/>
  <c r="J205" i="202"/>
  <c r="G205" i="202"/>
  <c r="D205" i="202"/>
  <c r="P204" i="202"/>
  <c r="M204" i="202"/>
  <c r="J204" i="202"/>
  <c r="G204" i="202"/>
  <c r="D204" i="202"/>
  <c r="P203" i="202"/>
  <c r="M203" i="202"/>
  <c r="J203" i="202"/>
  <c r="G203" i="202"/>
  <c r="D203" i="202"/>
  <c r="P202" i="202"/>
  <c r="M202" i="202"/>
  <c r="J202" i="202"/>
  <c r="G202" i="202"/>
  <c r="D202" i="202"/>
  <c r="P201" i="202"/>
  <c r="M201" i="202"/>
  <c r="J201" i="202"/>
  <c r="G201" i="202"/>
  <c r="D201" i="202"/>
  <c r="P200" i="202"/>
  <c r="M200" i="202"/>
  <c r="J200" i="202"/>
  <c r="G200" i="202"/>
  <c r="D200" i="202"/>
  <c r="P199" i="202"/>
  <c r="M199" i="202"/>
  <c r="J199" i="202"/>
  <c r="G199" i="202"/>
  <c r="D199" i="202"/>
  <c r="P198" i="202"/>
  <c r="M198" i="202"/>
  <c r="J198" i="202"/>
  <c r="G198" i="202"/>
  <c r="D198" i="202"/>
  <c r="P197" i="202"/>
  <c r="M197" i="202"/>
  <c r="J197" i="202"/>
  <c r="G197" i="202"/>
  <c r="D197" i="202"/>
  <c r="P196" i="202"/>
  <c r="M196" i="202"/>
  <c r="J196" i="202"/>
  <c r="G196" i="202"/>
  <c r="D196" i="202"/>
  <c r="P195" i="202"/>
  <c r="M195" i="202"/>
  <c r="J195" i="202"/>
  <c r="G195" i="202"/>
  <c r="D195" i="202"/>
  <c r="P194" i="202"/>
  <c r="M194" i="202"/>
  <c r="J194" i="202"/>
  <c r="G194" i="202"/>
  <c r="D194" i="202"/>
  <c r="P193" i="202"/>
  <c r="M193" i="202"/>
  <c r="J193" i="202"/>
  <c r="G193" i="202"/>
  <c r="D193" i="202"/>
  <c r="P192" i="202"/>
  <c r="M192" i="202"/>
  <c r="J192" i="202"/>
  <c r="G192" i="202"/>
  <c r="D192" i="202"/>
  <c r="P191" i="202"/>
  <c r="M191" i="202"/>
  <c r="J191" i="202"/>
  <c r="G191" i="202"/>
  <c r="D191" i="202"/>
  <c r="P190" i="202"/>
  <c r="M190" i="202"/>
  <c r="J190" i="202"/>
  <c r="G190" i="202"/>
  <c r="D190" i="202"/>
  <c r="P189" i="202"/>
  <c r="M189" i="202"/>
  <c r="J189" i="202"/>
  <c r="G189" i="202"/>
  <c r="D189" i="202"/>
  <c r="P188" i="202"/>
  <c r="M188" i="202"/>
  <c r="J188" i="202"/>
  <c r="G188" i="202"/>
  <c r="D188" i="202"/>
  <c r="P187" i="202"/>
  <c r="M187" i="202"/>
  <c r="J187" i="202"/>
  <c r="G187" i="202"/>
  <c r="D187" i="202"/>
  <c r="P186" i="202"/>
  <c r="M186" i="202"/>
  <c r="J186" i="202"/>
  <c r="G186" i="202"/>
  <c r="D186" i="202"/>
  <c r="P185" i="202"/>
  <c r="M185" i="202"/>
  <c r="J185" i="202"/>
  <c r="G185" i="202"/>
  <c r="D185" i="202"/>
  <c r="P184" i="202"/>
  <c r="M184" i="202"/>
  <c r="J184" i="202"/>
  <c r="G184" i="202"/>
  <c r="D184" i="202"/>
  <c r="P183" i="202"/>
  <c r="M183" i="202"/>
  <c r="J183" i="202"/>
  <c r="G183" i="202"/>
  <c r="D183" i="202"/>
  <c r="P182" i="202"/>
  <c r="M182" i="202"/>
  <c r="J182" i="202"/>
  <c r="G182" i="202"/>
  <c r="D182" i="202"/>
  <c r="P181" i="202"/>
  <c r="M181" i="202"/>
  <c r="J181" i="202"/>
  <c r="G181" i="202"/>
  <c r="D181" i="202"/>
  <c r="P180" i="202"/>
  <c r="M180" i="202"/>
  <c r="J180" i="202"/>
  <c r="G180" i="202"/>
  <c r="D180" i="202"/>
  <c r="P179" i="202"/>
  <c r="M179" i="202"/>
  <c r="J179" i="202"/>
  <c r="G179" i="202"/>
  <c r="D179" i="202"/>
  <c r="P178" i="202"/>
  <c r="M178" i="202"/>
  <c r="J178" i="202"/>
  <c r="G178" i="202"/>
  <c r="D178" i="202"/>
  <c r="P177" i="202"/>
  <c r="M177" i="202"/>
  <c r="J177" i="202"/>
  <c r="G177" i="202"/>
  <c r="D177" i="202"/>
  <c r="P176" i="202"/>
  <c r="M176" i="202"/>
  <c r="J176" i="202"/>
  <c r="G176" i="202"/>
  <c r="D176" i="202"/>
  <c r="P175" i="202"/>
  <c r="M175" i="202"/>
  <c r="J175" i="202"/>
  <c r="G175" i="202"/>
  <c r="D175" i="202"/>
  <c r="P174" i="202"/>
  <c r="M174" i="202"/>
  <c r="J174" i="202"/>
  <c r="G174" i="202"/>
  <c r="D174" i="202"/>
  <c r="P173" i="202"/>
  <c r="M173" i="202"/>
  <c r="J173" i="202"/>
  <c r="G173" i="202"/>
  <c r="D173" i="202"/>
  <c r="P172" i="202"/>
  <c r="M172" i="202"/>
  <c r="J172" i="202"/>
  <c r="G172" i="202"/>
  <c r="D172" i="202"/>
  <c r="P171" i="202"/>
  <c r="M171" i="202"/>
  <c r="J171" i="202"/>
  <c r="G171" i="202"/>
  <c r="D171" i="202"/>
  <c r="P170" i="202"/>
  <c r="M170" i="202"/>
  <c r="J170" i="202"/>
  <c r="G170" i="202"/>
  <c r="D170" i="202"/>
  <c r="P169" i="202"/>
  <c r="M169" i="202"/>
  <c r="J169" i="202"/>
  <c r="G169" i="202"/>
  <c r="D169" i="202"/>
  <c r="P168" i="202"/>
  <c r="M168" i="202"/>
  <c r="J168" i="202"/>
  <c r="G168" i="202"/>
  <c r="D168" i="202"/>
  <c r="P167" i="202"/>
  <c r="M167" i="202"/>
  <c r="J167" i="202"/>
  <c r="G167" i="202"/>
  <c r="D167" i="202"/>
  <c r="P166" i="202"/>
  <c r="M166" i="202"/>
  <c r="J166" i="202"/>
  <c r="G166" i="202"/>
  <c r="D166" i="202"/>
  <c r="P165" i="202"/>
  <c r="M165" i="202"/>
  <c r="J165" i="202"/>
  <c r="G165" i="202"/>
  <c r="D165" i="202"/>
  <c r="P164" i="202"/>
  <c r="M164" i="202"/>
  <c r="J164" i="202"/>
  <c r="G164" i="202"/>
  <c r="D164" i="202"/>
  <c r="P163" i="202"/>
  <c r="M163" i="202"/>
  <c r="J163" i="202"/>
  <c r="G163" i="202"/>
  <c r="D163" i="202"/>
  <c r="P162" i="202"/>
  <c r="M162" i="202"/>
  <c r="J162" i="202"/>
  <c r="G162" i="202"/>
  <c r="D162" i="202"/>
  <c r="P161" i="202"/>
  <c r="M161" i="202"/>
  <c r="J161" i="202"/>
  <c r="G161" i="202"/>
  <c r="D161" i="202"/>
  <c r="P160" i="202"/>
  <c r="M160" i="202"/>
  <c r="J160" i="202"/>
  <c r="G160" i="202"/>
  <c r="D160" i="202"/>
  <c r="P159" i="202"/>
  <c r="M159" i="202"/>
  <c r="J159" i="202"/>
  <c r="G159" i="202"/>
  <c r="D159" i="202"/>
  <c r="P158" i="202"/>
  <c r="M158" i="202"/>
  <c r="J158" i="202"/>
  <c r="G158" i="202"/>
  <c r="D158" i="202"/>
  <c r="P157" i="202"/>
  <c r="M157" i="202"/>
  <c r="J157" i="202"/>
  <c r="G157" i="202"/>
  <c r="D157" i="202"/>
  <c r="P156" i="202"/>
  <c r="M156" i="202"/>
  <c r="J156" i="202"/>
  <c r="G156" i="202"/>
  <c r="D156" i="202"/>
  <c r="P155" i="202"/>
  <c r="M155" i="202"/>
  <c r="J155" i="202"/>
  <c r="G155" i="202"/>
  <c r="D155" i="202"/>
  <c r="P154" i="202"/>
  <c r="M154" i="202"/>
  <c r="J154" i="202"/>
  <c r="G154" i="202"/>
  <c r="D154" i="202"/>
  <c r="P153" i="202"/>
  <c r="M153" i="202"/>
  <c r="J153" i="202"/>
  <c r="G153" i="202"/>
  <c r="D153" i="202"/>
  <c r="P152" i="202"/>
  <c r="M152" i="202"/>
  <c r="J152" i="202"/>
  <c r="G152" i="202"/>
  <c r="D152" i="202"/>
  <c r="P151" i="202"/>
  <c r="M151" i="202"/>
  <c r="J151" i="202"/>
  <c r="G151" i="202"/>
  <c r="D151" i="202"/>
  <c r="P150" i="202"/>
  <c r="M150" i="202"/>
  <c r="J150" i="202"/>
  <c r="G150" i="202"/>
  <c r="D150" i="202"/>
  <c r="P149" i="202"/>
  <c r="M149" i="202"/>
  <c r="J149" i="202"/>
  <c r="G149" i="202"/>
  <c r="D149" i="202"/>
  <c r="P148" i="202"/>
  <c r="M148" i="202"/>
  <c r="J148" i="202"/>
  <c r="G148" i="202"/>
  <c r="D148" i="202"/>
  <c r="P147" i="202"/>
  <c r="M147" i="202"/>
  <c r="J147" i="202"/>
  <c r="G147" i="202"/>
  <c r="D147" i="202"/>
  <c r="P146" i="202"/>
  <c r="M146" i="202"/>
  <c r="J146" i="202"/>
  <c r="G146" i="202"/>
  <c r="D146" i="202"/>
  <c r="P145" i="202"/>
  <c r="M145" i="202"/>
  <c r="J145" i="202"/>
  <c r="G145" i="202"/>
  <c r="D145" i="202"/>
  <c r="P144" i="202"/>
  <c r="M144" i="202"/>
  <c r="J144" i="202"/>
  <c r="G144" i="202"/>
  <c r="D144" i="202"/>
  <c r="P143" i="202"/>
  <c r="M143" i="202"/>
  <c r="J143" i="202"/>
  <c r="G143" i="202"/>
  <c r="D143" i="202"/>
  <c r="P142" i="202"/>
  <c r="M142" i="202"/>
  <c r="J142" i="202"/>
  <c r="G142" i="202"/>
  <c r="D142" i="202"/>
  <c r="P141" i="202"/>
  <c r="M141" i="202"/>
  <c r="J141" i="202"/>
  <c r="G141" i="202"/>
  <c r="D141" i="202"/>
  <c r="P140" i="202"/>
  <c r="M140" i="202"/>
  <c r="J140" i="202"/>
  <c r="G140" i="202"/>
  <c r="D140" i="202"/>
  <c r="P139" i="202"/>
  <c r="M139" i="202"/>
  <c r="J139" i="202"/>
  <c r="G139" i="202"/>
  <c r="D139" i="202"/>
  <c r="P138" i="202"/>
  <c r="M138" i="202"/>
  <c r="J138" i="202"/>
  <c r="G138" i="202"/>
  <c r="D138" i="202"/>
  <c r="P137" i="202"/>
  <c r="M137" i="202"/>
  <c r="J137" i="202"/>
  <c r="G137" i="202"/>
  <c r="D137" i="202"/>
  <c r="P136" i="202"/>
  <c r="M136" i="202"/>
  <c r="J136" i="202"/>
  <c r="G136" i="202"/>
  <c r="D136" i="202"/>
  <c r="P135" i="202"/>
  <c r="M135" i="202"/>
  <c r="J135" i="202"/>
  <c r="G135" i="202"/>
  <c r="D135" i="202"/>
  <c r="P134" i="202"/>
  <c r="M134" i="202"/>
  <c r="J134" i="202"/>
  <c r="G134" i="202"/>
  <c r="D134" i="202"/>
  <c r="P133" i="202"/>
  <c r="M133" i="202"/>
  <c r="J133" i="202"/>
  <c r="G133" i="202"/>
  <c r="D133" i="202"/>
  <c r="P132" i="202"/>
  <c r="M132" i="202"/>
  <c r="J132" i="202"/>
  <c r="G132" i="202"/>
  <c r="D132" i="202"/>
  <c r="P131" i="202"/>
  <c r="M131" i="202"/>
  <c r="J131" i="202"/>
  <c r="G131" i="202"/>
  <c r="D131" i="202"/>
  <c r="P130" i="202"/>
  <c r="M130" i="202"/>
  <c r="J130" i="202"/>
  <c r="G130" i="202"/>
  <c r="D130" i="202"/>
  <c r="P129" i="202"/>
  <c r="M129" i="202"/>
  <c r="J129" i="202"/>
  <c r="G129" i="202"/>
  <c r="D129" i="202"/>
  <c r="P128" i="202"/>
  <c r="M128" i="202"/>
  <c r="J128" i="202"/>
  <c r="G128" i="202"/>
  <c r="D128" i="202"/>
  <c r="P127" i="202"/>
  <c r="M127" i="202"/>
  <c r="J127" i="202"/>
  <c r="G127" i="202"/>
  <c r="D127" i="202"/>
  <c r="P126" i="202"/>
  <c r="M126" i="202"/>
  <c r="J126" i="202"/>
  <c r="G126" i="202"/>
  <c r="D126" i="202"/>
  <c r="P125" i="202"/>
  <c r="M125" i="202"/>
  <c r="J125" i="202"/>
  <c r="G125" i="202"/>
  <c r="D125" i="202"/>
  <c r="P124" i="202"/>
  <c r="M124" i="202"/>
  <c r="J124" i="202"/>
  <c r="G124" i="202"/>
  <c r="D124" i="202"/>
  <c r="P123" i="202"/>
  <c r="M123" i="202"/>
  <c r="J123" i="202"/>
  <c r="G123" i="202"/>
  <c r="D123" i="202"/>
  <c r="P122" i="202"/>
  <c r="M122" i="202"/>
  <c r="J122" i="202"/>
  <c r="G122" i="202"/>
  <c r="D122" i="202"/>
  <c r="P121" i="202"/>
  <c r="M121" i="202"/>
  <c r="J121" i="202"/>
  <c r="G121" i="202"/>
  <c r="D121" i="202"/>
  <c r="P120" i="202"/>
  <c r="M120" i="202"/>
  <c r="J120" i="202"/>
  <c r="G120" i="202"/>
  <c r="D120" i="202"/>
  <c r="P119" i="202"/>
  <c r="M119" i="202"/>
  <c r="J119" i="202"/>
  <c r="G119" i="202"/>
  <c r="D119" i="202"/>
  <c r="P118" i="202"/>
  <c r="M118" i="202"/>
  <c r="J118" i="202"/>
  <c r="G118" i="202"/>
  <c r="D118" i="202"/>
  <c r="P117" i="202"/>
  <c r="M117" i="202"/>
  <c r="J117" i="202"/>
  <c r="G117" i="202"/>
  <c r="D117" i="202"/>
  <c r="P116" i="202"/>
  <c r="M116" i="202"/>
  <c r="J116" i="202"/>
  <c r="G116" i="202"/>
  <c r="D116" i="202"/>
  <c r="P115" i="202"/>
  <c r="M115" i="202"/>
  <c r="J115" i="202"/>
  <c r="G115" i="202"/>
  <c r="D115" i="202"/>
  <c r="P114" i="202"/>
  <c r="M114" i="202"/>
  <c r="J114" i="202"/>
  <c r="G114" i="202"/>
  <c r="D114" i="202"/>
  <c r="P113" i="202"/>
  <c r="M113" i="202"/>
  <c r="J113" i="202"/>
  <c r="G113" i="202"/>
  <c r="D113" i="202"/>
  <c r="P112" i="202"/>
  <c r="M112" i="202"/>
  <c r="J112" i="202"/>
  <c r="G112" i="202"/>
  <c r="D112" i="202"/>
  <c r="P111" i="202"/>
  <c r="M111" i="202"/>
  <c r="J111" i="202"/>
  <c r="G111" i="202"/>
  <c r="D111" i="202"/>
  <c r="P110" i="202"/>
  <c r="M110" i="202"/>
  <c r="J110" i="202"/>
  <c r="G110" i="202"/>
  <c r="D110" i="202"/>
  <c r="P109" i="202"/>
  <c r="M109" i="202"/>
  <c r="J109" i="202"/>
  <c r="G109" i="202"/>
  <c r="D109" i="202"/>
  <c r="P108" i="202"/>
  <c r="M108" i="202"/>
  <c r="J108" i="202"/>
  <c r="G108" i="202"/>
  <c r="D108" i="202"/>
  <c r="P107" i="202"/>
  <c r="M107" i="202"/>
  <c r="J107" i="202"/>
  <c r="G107" i="202"/>
  <c r="D107" i="202"/>
  <c r="P106" i="202"/>
  <c r="M106" i="202"/>
  <c r="J106" i="202"/>
  <c r="G106" i="202"/>
  <c r="D106" i="202"/>
  <c r="P105" i="202"/>
  <c r="M105" i="202"/>
  <c r="J105" i="202"/>
  <c r="G105" i="202"/>
  <c r="D105" i="202"/>
  <c r="P104" i="202"/>
  <c r="M104" i="202"/>
  <c r="J104" i="202"/>
  <c r="G104" i="202"/>
  <c r="D104" i="202"/>
  <c r="P103" i="202"/>
  <c r="M103" i="202"/>
  <c r="J103" i="202"/>
  <c r="G103" i="202"/>
  <c r="D103" i="202"/>
  <c r="P102" i="202"/>
  <c r="M102" i="202"/>
  <c r="J102" i="202"/>
  <c r="G102" i="202"/>
  <c r="D102" i="202"/>
  <c r="P101" i="202"/>
  <c r="M101" i="202"/>
  <c r="J101" i="202"/>
  <c r="G101" i="202"/>
  <c r="D101" i="202"/>
  <c r="P100" i="202"/>
  <c r="M100" i="202"/>
  <c r="J100" i="202"/>
  <c r="G100" i="202"/>
  <c r="D100" i="202"/>
  <c r="P99" i="202"/>
  <c r="M99" i="202"/>
  <c r="J99" i="202"/>
  <c r="G99" i="202"/>
  <c r="D99" i="202"/>
  <c r="P98" i="202"/>
  <c r="M98" i="202"/>
  <c r="J98" i="202"/>
  <c r="G98" i="202"/>
  <c r="D98" i="202"/>
  <c r="P97" i="202"/>
  <c r="M97" i="202"/>
  <c r="J97" i="202"/>
  <c r="G97" i="202"/>
  <c r="D97" i="202"/>
  <c r="P96" i="202"/>
  <c r="M96" i="202"/>
  <c r="J96" i="202"/>
  <c r="G96" i="202"/>
  <c r="D96" i="202"/>
  <c r="P95" i="202"/>
  <c r="M95" i="202"/>
  <c r="J95" i="202"/>
  <c r="G95" i="202"/>
  <c r="D95" i="202"/>
  <c r="P94" i="202"/>
  <c r="M94" i="202"/>
  <c r="J94" i="202"/>
  <c r="G94" i="202"/>
  <c r="D94" i="202"/>
  <c r="P93" i="202"/>
  <c r="M93" i="202"/>
  <c r="J93" i="202"/>
  <c r="G93" i="202"/>
  <c r="D93" i="202"/>
  <c r="P92" i="202"/>
  <c r="M92" i="202"/>
  <c r="J92" i="202"/>
  <c r="G92" i="202"/>
  <c r="D92" i="202"/>
  <c r="P91" i="202"/>
  <c r="M91" i="202"/>
  <c r="J91" i="202"/>
  <c r="G91" i="202"/>
  <c r="D91" i="202"/>
  <c r="P90" i="202"/>
  <c r="M90" i="202"/>
  <c r="J90" i="202"/>
  <c r="G90" i="202"/>
  <c r="D90" i="202"/>
  <c r="P89" i="202"/>
  <c r="M89" i="202"/>
  <c r="J89" i="202"/>
  <c r="G89" i="202"/>
  <c r="D89" i="202"/>
  <c r="P88" i="202"/>
  <c r="M88" i="202"/>
  <c r="J88" i="202"/>
  <c r="G88" i="202"/>
  <c r="D88" i="202"/>
  <c r="P87" i="202"/>
  <c r="M87" i="202"/>
  <c r="J87" i="202"/>
  <c r="G87" i="202"/>
  <c r="D87" i="202"/>
  <c r="P86" i="202"/>
  <c r="M86" i="202"/>
  <c r="J86" i="202"/>
  <c r="G86" i="202"/>
  <c r="D86" i="202"/>
  <c r="P85" i="202"/>
  <c r="M85" i="202"/>
  <c r="J85" i="202"/>
  <c r="G85" i="202"/>
  <c r="D85" i="202"/>
  <c r="P84" i="202"/>
  <c r="M84" i="202"/>
  <c r="J84" i="202"/>
  <c r="G84" i="202"/>
  <c r="D84" i="202"/>
  <c r="P83" i="202"/>
  <c r="M83" i="202"/>
  <c r="J83" i="202"/>
  <c r="G83" i="202"/>
  <c r="D83" i="202"/>
  <c r="P82" i="202"/>
  <c r="M82" i="202"/>
  <c r="J82" i="202"/>
  <c r="G82" i="202"/>
  <c r="D82" i="202"/>
  <c r="P81" i="202"/>
  <c r="M81" i="202"/>
  <c r="J81" i="202"/>
  <c r="G81" i="202"/>
  <c r="D81" i="202"/>
  <c r="P80" i="202"/>
  <c r="M80" i="202"/>
  <c r="J80" i="202"/>
  <c r="G80" i="202"/>
  <c r="D80" i="202"/>
  <c r="P79" i="202"/>
  <c r="M79" i="202"/>
  <c r="J79" i="202"/>
  <c r="G79" i="202"/>
  <c r="D79" i="202"/>
  <c r="P78" i="202"/>
  <c r="M78" i="202"/>
  <c r="J78" i="202"/>
  <c r="G78" i="202"/>
  <c r="D78" i="202"/>
  <c r="P77" i="202"/>
  <c r="M77" i="202"/>
  <c r="J77" i="202"/>
  <c r="G77" i="202"/>
  <c r="D77" i="202"/>
  <c r="P76" i="202"/>
  <c r="M76" i="202"/>
  <c r="J76" i="202"/>
  <c r="G76" i="202"/>
  <c r="D76" i="202"/>
  <c r="P75" i="202"/>
  <c r="M75" i="202"/>
  <c r="J75" i="202"/>
  <c r="G75" i="202"/>
  <c r="D75" i="202"/>
  <c r="P74" i="202"/>
  <c r="M74" i="202"/>
  <c r="J74" i="202"/>
  <c r="G74" i="202"/>
  <c r="D74" i="202"/>
  <c r="P73" i="202"/>
  <c r="M73" i="202"/>
  <c r="J73" i="202"/>
  <c r="G73" i="202"/>
  <c r="D73" i="202"/>
  <c r="P72" i="202"/>
  <c r="M72" i="202"/>
  <c r="J72" i="202"/>
  <c r="G72" i="202"/>
  <c r="D72" i="202"/>
  <c r="P71" i="202"/>
  <c r="M71" i="202"/>
  <c r="J71" i="202"/>
  <c r="G71" i="202"/>
  <c r="D71" i="202"/>
  <c r="P70" i="202"/>
  <c r="M70" i="202"/>
  <c r="J70" i="202"/>
  <c r="G70" i="202"/>
  <c r="D70" i="202"/>
  <c r="P69" i="202"/>
  <c r="M69" i="202"/>
  <c r="J69" i="202"/>
  <c r="G69" i="202"/>
  <c r="D69" i="202"/>
  <c r="P68" i="202"/>
  <c r="M68" i="202"/>
  <c r="J68" i="202"/>
  <c r="G68" i="202"/>
  <c r="D68" i="202"/>
  <c r="P67" i="202"/>
  <c r="M67" i="202"/>
  <c r="J67" i="202"/>
  <c r="G67" i="202"/>
  <c r="D67" i="202"/>
  <c r="P66" i="202"/>
  <c r="M66" i="202"/>
  <c r="J66" i="202"/>
  <c r="G66" i="202"/>
  <c r="D66" i="202"/>
  <c r="P65" i="202"/>
  <c r="M65" i="202"/>
  <c r="J65" i="202"/>
  <c r="G65" i="202"/>
  <c r="D65" i="202"/>
  <c r="P64" i="202"/>
  <c r="M64" i="202"/>
  <c r="J64" i="202"/>
  <c r="G64" i="202"/>
  <c r="D64" i="202"/>
  <c r="P63" i="202"/>
  <c r="M63" i="202"/>
  <c r="J63" i="202"/>
  <c r="G63" i="202"/>
  <c r="D63" i="202"/>
  <c r="P62" i="202"/>
  <c r="M62" i="202"/>
  <c r="J62" i="202"/>
  <c r="G62" i="202"/>
  <c r="D62" i="202"/>
  <c r="P61" i="202"/>
  <c r="M61" i="202"/>
  <c r="J61" i="202"/>
  <c r="G61" i="202"/>
  <c r="D61" i="202"/>
  <c r="P60" i="202"/>
  <c r="M60" i="202"/>
  <c r="J60" i="202"/>
  <c r="G60" i="202"/>
  <c r="D60" i="202"/>
  <c r="P59" i="202"/>
  <c r="M59" i="202"/>
  <c r="J59" i="202"/>
  <c r="G59" i="202"/>
  <c r="D59" i="202"/>
  <c r="P58" i="202"/>
  <c r="M58" i="202"/>
  <c r="J58" i="202"/>
  <c r="G58" i="202"/>
  <c r="D58" i="202"/>
  <c r="P57" i="202"/>
  <c r="M57" i="202"/>
  <c r="J57" i="202"/>
  <c r="G57" i="202"/>
  <c r="D57" i="202"/>
  <c r="P56" i="202"/>
  <c r="M56" i="202"/>
  <c r="J56" i="202"/>
  <c r="G56" i="202"/>
  <c r="D56" i="202"/>
  <c r="P55" i="202"/>
  <c r="M55" i="202"/>
  <c r="J55" i="202"/>
  <c r="G55" i="202"/>
  <c r="D55" i="202"/>
  <c r="P54" i="202"/>
  <c r="M54" i="202"/>
  <c r="J54" i="202"/>
  <c r="G54" i="202"/>
  <c r="D54" i="202"/>
  <c r="P53" i="202"/>
  <c r="M53" i="202"/>
  <c r="J53" i="202"/>
  <c r="G53" i="202"/>
  <c r="D53" i="202"/>
  <c r="P52" i="202"/>
  <c r="M52" i="202"/>
  <c r="J52" i="202"/>
  <c r="G52" i="202"/>
  <c r="D52" i="202"/>
  <c r="P51" i="202"/>
  <c r="M51" i="202"/>
  <c r="J51" i="202"/>
  <c r="G51" i="202"/>
  <c r="D51" i="202"/>
  <c r="P50" i="202"/>
  <c r="M50" i="202"/>
  <c r="J50" i="202"/>
  <c r="G50" i="202"/>
  <c r="D50" i="202"/>
  <c r="P49" i="202"/>
  <c r="M49" i="202"/>
  <c r="J49" i="202"/>
  <c r="G49" i="202"/>
  <c r="D49" i="202"/>
  <c r="P48" i="202"/>
  <c r="M48" i="202"/>
  <c r="J48" i="202"/>
  <c r="G48" i="202"/>
  <c r="D48" i="202"/>
  <c r="P47" i="202"/>
  <c r="M47" i="202"/>
  <c r="J47" i="202"/>
  <c r="G47" i="202"/>
  <c r="D47" i="202"/>
  <c r="P46" i="202"/>
  <c r="M46" i="202"/>
  <c r="J46" i="202"/>
  <c r="G46" i="202"/>
  <c r="D46" i="202"/>
  <c r="P45" i="202"/>
  <c r="M45" i="202"/>
  <c r="J45" i="202"/>
  <c r="G45" i="202"/>
  <c r="D45" i="202"/>
  <c r="P44" i="202"/>
  <c r="M44" i="202"/>
  <c r="J44" i="202"/>
  <c r="G44" i="202"/>
  <c r="D44" i="202"/>
  <c r="P43" i="202"/>
  <c r="M43" i="202"/>
  <c r="J43" i="202"/>
  <c r="G43" i="202"/>
  <c r="D43" i="202"/>
  <c r="P42" i="202"/>
  <c r="M42" i="202"/>
  <c r="J42" i="202"/>
  <c r="G42" i="202"/>
  <c r="D42" i="202"/>
  <c r="P41" i="202"/>
  <c r="M41" i="202"/>
  <c r="J41" i="202"/>
  <c r="G41" i="202"/>
  <c r="D41" i="202"/>
  <c r="P40" i="202"/>
  <c r="M40" i="202"/>
  <c r="J40" i="202"/>
  <c r="G40" i="202"/>
  <c r="D40" i="202"/>
  <c r="P39" i="202"/>
  <c r="M39" i="202"/>
  <c r="J39" i="202"/>
  <c r="G39" i="202"/>
  <c r="D39" i="202"/>
  <c r="P38" i="202"/>
  <c r="M38" i="202"/>
  <c r="J38" i="202"/>
  <c r="G38" i="202"/>
  <c r="D38" i="202"/>
  <c r="P37" i="202"/>
  <c r="M37" i="202"/>
  <c r="J37" i="202"/>
  <c r="G37" i="202"/>
  <c r="D37" i="202"/>
  <c r="P36" i="202"/>
  <c r="M36" i="202"/>
  <c r="J36" i="202"/>
  <c r="G36" i="202"/>
  <c r="D36" i="202"/>
  <c r="P35" i="202"/>
  <c r="M35" i="202"/>
  <c r="J35" i="202"/>
  <c r="G35" i="202"/>
  <c r="D35" i="202"/>
  <c r="P34" i="202"/>
  <c r="M34" i="202"/>
  <c r="J34" i="202"/>
  <c r="G34" i="202"/>
  <c r="D34" i="202"/>
  <c r="P33" i="202"/>
  <c r="M33" i="202"/>
  <c r="J33" i="202"/>
  <c r="G33" i="202"/>
  <c r="D33" i="202"/>
  <c r="P32" i="202"/>
  <c r="M32" i="202"/>
  <c r="J32" i="202"/>
  <c r="G32" i="202"/>
  <c r="D32" i="202"/>
  <c r="P31" i="202"/>
  <c r="M31" i="202"/>
  <c r="J31" i="202"/>
  <c r="G31" i="202"/>
  <c r="D31" i="202"/>
  <c r="P30" i="202"/>
  <c r="M30" i="202"/>
  <c r="J30" i="202"/>
  <c r="G30" i="202"/>
  <c r="D30" i="202"/>
  <c r="P29" i="202"/>
  <c r="M29" i="202"/>
  <c r="J29" i="202"/>
  <c r="G29" i="202"/>
  <c r="D29" i="202"/>
  <c r="P28" i="202"/>
  <c r="M28" i="202"/>
  <c r="J28" i="202"/>
  <c r="G28" i="202"/>
  <c r="D28" i="202"/>
  <c r="P27" i="202"/>
  <c r="M27" i="202"/>
  <c r="J27" i="202"/>
  <c r="G27" i="202"/>
  <c r="D27" i="202"/>
  <c r="P26" i="202"/>
  <c r="M26" i="202"/>
  <c r="J26" i="202"/>
  <c r="G26" i="202"/>
  <c r="D26" i="202"/>
  <c r="P25" i="202"/>
  <c r="M25" i="202"/>
  <c r="J25" i="202"/>
  <c r="G25" i="202"/>
  <c r="D25" i="202"/>
  <c r="P24" i="202"/>
  <c r="M24" i="202"/>
  <c r="J24" i="202"/>
  <c r="G24" i="202"/>
  <c r="D24" i="202"/>
  <c r="P23" i="202"/>
  <c r="M23" i="202"/>
  <c r="J23" i="202"/>
  <c r="G23" i="202"/>
  <c r="D23" i="202"/>
  <c r="P22" i="202"/>
  <c r="M22" i="202"/>
  <c r="J22" i="202"/>
  <c r="G22" i="202"/>
  <c r="D22" i="202"/>
  <c r="P21" i="202"/>
  <c r="M21" i="202"/>
  <c r="J21" i="202"/>
  <c r="G21" i="202"/>
  <c r="D21" i="202"/>
  <c r="P20" i="202"/>
  <c r="M20" i="202"/>
  <c r="J20" i="202"/>
  <c r="G20" i="202"/>
  <c r="D20" i="202"/>
  <c r="AC31" i="202"/>
  <c r="I14" i="202"/>
  <c r="H14" i="202"/>
  <c r="D13" i="202"/>
  <c r="D12" i="202"/>
  <c r="T8" i="202"/>
  <c r="W7" i="202"/>
  <c r="W6" i="202"/>
  <c r="W5" i="202"/>
  <c r="P5" i="202"/>
  <c r="W4" i="202"/>
  <c r="Y5" i="202" l="1"/>
  <c r="Y7" i="202"/>
  <c r="Z7" i="202"/>
  <c r="W8" i="202"/>
  <c r="Y6" i="202" s="1"/>
  <c r="X9" i="202"/>
  <c r="M220" i="201"/>
  <c r="P189" i="201"/>
  <c r="P188" i="201"/>
  <c r="P187" i="201"/>
  <c r="P186" i="201"/>
  <c r="P185" i="201"/>
  <c r="P184" i="201"/>
  <c r="P183" i="201"/>
  <c r="P182" i="201"/>
  <c r="P181" i="201"/>
  <c r="P180" i="201"/>
  <c r="P179" i="201"/>
  <c r="P178" i="201"/>
  <c r="P177" i="201"/>
  <c r="P176" i="201"/>
  <c r="P175" i="201"/>
  <c r="P174" i="201"/>
  <c r="P173" i="201"/>
  <c r="M166" i="201"/>
  <c r="M165" i="201"/>
  <c r="M164" i="201"/>
  <c r="M163" i="201"/>
  <c r="J108" i="201"/>
  <c r="J107" i="201"/>
  <c r="J106" i="201"/>
  <c r="J105" i="201"/>
  <c r="P228" i="201"/>
  <c r="M228" i="201"/>
  <c r="J228" i="201"/>
  <c r="G228" i="201"/>
  <c r="D228" i="201"/>
  <c r="P227" i="201"/>
  <c r="M227" i="201"/>
  <c r="J227" i="201"/>
  <c r="G227" i="201"/>
  <c r="D227" i="201"/>
  <c r="P226" i="201"/>
  <c r="M226" i="201"/>
  <c r="J226" i="201"/>
  <c r="G226" i="201"/>
  <c r="D226" i="201"/>
  <c r="P225" i="201"/>
  <c r="M225" i="201"/>
  <c r="J225" i="201"/>
  <c r="G225" i="201"/>
  <c r="D225" i="201"/>
  <c r="P224" i="201"/>
  <c r="M224" i="201"/>
  <c r="J224" i="201"/>
  <c r="G224" i="201"/>
  <c r="D224" i="201"/>
  <c r="P223" i="201"/>
  <c r="M223" i="201"/>
  <c r="J223" i="201"/>
  <c r="G223" i="201"/>
  <c r="D223" i="201"/>
  <c r="P222" i="201"/>
  <c r="M222" i="201"/>
  <c r="J222" i="201"/>
  <c r="G222" i="201"/>
  <c r="D222" i="201"/>
  <c r="P221" i="201"/>
  <c r="M221" i="201"/>
  <c r="J221" i="201"/>
  <c r="G221" i="201"/>
  <c r="D221" i="201"/>
  <c r="P220" i="201"/>
  <c r="J220" i="201"/>
  <c r="G220" i="201"/>
  <c r="D220" i="201"/>
  <c r="P219" i="201"/>
  <c r="M219" i="201"/>
  <c r="J219" i="201"/>
  <c r="G219" i="201"/>
  <c r="D219" i="201"/>
  <c r="P218" i="201"/>
  <c r="M218" i="201"/>
  <c r="J218" i="201"/>
  <c r="G218" i="201"/>
  <c r="D218" i="201"/>
  <c r="P217" i="201"/>
  <c r="M217" i="201"/>
  <c r="J217" i="201"/>
  <c r="G217" i="201"/>
  <c r="D217" i="201"/>
  <c r="P216" i="201"/>
  <c r="M216" i="201"/>
  <c r="J216" i="201"/>
  <c r="G216" i="201"/>
  <c r="D216" i="201"/>
  <c r="P215" i="201"/>
  <c r="M215" i="201"/>
  <c r="J215" i="201"/>
  <c r="G215" i="201"/>
  <c r="D215" i="201"/>
  <c r="P214" i="201"/>
  <c r="M214" i="201"/>
  <c r="J214" i="201"/>
  <c r="G214" i="201"/>
  <c r="D214" i="201"/>
  <c r="P213" i="201"/>
  <c r="M213" i="201"/>
  <c r="J213" i="201"/>
  <c r="G213" i="201"/>
  <c r="D213" i="201"/>
  <c r="P212" i="201"/>
  <c r="M212" i="201"/>
  <c r="J212" i="201"/>
  <c r="G212" i="201"/>
  <c r="D212" i="201"/>
  <c r="P211" i="201"/>
  <c r="M211" i="201"/>
  <c r="J211" i="201"/>
  <c r="G211" i="201"/>
  <c r="D211" i="201"/>
  <c r="P210" i="201"/>
  <c r="M210" i="201"/>
  <c r="J210" i="201"/>
  <c r="G210" i="201"/>
  <c r="D210" i="201"/>
  <c r="P209" i="201"/>
  <c r="M209" i="201"/>
  <c r="J209" i="201"/>
  <c r="G209" i="201"/>
  <c r="D209" i="201"/>
  <c r="P208" i="201"/>
  <c r="M208" i="201"/>
  <c r="J208" i="201"/>
  <c r="G208" i="201"/>
  <c r="D208" i="201"/>
  <c r="P207" i="201"/>
  <c r="M207" i="201"/>
  <c r="J207" i="201"/>
  <c r="G207" i="201"/>
  <c r="D207" i="201"/>
  <c r="P206" i="201"/>
  <c r="M206" i="201"/>
  <c r="J206" i="201"/>
  <c r="G206" i="201"/>
  <c r="D206" i="201"/>
  <c r="P205" i="201"/>
  <c r="M205" i="201"/>
  <c r="J205" i="201"/>
  <c r="G205" i="201"/>
  <c r="D205" i="201"/>
  <c r="P204" i="201"/>
  <c r="M204" i="201"/>
  <c r="J204" i="201"/>
  <c r="G204" i="201"/>
  <c r="D204" i="201"/>
  <c r="P203" i="201"/>
  <c r="M203" i="201"/>
  <c r="J203" i="201"/>
  <c r="G203" i="201"/>
  <c r="D203" i="201"/>
  <c r="P202" i="201"/>
  <c r="M202" i="201"/>
  <c r="J202" i="201"/>
  <c r="G202" i="201"/>
  <c r="D202" i="201"/>
  <c r="P201" i="201"/>
  <c r="M201" i="201"/>
  <c r="J201" i="201"/>
  <c r="G201" i="201"/>
  <c r="D201" i="201"/>
  <c r="P200" i="201"/>
  <c r="M200" i="201"/>
  <c r="J200" i="201"/>
  <c r="G200" i="201"/>
  <c r="D200" i="201"/>
  <c r="P199" i="201"/>
  <c r="M199" i="201"/>
  <c r="J199" i="201"/>
  <c r="G199" i="201"/>
  <c r="D199" i="201"/>
  <c r="P198" i="201"/>
  <c r="M198" i="201"/>
  <c r="J198" i="201"/>
  <c r="G198" i="201"/>
  <c r="D198" i="201"/>
  <c r="P197" i="201"/>
  <c r="M197" i="201"/>
  <c r="J197" i="201"/>
  <c r="G197" i="201"/>
  <c r="D197" i="201"/>
  <c r="P196" i="201"/>
  <c r="M196" i="201"/>
  <c r="J196" i="201"/>
  <c r="G196" i="201"/>
  <c r="D196" i="201"/>
  <c r="P195" i="201"/>
  <c r="M195" i="201"/>
  <c r="J195" i="201"/>
  <c r="G195" i="201"/>
  <c r="D195" i="201"/>
  <c r="P194" i="201"/>
  <c r="M194" i="201"/>
  <c r="J194" i="201"/>
  <c r="G194" i="201"/>
  <c r="D194" i="201"/>
  <c r="P193" i="201"/>
  <c r="M193" i="201"/>
  <c r="J193" i="201"/>
  <c r="G193" i="201"/>
  <c r="D193" i="201"/>
  <c r="P192" i="201"/>
  <c r="M192" i="201"/>
  <c r="J192" i="201"/>
  <c r="G192" i="201"/>
  <c r="D192" i="201"/>
  <c r="P191" i="201"/>
  <c r="M191" i="201"/>
  <c r="J191" i="201"/>
  <c r="G191" i="201"/>
  <c r="D191" i="201"/>
  <c r="P190" i="201"/>
  <c r="M190" i="201"/>
  <c r="J190" i="201"/>
  <c r="G190" i="201"/>
  <c r="D190" i="201"/>
  <c r="M189" i="201"/>
  <c r="J189" i="201"/>
  <c r="G189" i="201"/>
  <c r="D189" i="201"/>
  <c r="M188" i="201"/>
  <c r="J188" i="201"/>
  <c r="G188" i="201"/>
  <c r="D188" i="201"/>
  <c r="M187" i="201"/>
  <c r="J187" i="201"/>
  <c r="G187" i="201"/>
  <c r="D187" i="201"/>
  <c r="M186" i="201"/>
  <c r="J186" i="201"/>
  <c r="G186" i="201"/>
  <c r="D186" i="201"/>
  <c r="M185" i="201"/>
  <c r="J185" i="201"/>
  <c r="G185" i="201"/>
  <c r="D185" i="201"/>
  <c r="M184" i="201"/>
  <c r="J184" i="201"/>
  <c r="G184" i="201"/>
  <c r="D184" i="201"/>
  <c r="M183" i="201"/>
  <c r="J183" i="201"/>
  <c r="G183" i="201"/>
  <c r="D183" i="201"/>
  <c r="M182" i="201"/>
  <c r="J182" i="201"/>
  <c r="G182" i="201"/>
  <c r="D182" i="201"/>
  <c r="M181" i="201"/>
  <c r="J181" i="201"/>
  <c r="G181" i="201"/>
  <c r="D181" i="201"/>
  <c r="M180" i="201"/>
  <c r="J180" i="201"/>
  <c r="G180" i="201"/>
  <c r="D180" i="201"/>
  <c r="M179" i="201"/>
  <c r="J179" i="201"/>
  <c r="G179" i="201"/>
  <c r="D179" i="201"/>
  <c r="M178" i="201"/>
  <c r="J178" i="201"/>
  <c r="G178" i="201"/>
  <c r="D178" i="201"/>
  <c r="M177" i="201"/>
  <c r="J177" i="201"/>
  <c r="G177" i="201"/>
  <c r="D177" i="201"/>
  <c r="M176" i="201"/>
  <c r="J176" i="201"/>
  <c r="G176" i="201"/>
  <c r="D176" i="201"/>
  <c r="M175" i="201"/>
  <c r="J175" i="201"/>
  <c r="G175" i="201"/>
  <c r="D175" i="201"/>
  <c r="M174" i="201"/>
  <c r="J174" i="201"/>
  <c r="G174" i="201"/>
  <c r="D174" i="201"/>
  <c r="M173" i="201"/>
  <c r="J173" i="201"/>
  <c r="G173" i="201"/>
  <c r="D173" i="201"/>
  <c r="P172" i="201"/>
  <c r="M172" i="201"/>
  <c r="J172" i="201"/>
  <c r="G172" i="201"/>
  <c r="D172" i="201"/>
  <c r="P171" i="201"/>
  <c r="M171" i="201"/>
  <c r="J171" i="201"/>
  <c r="G171" i="201"/>
  <c r="D171" i="201"/>
  <c r="P170" i="201"/>
  <c r="M170" i="201"/>
  <c r="J170" i="201"/>
  <c r="G170" i="201"/>
  <c r="D170" i="201"/>
  <c r="P169" i="201"/>
  <c r="M169" i="201"/>
  <c r="J169" i="201"/>
  <c r="G169" i="201"/>
  <c r="D169" i="201"/>
  <c r="P168" i="201"/>
  <c r="M168" i="201"/>
  <c r="J168" i="201"/>
  <c r="G168" i="201"/>
  <c r="D168" i="201"/>
  <c r="P167" i="201"/>
  <c r="M167" i="201"/>
  <c r="J167" i="201"/>
  <c r="G167" i="201"/>
  <c r="D167" i="201"/>
  <c r="P166" i="201"/>
  <c r="J166" i="201"/>
  <c r="G166" i="201"/>
  <c r="D166" i="201"/>
  <c r="P165" i="201"/>
  <c r="J165" i="201"/>
  <c r="G165" i="201"/>
  <c r="D165" i="201"/>
  <c r="P164" i="201"/>
  <c r="J164" i="201"/>
  <c r="G164" i="201"/>
  <c r="D164" i="201"/>
  <c r="P163" i="201"/>
  <c r="J163" i="201"/>
  <c r="G163" i="201"/>
  <c r="D163" i="201"/>
  <c r="P162" i="201"/>
  <c r="M162" i="201"/>
  <c r="J162" i="201"/>
  <c r="G162" i="201"/>
  <c r="D162" i="201"/>
  <c r="P161" i="201"/>
  <c r="M161" i="201"/>
  <c r="J161" i="201"/>
  <c r="G161" i="201"/>
  <c r="D161" i="201"/>
  <c r="P160" i="201"/>
  <c r="M160" i="201"/>
  <c r="J160" i="201"/>
  <c r="G160" i="201"/>
  <c r="D160" i="201"/>
  <c r="P159" i="201"/>
  <c r="M159" i="201"/>
  <c r="J159" i="201"/>
  <c r="G159" i="201"/>
  <c r="D159" i="201"/>
  <c r="P158" i="201"/>
  <c r="M158" i="201"/>
  <c r="J158" i="201"/>
  <c r="G158" i="201"/>
  <c r="D158" i="201"/>
  <c r="P157" i="201"/>
  <c r="M157" i="201"/>
  <c r="J157" i="201"/>
  <c r="G157" i="201"/>
  <c r="D157" i="201"/>
  <c r="P156" i="201"/>
  <c r="M156" i="201"/>
  <c r="J156" i="201"/>
  <c r="G156" i="201"/>
  <c r="D156" i="201"/>
  <c r="P155" i="201"/>
  <c r="M155" i="201"/>
  <c r="J155" i="201"/>
  <c r="G155" i="201"/>
  <c r="D155" i="201"/>
  <c r="P154" i="201"/>
  <c r="M154" i="201"/>
  <c r="J154" i="201"/>
  <c r="G154" i="201"/>
  <c r="D154" i="201"/>
  <c r="P153" i="201"/>
  <c r="M153" i="201"/>
  <c r="J153" i="201"/>
  <c r="G153" i="201"/>
  <c r="D153" i="201"/>
  <c r="P152" i="201"/>
  <c r="M152" i="201"/>
  <c r="J152" i="201"/>
  <c r="G152" i="201"/>
  <c r="D152" i="201"/>
  <c r="P151" i="201"/>
  <c r="M151" i="201"/>
  <c r="J151" i="201"/>
  <c r="G151" i="201"/>
  <c r="D151" i="201"/>
  <c r="P150" i="201"/>
  <c r="M150" i="201"/>
  <c r="J150" i="201"/>
  <c r="G150" i="201"/>
  <c r="D150" i="201"/>
  <c r="P149" i="201"/>
  <c r="M149" i="201"/>
  <c r="J149" i="201"/>
  <c r="G149" i="201"/>
  <c r="D149" i="201"/>
  <c r="P148" i="201"/>
  <c r="M148" i="201"/>
  <c r="J148" i="201"/>
  <c r="G148" i="201"/>
  <c r="D148" i="201"/>
  <c r="P147" i="201"/>
  <c r="M147" i="201"/>
  <c r="J147" i="201"/>
  <c r="G147" i="201"/>
  <c r="D147" i="201"/>
  <c r="P146" i="201"/>
  <c r="M146" i="201"/>
  <c r="J146" i="201"/>
  <c r="G146" i="201"/>
  <c r="D146" i="201"/>
  <c r="P145" i="201"/>
  <c r="M145" i="201"/>
  <c r="J145" i="201"/>
  <c r="G145" i="201"/>
  <c r="D145" i="201"/>
  <c r="P144" i="201"/>
  <c r="M144" i="201"/>
  <c r="J144" i="201"/>
  <c r="G144" i="201"/>
  <c r="D144" i="201"/>
  <c r="P143" i="201"/>
  <c r="M143" i="201"/>
  <c r="J143" i="201"/>
  <c r="G143" i="201"/>
  <c r="D143" i="201"/>
  <c r="P142" i="201"/>
  <c r="M142" i="201"/>
  <c r="J142" i="201"/>
  <c r="G142" i="201"/>
  <c r="D142" i="201"/>
  <c r="P141" i="201"/>
  <c r="M141" i="201"/>
  <c r="J141" i="201"/>
  <c r="G141" i="201"/>
  <c r="D141" i="201"/>
  <c r="P140" i="201"/>
  <c r="M140" i="201"/>
  <c r="J140" i="201"/>
  <c r="G140" i="201"/>
  <c r="D140" i="201"/>
  <c r="P139" i="201"/>
  <c r="M139" i="201"/>
  <c r="J139" i="201"/>
  <c r="G139" i="201"/>
  <c r="D139" i="201"/>
  <c r="P138" i="201"/>
  <c r="M138" i="201"/>
  <c r="J138" i="201"/>
  <c r="G138" i="201"/>
  <c r="D138" i="201"/>
  <c r="P137" i="201"/>
  <c r="M137" i="201"/>
  <c r="J137" i="201"/>
  <c r="G137" i="201"/>
  <c r="D137" i="201"/>
  <c r="P136" i="201"/>
  <c r="M136" i="201"/>
  <c r="J136" i="201"/>
  <c r="G136" i="201"/>
  <c r="D136" i="201"/>
  <c r="P135" i="201"/>
  <c r="M135" i="201"/>
  <c r="J135" i="201"/>
  <c r="G135" i="201"/>
  <c r="D135" i="201"/>
  <c r="P134" i="201"/>
  <c r="M134" i="201"/>
  <c r="J134" i="201"/>
  <c r="G134" i="201"/>
  <c r="D134" i="201"/>
  <c r="P133" i="201"/>
  <c r="M133" i="201"/>
  <c r="J133" i="201"/>
  <c r="G133" i="201"/>
  <c r="D133" i="201"/>
  <c r="P132" i="201"/>
  <c r="M132" i="201"/>
  <c r="J132" i="201"/>
  <c r="G132" i="201"/>
  <c r="D132" i="201"/>
  <c r="P131" i="201"/>
  <c r="M131" i="201"/>
  <c r="J131" i="201"/>
  <c r="G131" i="201"/>
  <c r="D131" i="201"/>
  <c r="P130" i="201"/>
  <c r="M130" i="201"/>
  <c r="J130" i="201"/>
  <c r="G130" i="201"/>
  <c r="D130" i="201"/>
  <c r="P129" i="201"/>
  <c r="M129" i="201"/>
  <c r="J129" i="201"/>
  <c r="G129" i="201"/>
  <c r="D129" i="201"/>
  <c r="P128" i="201"/>
  <c r="M128" i="201"/>
  <c r="J128" i="201"/>
  <c r="G128" i="201"/>
  <c r="D128" i="201"/>
  <c r="P127" i="201"/>
  <c r="M127" i="201"/>
  <c r="J127" i="201"/>
  <c r="G127" i="201"/>
  <c r="D127" i="201"/>
  <c r="P126" i="201"/>
  <c r="M126" i="201"/>
  <c r="J126" i="201"/>
  <c r="G126" i="201"/>
  <c r="D126" i="201"/>
  <c r="P125" i="201"/>
  <c r="M125" i="201"/>
  <c r="J125" i="201"/>
  <c r="G125" i="201"/>
  <c r="D125" i="201"/>
  <c r="P124" i="201"/>
  <c r="M124" i="201"/>
  <c r="J124" i="201"/>
  <c r="G124" i="201"/>
  <c r="D124" i="201"/>
  <c r="P123" i="201"/>
  <c r="M123" i="201"/>
  <c r="J123" i="201"/>
  <c r="G123" i="201"/>
  <c r="D123" i="201"/>
  <c r="P122" i="201"/>
  <c r="M122" i="201"/>
  <c r="J122" i="201"/>
  <c r="G122" i="201"/>
  <c r="D122" i="201"/>
  <c r="P121" i="201"/>
  <c r="M121" i="201"/>
  <c r="J121" i="201"/>
  <c r="G121" i="201"/>
  <c r="D121" i="201"/>
  <c r="P120" i="201"/>
  <c r="M120" i="201"/>
  <c r="J120" i="201"/>
  <c r="G120" i="201"/>
  <c r="D120" i="201"/>
  <c r="P119" i="201"/>
  <c r="M119" i="201"/>
  <c r="J119" i="201"/>
  <c r="G119" i="201"/>
  <c r="D119" i="201"/>
  <c r="P118" i="201"/>
  <c r="M118" i="201"/>
  <c r="J118" i="201"/>
  <c r="G118" i="201"/>
  <c r="D118" i="201"/>
  <c r="P117" i="201"/>
  <c r="M117" i="201"/>
  <c r="J117" i="201"/>
  <c r="G117" i="201"/>
  <c r="D117" i="201"/>
  <c r="P116" i="201"/>
  <c r="M116" i="201"/>
  <c r="J116" i="201"/>
  <c r="G116" i="201"/>
  <c r="D116" i="201"/>
  <c r="P115" i="201"/>
  <c r="M115" i="201"/>
  <c r="J115" i="201"/>
  <c r="G115" i="201"/>
  <c r="D115" i="201"/>
  <c r="P114" i="201"/>
  <c r="M114" i="201"/>
  <c r="J114" i="201"/>
  <c r="G114" i="201"/>
  <c r="D114" i="201"/>
  <c r="P113" i="201"/>
  <c r="M113" i="201"/>
  <c r="J113" i="201"/>
  <c r="G113" i="201"/>
  <c r="D113" i="201"/>
  <c r="P112" i="201"/>
  <c r="M112" i="201"/>
  <c r="J112" i="201"/>
  <c r="G112" i="201"/>
  <c r="D112" i="201"/>
  <c r="P111" i="201"/>
  <c r="M111" i="201"/>
  <c r="J111" i="201"/>
  <c r="G111" i="201"/>
  <c r="D111" i="201"/>
  <c r="P110" i="201"/>
  <c r="M110" i="201"/>
  <c r="J110" i="201"/>
  <c r="G110" i="201"/>
  <c r="D110" i="201"/>
  <c r="P109" i="201"/>
  <c r="M109" i="201"/>
  <c r="J109" i="201"/>
  <c r="G109" i="201"/>
  <c r="D109" i="201"/>
  <c r="P108" i="201"/>
  <c r="M108" i="201"/>
  <c r="G108" i="201"/>
  <c r="D108" i="201"/>
  <c r="P107" i="201"/>
  <c r="M107" i="201"/>
  <c r="G107" i="201"/>
  <c r="D107" i="201"/>
  <c r="P106" i="201"/>
  <c r="M106" i="201"/>
  <c r="G106" i="201"/>
  <c r="D106" i="201"/>
  <c r="P105" i="201"/>
  <c r="M105" i="201"/>
  <c r="G105" i="201"/>
  <c r="D105" i="201"/>
  <c r="P104" i="201"/>
  <c r="M104" i="201"/>
  <c r="J104" i="201"/>
  <c r="G104" i="201"/>
  <c r="D104" i="201"/>
  <c r="P103" i="201"/>
  <c r="M103" i="201"/>
  <c r="J103" i="201"/>
  <c r="G103" i="201"/>
  <c r="D103" i="201"/>
  <c r="P102" i="201"/>
  <c r="M102" i="201"/>
  <c r="J102" i="201"/>
  <c r="G102" i="201"/>
  <c r="D102" i="201"/>
  <c r="P101" i="201"/>
  <c r="M101" i="201"/>
  <c r="J101" i="201"/>
  <c r="G101" i="201"/>
  <c r="D101" i="201"/>
  <c r="P100" i="201"/>
  <c r="M100" i="201"/>
  <c r="J100" i="201"/>
  <c r="G100" i="201"/>
  <c r="D100" i="201"/>
  <c r="P99" i="201"/>
  <c r="M99" i="201"/>
  <c r="J99" i="201"/>
  <c r="G99" i="201"/>
  <c r="D99" i="201"/>
  <c r="P98" i="201"/>
  <c r="M98" i="201"/>
  <c r="J98" i="201"/>
  <c r="G98" i="201"/>
  <c r="D98" i="201"/>
  <c r="P97" i="201"/>
  <c r="M97" i="201"/>
  <c r="J97" i="201"/>
  <c r="G97" i="201"/>
  <c r="D97" i="201"/>
  <c r="P96" i="201"/>
  <c r="M96" i="201"/>
  <c r="J96" i="201"/>
  <c r="G96" i="201"/>
  <c r="D96" i="201"/>
  <c r="P95" i="201"/>
  <c r="M95" i="201"/>
  <c r="J95" i="201"/>
  <c r="G95" i="201"/>
  <c r="D95" i="201"/>
  <c r="P94" i="201"/>
  <c r="M94" i="201"/>
  <c r="J94" i="201"/>
  <c r="G94" i="201"/>
  <c r="D94" i="201"/>
  <c r="P93" i="201"/>
  <c r="M93" i="201"/>
  <c r="J93" i="201"/>
  <c r="G93" i="201"/>
  <c r="D93" i="201"/>
  <c r="P92" i="201"/>
  <c r="M92" i="201"/>
  <c r="J92" i="201"/>
  <c r="G92" i="201"/>
  <c r="D92" i="201"/>
  <c r="P91" i="201"/>
  <c r="M91" i="201"/>
  <c r="J91" i="201"/>
  <c r="G91" i="201"/>
  <c r="D91" i="201"/>
  <c r="P90" i="201"/>
  <c r="M90" i="201"/>
  <c r="J90" i="201"/>
  <c r="G90" i="201"/>
  <c r="D90" i="201"/>
  <c r="P89" i="201"/>
  <c r="M89" i="201"/>
  <c r="J89" i="201"/>
  <c r="G89" i="201"/>
  <c r="D89" i="201"/>
  <c r="P88" i="201"/>
  <c r="M88" i="201"/>
  <c r="J88" i="201"/>
  <c r="G88" i="201"/>
  <c r="D88" i="201"/>
  <c r="P87" i="201"/>
  <c r="M87" i="201"/>
  <c r="J87" i="201"/>
  <c r="G87" i="201"/>
  <c r="D87" i="201"/>
  <c r="P86" i="201"/>
  <c r="M86" i="201"/>
  <c r="J86" i="201"/>
  <c r="G86" i="201"/>
  <c r="D86" i="201"/>
  <c r="P85" i="201"/>
  <c r="M85" i="201"/>
  <c r="J85" i="201"/>
  <c r="G85" i="201"/>
  <c r="D85" i="201"/>
  <c r="P84" i="201"/>
  <c r="M84" i="201"/>
  <c r="J84" i="201"/>
  <c r="G84" i="201"/>
  <c r="D84" i="201"/>
  <c r="P83" i="201"/>
  <c r="M83" i="201"/>
  <c r="J83" i="201"/>
  <c r="G83" i="201"/>
  <c r="D83" i="201"/>
  <c r="P82" i="201"/>
  <c r="M82" i="201"/>
  <c r="J82" i="201"/>
  <c r="G82" i="201"/>
  <c r="D82" i="201"/>
  <c r="P81" i="201"/>
  <c r="M81" i="201"/>
  <c r="J81" i="201"/>
  <c r="G81" i="201"/>
  <c r="D81" i="201"/>
  <c r="P80" i="201"/>
  <c r="M80" i="201"/>
  <c r="J80" i="201"/>
  <c r="G80" i="201"/>
  <c r="D80" i="201"/>
  <c r="P79" i="201"/>
  <c r="M79" i="201"/>
  <c r="J79" i="201"/>
  <c r="G79" i="201"/>
  <c r="D79" i="201"/>
  <c r="P78" i="201"/>
  <c r="M78" i="201"/>
  <c r="J78" i="201"/>
  <c r="G78" i="201"/>
  <c r="D78" i="201"/>
  <c r="P77" i="201"/>
  <c r="M77" i="201"/>
  <c r="J77" i="201"/>
  <c r="G77" i="201"/>
  <c r="D77" i="201"/>
  <c r="P76" i="201"/>
  <c r="M76" i="201"/>
  <c r="J76" i="201"/>
  <c r="G76" i="201"/>
  <c r="D76" i="201"/>
  <c r="P75" i="201"/>
  <c r="M75" i="201"/>
  <c r="J75" i="201"/>
  <c r="G75" i="201"/>
  <c r="D75" i="201"/>
  <c r="P74" i="201"/>
  <c r="M74" i="201"/>
  <c r="J74" i="201"/>
  <c r="G74" i="201"/>
  <c r="D74" i="201"/>
  <c r="P73" i="201"/>
  <c r="M73" i="201"/>
  <c r="J73" i="201"/>
  <c r="G73" i="201"/>
  <c r="D73" i="201"/>
  <c r="P72" i="201"/>
  <c r="M72" i="201"/>
  <c r="J72" i="201"/>
  <c r="G72" i="201"/>
  <c r="D72" i="201"/>
  <c r="P71" i="201"/>
  <c r="M71" i="201"/>
  <c r="J71" i="201"/>
  <c r="G71" i="201"/>
  <c r="D71" i="201"/>
  <c r="P70" i="201"/>
  <c r="M70" i="201"/>
  <c r="J70" i="201"/>
  <c r="G70" i="201"/>
  <c r="D70" i="201"/>
  <c r="P69" i="201"/>
  <c r="M69" i="201"/>
  <c r="J69" i="201"/>
  <c r="G69" i="201"/>
  <c r="D69" i="201"/>
  <c r="P68" i="201"/>
  <c r="M68" i="201"/>
  <c r="J68" i="201"/>
  <c r="G68" i="201"/>
  <c r="D68" i="201"/>
  <c r="P67" i="201"/>
  <c r="M67" i="201"/>
  <c r="J67" i="201"/>
  <c r="G67" i="201"/>
  <c r="D67" i="201"/>
  <c r="P66" i="201"/>
  <c r="M66" i="201"/>
  <c r="J66" i="201"/>
  <c r="G66" i="201"/>
  <c r="D66" i="201"/>
  <c r="P65" i="201"/>
  <c r="M65" i="201"/>
  <c r="J65" i="201"/>
  <c r="G65" i="201"/>
  <c r="D65" i="201"/>
  <c r="P64" i="201"/>
  <c r="M64" i="201"/>
  <c r="J64" i="201"/>
  <c r="G64" i="201"/>
  <c r="D64" i="201"/>
  <c r="P63" i="201"/>
  <c r="M63" i="201"/>
  <c r="J63" i="201"/>
  <c r="G63" i="201"/>
  <c r="D63" i="201"/>
  <c r="P62" i="201"/>
  <c r="M62" i="201"/>
  <c r="J62" i="201"/>
  <c r="G62" i="201"/>
  <c r="D62" i="201"/>
  <c r="P61" i="201"/>
  <c r="M61" i="201"/>
  <c r="J61" i="201"/>
  <c r="G61" i="201"/>
  <c r="D61" i="201"/>
  <c r="P60" i="201"/>
  <c r="M60" i="201"/>
  <c r="J60" i="201"/>
  <c r="G60" i="201"/>
  <c r="D60" i="201"/>
  <c r="P59" i="201"/>
  <c r="M59" i="201"/>
  <c r="J59" i="201"/>
  <c r="G59" i="201"/>
  <c r="D59" i="201"/>
  <c r="P58" i="201"/>
  <c r="M58" i="201"/>
  <c r="J58" i="201"/>
  <c r="G58" i="201"/>
  <c r="D58" i="201"/>
  <c r="P57" i="201"/>
  <c r="M57" i="201"/>
  <c r="J57" i="201"/>
  <c r="G57" i="201"/>
  <c r="D57" i="201"/>
  <c r="P56" i="201"/>
  <c r="M56" i="201"/>
  <c r="J56" i="201"/>
  <c r="G56" i="201"/>
  <c r="D56" i="201"/>
  <c r="P55" i="201"/>
  <c r="M55" i="201"/>
  <c r="J55" i="201"/>
  <c r="G55" i="201"/>
  <c r="D55" i="201"/>
  <c r="P54" i="201"/>
  <c r="M54" i="201"/>
  <c r="J54" i="201"/>
  <c r="G54" i="201"/>
  <c r="D54" i="201"/>
  <c r="P53" i="201"/>
  <c r="M53" i="201"/>
  <c r="J53" i="201"/>
  <c r="G53" i="201"/>
  <c r="D53" i="201"/>
  <c r="P52" i="201"/>
  <c r="M52" i="201"/>
  <c r="J52" i="201"/>
  <c r="G52" i="201"/>
  <c r="D52" i="201"/>
  <c r="P51" i="201"/>
  <c r="M51" i="201"/>
  <c r="J51" i="201"/>
  <c r="G51" i="201"/>
  <c r="D51" i="201"/>
  <c r="P50" i="201"/>
  <c r="M50" i="201"/>
  <c r="J50" i="201"/>
  <c r="G50" i="201"/>
  <c r="D50" i="201"/>
  <c r="P49" i="201"/>
  <c r="M49" i="201"/>
  <c r="J49" i="201"/>
  <c r="G49" i="201"/>
  <c r="D49" i="201"/>
  <c r="P48" i="201"/>
  <c r="M48" i="201"/>
  <c r="J48" i="201"/>
  <c r="G48" i="201"/>
  <c r="D48" i="201"/>
  <c r="P47" i="201"/>
  <c r="M47" i="201"/>
  <c r="J47" i="201"/>
  <c r="G47" i="201"/>
  <c r="D47" i="201"/>
  <c r="P46" i="201"/>
  <c r="M46" i="201"/>
  <c r="J46" i="201"/>
  <c r="G46" i="201"/>
  <c r="D46" i="201"/>
  <c r="P45" i="201"/>
  <c r="M45" i="201"/>
  <c r="J45" i="201"/>
  <c r="G45" i="201"/>
  <c r="D45" i="201"/>
  <c r="P44" i="201"/>
  <c r="M44" i="201"/>
  <c r="J44" i="201"/>
  <c r="G44" i="201"/>
  <c r="D44" i="201"/>
  <c r="P43" i="201"/>
  <c r="M43" i="201"/>
  <c r="J43" i="201"/>
  <c r="G43" i="201"/>
  <c r="D43" i="201"/>
  <c r="P42" i="201"/>
  <c r="M42" i="201"/>
  <c r="J42" i="201"/>
  <c r="G42" i="201"/>
  <c r="D42" i="201"/>
  <c r="P41" i="201"/>
  <c r="M41" i="201"/>
  <c r="J41" i="201"/>
  <c r="G41" i="201"/>
  <c r="D41" i="201"/>
  <c r="P40" i="201"/>
  <c r="M40" i="201"/>
  <c r="J40" i="201"/>
  <c r="G40" i="201"/>
  <c r="D40" i="201"/>
  <c r="P39" i="201"/>
  <c r="M39" i="201"/>
  <c r="J39" i="201"/>
  <c r="G39" i="201"/>
  <c r="D39" i="201"/>
  <c r="P38" i="201"/>
  <c r="M38" i="201"/>
  <c r="J38" i="201"/>
  <c r="G38" i="201"/>
  <c r="D38" i="201"/>
  <c r="P37" i="201"/>
  <c r="M37" i="201"/>
  <c r="J37" i="201"/>
  <c r="G37" i="201"/>
  <c r="D37" i="201"/>
  <c r="P36" i="201"/>
  <c r="M36" i="201"/>
  <c r="J36" i="201"/>
  <c r="G36" i="201"/>
  <c r="D36" i="201"/>
  <c r="P35" i="201"/>
  <c r="M35" i="201"/>
  <c r="J35" i="201"/>
  <c r="G35" i="201"/>
  <c r="D35" i="201"/>
  <c r="P34" i="201"/>
  <c r="M34" i="201"/>
  <c r="J34" i="201"/>
  <c r="G34" i="201"/>
  <c r="D34" i="201"/>
  <c r="P33" i="201"/>
  <c r="M33" i="201"/>
  <c r="J33" i="201"/>
  <c r="G33" i="201"/>
  <c r="D33" i="201"/>
  <c r="P32" i="201"/>
  <c r="M32" i="201"/>
  <c r="J32" i="201"/>
  <c r="G32" i="201"/>
  <c r="D32" i="201"/>
  <c r="P31" i="201"/>
  <c r="M31" i="201"/>
  <c r="J31" i="201"/>
  <c r="G31" i="201"/>
  <c r="D31" i="201"/>
  <c r="P30" i="201"/>
  <c r="M30" i="201"/>
  <c r="J30" i="201"/>
  <c r="G30" i="201"/>
  <c r="D30" i="201"/>
  <c r="P29" i="201"/>
  <c r="M29" i="201"/>
  <c r="J29" i="201"/>
  <c r="G29" i="201"/>
  <c r="D29" i="201"/>
  <c r="P28" i="201"/>
  <c r="M28" i="201"/>
  <c r="J28" i="201"/>
  <c r="G28" i="201"/>
  <c r="D28" i="201"/>
  <c r="P27" i="201"/>
  <c r="M27" i="201"/>
  <c r="J27" i="201"/>
  <c r="G27" i="201"/>
  <c r="D27" i="201"/>
  <c r="P26" i="201"/>
  <c r="M26" i="201"/>
  <c r="J26" i="201"/>
  <c r="G26" i="201"/>
  <c r="D26" i="201"/>
  <c r="P25" i="201"/>
  <c r="M25" i="201"/>
  <c r="J25" i="201"/>
  <c r="G25" i="201"/>
  <c r="D25" i="201"/>
  <c r="P24" i="201"/>
  <c r="M24" i="201"/>
  <c r="J24" i="201"/>
  <c r="G24" i="201"/>
  <c r="D24" i="201"/>
  <c r="P23" i="201"/>
  <c r="M23" i="201"/>
  <c r="J23" i="201"/>
  <c r="G23" i="201"/>
  <c r="D23" i="201"/>
  <c r="P22" i="201"/>
  <c r="M22" i="201"/>
  <c r="J22" i="201"/>
  <c r="G22" i="201"/>
  <c r="D22" i="201"/>
  <c r="P21" i="201"/>
  <c r="M21" i="201"/>
  <c r="J21" i="201"/>
  <c r="G21" i="201"/>
  <c r="D21" i="201"/>
  <c r="P20" i="201"/>
  <c r="M20" i="201"/>
  <c r="J20" i="201"/>
  <c r="G20" i="201"/>
  <c r="D20" i="201"/>
  <c r="I14" i="201"/>
  <c r="H14" i="201"/>
  <c r="D13" i="201"/>
  <c r="D12" i="201"/>
  <c r="P5" i="201"/>
  <c r="Z4" i="202" l="1"/>
  <c r="Z5" i="202"/>
  <c r="Z6" i="202"/>
  <c r="Y4" i="202"/>
  <c r="P5" i="200"/>
  <c r="P5" i="199"/>
  <c r="P5" i="198"/>
  <c r="P5" i="196"/>
  <c r="P5" i="195"/>
  <c r="P5" i="194"/>
  <c r="J208" i="196" l="1"/>
  <c r="P228" i="200" l="1"/>
  <c r="M228" i="200"/>
  <c r="J228" i="200"/>
  <c r="G228" i="200"/>
  <c r="D228" i="200"/>
  <c r="P227" i="200"/>
  <c r="M227" i="200"/>
  <c r="J227" i="200"/>
  <c r="G227" i="200"/>
  <c r="D227" i="200"/>
  <c r="P226" i="200"/>
  <c r="M226" i="200"/>
  <c r="J226" i="200"/>
  <c r="G226" i="200"/>
  <c r="D226" i="200"/>
  <c r="P225" i="200"/>
  <c r="M225" i="200"/>
  <c r="J225" i="200"/>
  <c r="G225" i="200"/>
  <c r="D225" i="200"/>
  <c r="P224" i="200"/>
  <c r="M224" i="200"/>
  <c r="J224" i="200"/>
  <c r="G224" i="200"/>
  <c r="D224" i="200"/>
  <c r="P223" i="200"/>
  <c r="M223" i="200"/>
  <c r="J223" i="200"/>
  <c r="G223" i="200"/>
  <c r="D223" i="200"/>
  <c r="P222" i="200"/>
  <c r="M222" i="200"/>
  <c r="J222" i="200"/>
  <c r="G222" i="200"/>
  <c r="D222" i="200"/>
  <c r="P221" i="200"/>
  <c r="M221" i="200"/>
  <c r="J221" i="200"/>
  <c r="G221" i="200"/>
  <c r="D221" i="200"/>
  <c r="P220" i="200"/>
  <c r="M220" i="200"/>
  <c r="J220" i="200"/>
  <c r="G220" i="200"/>
  <c r="D220" i="200"/>
  <c r="P219" i="200"/>
  <c r="M219" i="200"/>
  <c r="J219" i="200"/>
  <c r="G219" i="200"/>
  <c r="D219" i="200"/>
  <c r="P218" i="200"/>
  <c r="M218" i="200"/>
  <c r="J218" i="200"/>
  <c r="G218" i="200"/>
  <c r="D218" i="200"/>
  <c r="P217" i="200"/>
  <c r="M217" i="200"/>
  <c r="J217" i="200"/>
  <c r="G217" i="200"/>
  <c r="D217" i="200"/>
  <c r="P216" i="200"/>
  <c r="M216" i="200"/>
  <c r="J216" i="200"/>
  <c r="G216" i="200"/>
  <c r="D216" i="200"/>
  <c r="P215" i="200"/>
  <c r="M215" i="200"/>
  <c r="J215" i="200"/>
  <c r="G215" i="200"/>
  <c r="D215" i="200"/>
  <c r="P214" i="200"/>
  <c r="M214" i="200"/>
  <c r="J214" i="200"/>
  <c r="G214" i="200"/>
  <c r="D214" i="200"/>
  <c r="P213" i="200"/>
  <c r="M213" i="200"/>
  <c r="J213" i="200"/>
  <c r="G213" i="200"/>
  <c r="D213" i="200"/>
  <c r="P212" i="200"/>
  <c r="M212" i="200"/>
  <c r="J212" i="200"/>
  <c r="G212" i="200"/>
  <c r="D212" i="200"/>
  <c r="P211" i="200"/>
  <c r="M211" i="200"/>
  <c r="J211" i="200"/>
  <c r="G211" i="200"/>
  <c r="D211" i="200"/>
  <c r="P210" i="200"/>
  <c r="M210" i="200"/>
  <c r="J210" i="200"/>
  <c r="G210" i="200"/>
  <c r="D210" i="200"/>
  <c r="P209" i="200"/>
  <c r="M209" i="200"/>
  <c r="J209" i="200"/>
  <c r="G209" i="200"/>
  <c r="D209" i="200"/>
  <c r="P208" i="200"/>
  <c r="M208" i="200"/>
  <c r="J208" i="200"/>
  <c r="G208" i="200"/>
  <c r="D208" i="200"/>
  <c r="P207" i="200"/>
  <c r="M207" i="200"/>
  <c r="J207" i="200"/>
  <c r="G207" i="200"/>
  <c r="D207" i="200"/>
  <c r="P206" i="200"/>
  <c r="M206" i="200"/>
  <c r="J206" i="200"/>
  <c r="G206" i="200"/>
  <c r="D206" i="200"/>
  <c r="P205" i="200"/>
  <c r="M205" i="200"/>
  <c r="J205" i="200"/>
  <c r="G205" i="200"/>
  <c r="D205" i="200"/>
  <c r="P204" i="200"/>
  <c r="M204" i="200"/>
  <c r="J204" i="200"/>
  <c r="G204" i="200"/>
  <c r="D204" i="200"/>
  <c r="P203" i="200"/>
  <c r="M203" i="200"/>
  <c r="J203" i="200"/>
  <c r="G203" i="200"/>
  <c r="D203" i="200"/>
  <c r="P202" i="200"/>
  <c r="M202" i="200"/>
  <c r="J202" i="200"/>
  <c r="G202" i="200"/>
  <c r="D202" i="200"/>
  <c r="P201" i="200"/>
  <c r="M201" i="200"/>
  <c r="J201" i="200"/>
  <c r="G201" i="200"/>
  <c r="D201" i="200"/>
  <c r="P200" i="200"/>
  <c r="M200" i="200"/>
  <c r="J200" i="200"/>
  <c r="G200" i="200"/>
  <c r="D200" i="200"/>
  <c r="P199" i="200"/>
  <c r="M199" i="200"/>
  <c r="J199" i="200"/>
  <c r="G199" i="200"/>
  <c r="D199" i="200"/>
  <c r="P198" i="200"/>
  <c r="M198" i="200"/>
  <c r="J198" i="200"/>
  <c r="G198" i="200"/>
  <c r="D198" i="200"/>
  <c r="P197" i="200"/>
  <c r="M197" i="200"/>
  <c r="J197" i="200"/>
  <c r="G197" i="200"/>
  <c r="D197" i="200"/>
  <c r="P196" i="200"/>
  <c r="M196" i="200"/>
  <c r="J196" i="200"/>
  <c r="G196" i="200"/>
  <c r="D196" i="200"/>
  <c r="P195" i="200"/>
  <c r="M195" i="200"/>
  <c r="J195" i="200"/>
  <c r="G195" i="200"/>
  <c r="D195" i="200"/>
  <c r="P194" i="200"/>
  <c r="M194" i="200"/>
  <c r="J194" i="200"/>
  <c r="G194" i="200"/>
  <c r="D194" i="200"/>
  <c r="P193" i="200"/>
  <c r="M193" i="200"/>
  <c r="J193" i="200"/>
  <c r="G193" i="200"/>
  <c r="D193" i="200"/>
  <c r="P192" i="200"/>
  <c r="M192" i="200"/>
  <c r="J192" i="200"/>
  <c r="G192" i="200"/>
  <c r="D192" i="200"/>
  <c r="P191" i="200"/>
  <c r="M191" i="200"/>
  <c r="J191" i="200"/>
  <c r="G191" i="200"/>
  <c r="D191" i="200"/>
  <c r="P190" i="200"/>
  <c r="M190" i="200"/>
  <c r="J190" i="200"/>
  <c r="G190" i="200"/>
  <c r="D190" i="200"/>
  <c r="P189" i="200"/>
  <c r="M189" i="200"/>
  <c r="J189" i="200"/>
  <c r="G189" i="200"/>
  <c r="D189" i="200"/>
  <c r="P188" i="200"/>
  <c r="M188" i="200"/>
  <c r="J188" i="200"/>
  <c r="G188" i="200"/>
  <c r="D188" i="200"/>
  <c r="P187" i="200"/>
  <c r="M187" i="200"/>
  <c r="J187" i="200"/>
  <c r="G187" i="200"/>
  <c r="D187" i="200"/>
  <c r="P186" i="200"/>
  <c r="M186" i="200"/>
  <c r="J186" i="200"/>
  <c r="G186" i="200"/>
  <c r="D186" i="200"/>
  <c r="P185" i="200"/>
  <c r="M185" i="200"/>
  <c r="J185" i="200"/>
  <c r="G185" i="200"/>
  <c r="D185" i="200"/>
  <c r="P184" i="200"/>
  <c r="M184" i="200"/>
  <c r="J184" i="200"/>
  <c r="G184" i="200"/>
  <c r="D184" i="200"/>
  <c r="P183" i="200"/>
  <c r="M183" i="200"/>
  <c r="J183" i="200"/>
  <c r="G183" i="200"/>
  <c r="D183" i="200"/>
  <c r="P182" i="200"/>
  <c r="M182" i="200"/>
  <c r="J182" i="200"/>
  <c r="G182" i="200"/>
  <c r="D182" i="200"/>
  <c r="P181" i="200"/>
  <c r="M181" i="200"/>
  <c r="J181" i="200"/>
  <c r="G181" i="200"/>
  <c r="D181" i="200"/>
  <c r="P180" i="200"/>
  <c r="M180" i="200"/>
  <c r="J180" i="200"/>
  <c r="G180" i="200"/>
  <c r="D180" i="200"/>
  <c r="P179" i="200"/>
  <c r="M179" i="200"/>
  <c r="J179" i="200"/>
  <c r="G179" i="200"/>
  <c r="D179" i="200"/>
  <c r="P178" i="200"/>
  <c r="M178" i="200"/>
  <c r="J178" i="200"/>
  <c r="G178" i="200"/>
  <c r="D178" i="200"/>
  <c r="P177" i="200"/>
  <c r="M177" i="200"/>
  <c r="J177" i="200"/>
  <c r="G177" i="200"/>
  <c r="D177" i="200"/>
  <c r="P176" i="200"/>
  <c r="M176" i="200"/>
  <c r="J176" i="200"/>
  <c r="G176" i="200"/>
  <c r="D176" i="200"/>
  <c r="P175" i="200"/>
  <c r="M175" i="200"/>
  <c r="J175" i="200"/>
  <c r="G175" i="200"/>
  <c r="D175" i="200"/>
  <c r="P174" i="200"/>
  <c r="M174" i="200"/>
  <c r="J174" i="200"/>
  <c r="G174" i="200"/>
  <c r="D174" i="200"/>
  <c r="P173" i="200"/>
  <c r="M173" i="200"/>
  <c r="J173" i="200"/>
  <c r="G173" i="200"/>
  <c r="D173" i="200"/>
  <c r="P172" i="200"/>
  <c r="M172" i="200"/>
  <c r="J172" i="200"/>
  <c r="G172" i="200"/>
  <c r="D172" i="200"/>
  <c r="P171" i="200"/>
  <c r="M171" i="200"/>
  <c r="J171" i="200"/>
  <c r="G171" i="200"/>
  <c r="D171" i="200"/>
  <c r="P170" i="200"/>
  <c r="M170" i="200"/>
  <c r="J170" i="200"/>
  <c r="G170" i="200"/>
  <c r="D170" i="200"/>
  <c r="P169" i="200"/>
  <c r="M169" i="200"/>
  <c r="J169" i="200"/>
  <c r="G169" i="200"/>
  <c r="D169" i="200"/>
  <c r="P168" i="200"/>
  <c r="M168" i="200"/>
  <c r="J168" i="200"/>
  <c r="G168" i="200"/>
  <c r="D168" i="200"/>
  <c r="P167" i="200"/>
  <c r="M167" i="200"/>
  <c r="J167" i="200"/>
  <c r="G167" i="200"/>
  <c r="D167" i="200"/>
  <c r="P166" i="200"/>
  <c r="M166" i="200"/>
  <c r="J166" i="200"/>
  <c r="G166" i="200"/>
  <c r="D166" i="200"/>
  <c r="P165" i="200"/>
  <c r="M165" i="200"/>
  <c r="J165" i="200"/>
  <c r="G165" i="200"/>
  <c r="D165" i="200"/>
  <c r="P164" i="200"/>
  <c r="M164" i="200"/>
  <c r="J164" i="200"/>
  <c r="G164" i="200"/>
  <c r="D164" i="200"/>
  <c r="P163" i="200"/>
  <c r="M163" i="200"/>
  <c r="J163" i="200"/>
  <c r="G163" i="200"/>
  <c r="D163" i="200"/>
  <c r="P162" i="200"/>
  <c r="M162" i="200"/>
  <c r="J162" i="200"/>
  <c r="G162" i="200"/>
  <c r="D162" i="200"/>
  <c r="P161" i="200"/>
  <c r="M161" i="200"/>
  <c r="J161" i="200"/>
  <c r="G161" i="200"/>
  <c r="D161" i="200"/>
  <c r="P160" i="200"/>
  <c r="M160" i="200"/>
  <c r="J160" i="200"/>
  <c r="G160" i="200"/>
  <c r="D160" i="200"/>
  <c r="P159" i="200"/>
  <c r="M159" i="200"/>
  <c r="J159" i="200"/>
  <c r="G159" i="200"/>
  <c r="D159" i="200"/>
  <c r="P158" i="200"/>
  <c r="M158" i="200"/>
  <c r="J158" i="200"/>
  <c r="G158" i="200"/>
  <c r="D158" i="200"/>
  <c r="P157" i="200"/>
  <c r="M157" i="200"/>
  <c r="J157" i="200"/>
  <c r="G157" i="200"/>
  <c r="D157" i="200"/>
  <c r="P156" i="200"/>
  <c r="M156" i="200"/>
  <c r="J156" i="200"/>
  <c r="G156" i="200"/>
  <c r="D156" i="200"/>
  <c r="P155" i="200"/>
  <c r="M155" i="200"/>
  <c r="J155" i="200"/>
  <c r="G155" i="200"/>
  <c r="D155" i="200"/>
  <c r="P154" i="200"/>
  <c r="M154" i="200"/>
  <c r="J154" i="200"/>
  <c r="G154" i="200"/>
  <c r="D154" i="200"/>
  <c r="P153" i="200"/>
  <c r="M153" i="200"/>
  <c r="J153" i="200"/>
  <c r="G153" i="200"/>
  <c r="D153" i="200"/>
  <c r="P152" i="200"/>
  <c r="M152" i="200"/>
  <c r="J152" i="200"/>
  <c r="G152" i="200"/>
  <c r="D152" i="200"/>
  <c r="P151" i="200"/>
  <c r="M151" i="200"/>
  <c r="J151" i="200"/>
  <c r="G151" i="200"/>
  <c r="D151" i="200"/>
  <c r="P150" i="200"/>
  <c r="M150" i="200"/>
  <c r="J150" i="200"/>
  <c r="G150" i="200"/>
  <c r="D150" i="200"/>
  <c r="P149" i="200"/>
  <c r="M149" i="200"/>
  <c r="J149" i="200"/>
  <c r="G149" i="200"/>
  <c r="D149" i="200"/>
  <c r="P148" i="200"/>
  <c r="M148" i="200"/>
  <c r="J148" i="200"/>
  <c r="G148" i="200"/>
  <c r="D148" i="200"/>
  <c r="P147" i="200"/>
  <c r="M147" i="200"/>
  <c r="J147" i="200"/>
  <c r="G147" i="200"/>
  <c r="D147" i="200"/>
  <c r="P146" i="200"/>
  <c r="M146" i="200"/>
  <c r="J146" i="200"/>
  <c r="G146" i="200"/>
  <c r="D146" i="200"/>
  <c r="P145" i="200"/>
  <c r="M145" i="200"/>
  <c r="J145" i="200"/>
  <c r="G145" i="200"/>
  <c r="D145" i="200"/>
  <c r="P144" i="200"/>
  <c r="M144" i="200"/>
  <c r="J144" i="200"/>
  <c r="G144" i="200"/>
  <c r="D144" i="200"/>
  <c r="P143" i="200"/>
  <c r="M143" i="200"/>
  <c r="J143" i="200"/>
  <c r="G143" i="200"/>
  <c r="D143" i="200"/>
  <c r="P142" i="200"/>
  <c r="M142" i="200"/>
  <c r="J142" i="200"/>
  <c r="G142" i="200"/>
  <c r="D142" i="200"/>
  <c r="P141" i="200"/>
  <c r="M141" i="200"/>
  <c r="J141" i="200"/>
  <c r="G141" i="200"/>
  <c r="D141" i="200"/>
  <c r="P140" i="200"/>
  <c r="M140" i="200"/>
  <c r="J140" i="200"/>
  <c r="G140" i="200"/>
  <c r="D140" i="200"/>
  <c r="P139" i="200"/>
  <c r="M139" i="200"/>
  <c r="J139" i="200"/>
  <c r="G139" i="200"/>
  <c r="D139" i="200"/>
  <c r="P138" i="200"/>
  <c r="M138" i="200"/>
  <c r="J138" i="200"/>
  <c r="G138" i="200"/>
  <c r="D138" i="200"/>
  <c r="P137" i="200"/>
  <c r="M137" i="200"/>
  <c r="J137" i="200"/>
  <c r="G137" i="200"/>
  <c r="D137" i="200"/>
  <c r="P136" i="200"/>
  <c r="M136" i="200"/>
  <c r="J136" i="200"/>
  <c r="G136" i="200"/>
  <c r="D136" i="200"/>
  <c r="P135" i="200"/>
  <c r="M135" i="200"/>
  <c r="J135" i="200"/>
  <c r="G135" i="200"/>
  <c r="D135" i="200"/>
  <c r="P134" i="200"/>
  <c r="M134" i="200"/>
  <c r="J134" i="200"/>
  <c r="G134" i="200"/>
  <c r="D134" i="200"/>
  <c r="P133" i="200"/>
  <c r="M133" i="200"/>
  <c r="J133" i="200"/>
  <c r="G133" i="200"/>
  <c r="D133" i="200"/>
  <c r="P132" i="200"/>
  <c r="M132" i="200"/>
  <c r="J132" i="200"/>
  <c r="G132" i="200"/>
  <c r="D132" i="200"/>
  <c r="P131" i="200"/>
  <c r="M131" i="200"/>
  <c r="J131" i="200"/>
  <c r="G131" i="200"/>
  <c r="D131" i="200"/>
  <c r="P130" i="200"/>
  <c r="M130" i="200"/>
  <c r="J130" i="200"/>
  <c r="G130" i="200"/>
  <c r="D130" i="200"/>
  <c r="P129" i="200"/>
  <c r="M129" i="200"/>
  <c r="J129" i="200"/>
  <c r="G129" i="200"/>
  <c r="D129" i="200"/>
  <c r="P128" i="200"/>
  <c r="M128" i="200"/>
  <c r="J128" i="200"/>
  <c r="G128" i="200"/>
  <c r="D128" i="200"/>
  <c r="P127" i="200"/>
  <c r="M127" i="200"/>
  <c r="J127" i="200"/>
  <c r="G127" i="200"/>
  <c r="D127" i="200"/>
  <c r="P126" i="200"/>
  <c r="M126" i="200"/>
  <c r="J126" i="200"/>
  <c r="G126" i="200"/>
  <c r="D126" i="200"/>
  <c r="P125" i="200"/>
  <c r="M125" i="200"/>
  <c r="J125" i="200"/>
  <c r="G125" i="200"/>
  <c r="D125" i="200"/>
  <c r="P124" i="200"/>
  <c r="M124" i="200"/>
  <c r="J124" i="200"/>
  <c r="G124" i="200"/>
  <c r="D124" i="200"/>
  <c r="P123" i="200"/>
  <c r="M123" i="200"/>
  <c r="J123" i="200"/>
  <c r="G123" i="200"/>
  <c r="D123" i="200"/>
  <c r="P122" i="200"/>
  <c r="M122" i="200"/>
  <c r="J122" i="200"/>
  <c r="G122" i="200"/>
  <c r="D122" i="200"/>
  <c r="P121" i="200"/>
  <c r="M121" i="200"/>
  <c r="J121" i="200"/>
  <c r="G121" i="200"/>
  <c r="D121" i="200"/>
  <c r="P120" i="200"/>
  <c r="M120" i="200"/>
  <c r="J120" i="200"/>
  <c r="G120" i="200"/>
  <c r="D120" i="200"/>
  <c r="P119" i="200"/>
  <c r="M119" i="200"/>
  <c r="J119" i="200"/>
  <c r="G119" i="200"/>
  <c r="D119" i="200"/>
  <c r="P118" i="200"/>
  <c r="M118" i="200"/>
  <c r="J118" i="200"/>
  <c r="G118" i="200"/>
  <c r="D118" i="200"/>
  <c r="P117" i="200"/>
  <c r="M117" i="200"/>
  <c r="J117" i="200"/>
  <c r="G117" i="200"/>
  <c r="D117" i="200"/>
  <c r="P116" i="200"/>
  <c r="M116" i="200"/>
  <c r="J116" i="200"/>
  <c r="G116" i="200"/>
  <c r="D116" i="200"/>
  <c r="P115" i="200"/>
  <c r="M115" i="200"/>
  <c r="J115" i="200"/>
  <c r="G115" i="200"/>
  <c r="D115" i="200"/>
  <c r="P114" i="200"/>
  <c r="M114" i="200"/>
  <c r="J114" i="200"/>
  <c r="G114" i="200"/>
  <c r="D114" i="200"/>
  <c r="P113" i="200"/>
  <c r="M113" i="200"/>
  <c r="J113" i="200"/>
  <c r="G113" i="200"/>
  <c r="D113" i="200"/>
  <c r="P112" i="200"/>
  <c r="M112" i="200"/>
  <c r="J112" i="200"/>
  <c r="G112" i="200"/>
  <c r="D112" i="200"/>
  <c r="P111" i="200"/>
  <c r="M111" i="200"/>
  <c r="J111" i="200"/>
  <c r="G111" i="200"/>
  <c r="D111" i="200"/>
  <c r="P110" i="200"/>
  <c r="M110" i="200"/>
  <c r="J110" i="200"/>
  <c r="G110" i="200"/>
  <c r="D110" i="200"/>
  <c r="P109" i="200"/>
  <c r="M109" i="200"/>
  <c r="J109" i="200"/>
  <c r="G109" i="200"/>
  <c r="D109" i="200"/>
  <c r="P108" i="200"/>
  <c r="M108" i="200"/>
  <c r="J108" i="200"/>
  <c r="G108" i="200"/>
  <c r="D108" i="200"/>
  <c r="P107" i="200"/>
  <c r="M107" i="200"/>
  <c r="J107" i="200"/>
  <c r="G107" i="200"/>
  <c r="D107" i="200"/>
  <c r="P106" i="200"/>
  <c r="M106" i="200"/>
  <c r="J106" i="200"/>
  <c r="G106" i="200"/>
  <c r="D106" i="200"/>
  <c r="P105" i="200"/>
  <c r="M105" i="200"/>
  <c r="J105" i="200"/>
  <c r="G105" i="200"/>
  <c r="D105" i="200"/>
  <c r="P104" i="200"/>
  <c r="M104" i="200"/>
  <c r="J104" i="200"/>
  <c r="G104" i="200"/>
  <c r="D104" i="200"/>
  <c r="P103" i="200"/>
  <c r="M103" i="200"/>
  <c r="J103" i="200"/>
  <c r="G103" i="200"/>
  <c r="D103" i="200"/>
  <c r="P102" i="200"/>
  <c r="M102" i="200"/>
  <c r="J102" i="200"/>
  <c r="G102" i="200"/>
  <c r="D102" i="200"/>
  <c r="P101" i="200"/>
  <c r="M101" i="200"/>
  <c r="J101" i="200"/>
  <c r="G101" i="200"/>
  <c r="D101" i="200"/>
  <c r="P100" i="200"/>
  <c r="M100" i="200"/>
  <c r="J100" i="200"/>
  <c r="G100" i="200"/>
  <c r="D100" i="200"/>
  <c r="P99" i="200"/>
  <c r="M99" i="200"/>
  <c r="J99" i="200"/>
  <c r="G99" i="200"/>
  <c r="D99" i="200"/>
  <c r="P98" i="200"/>
  <c r="M98" i="200"/>
  <c r="J98" i="200"/>
  <c r="G98" i="200"/>
  <c r="D98" i="200"/>
  <c r="P97" i="200"/>
  <c r="M97" i="200"/>
  <c r="J97" i="200"/>
  <c r="G97" i="200"/>
  <c r="D97" i="200"/>
  <c r="P96" i="200"/>
  <c r="M96" i="200"/>
  <c r="J96" i="200"/>
  <c r="G96" i="200"/>
  <c r="D96" i="200"/>
  <c r="P95" i="200"/>
  <c r="M95" i="200"/>
  <c r="J95" i="200"/>
  <c r="G95" i="200"/>
  <c r="D95" i="200"/>
  <c r="P94" i="200"/>
  <c r="M94" i="200"/>
  <c r="J94" i="200"/>
  <c r="G94" i="200"/>
  <c r="D94" i="200"/>
  <c r="P93" i="200"/>
  <c r="M93" i="200"/>
  <c r="J93" i="200"/>
  <c r="G93" i="200"/>
  <c r="D93" i="200"/>
  <c r="P92" i="200"/>
  <c r="M92" i="200"/>
  <c r="J92" i="200"/>
  <c r="G92" i="200"/>
  <c r="D92" i="200"/>
  <c r="P91" i="200"/>
  <c r="M91" i="200"/>
  <c r="J91" i="200"/>
  <c r="G91" i="200"/>
  <c r="D91" i="200"/>
  <c r="P90" i="200"/>
  <c r="M90" i="200"/>
  <c r="J90" i="200"/>
  <c r="G90" i="200"/>
  <c r="D90" i="200"/>
  <c r="P89" i="200"/>
  <c r="M89" i="200"/>
  <c r="J89" i="200"/>
  <c r="G89" i="200"/>
  <c r="D89" i="200"/>
  <c r="P88" i="200"/>
  <c r="M88" i="200"/>
  <c r="J88" i="200"/>
  <c r="G88" i="200"/>
  <c r="D88" i="200"/>
  <c r="P87" i="200"/>
  <c r="M87" i="200"/>
  <c r="J87" i="200"/>
  <c r="G87" i="200"/>
  <c r="D87" i="200"/>
  <c r="P86" i="200"/>
  <c r="M86" i="200"/>
  <c r="J86" i="200"/>
  <c r="G86" i="200"/>
  <c r="D86" i="200"/>
  <c r="P85" i="200"/>
  <c r="M85" i="200"/>
  <c r="J85" i="200"/>
  <c r="G85" i="200"/>
  <c r="D85" i="200"/>
  <c r="P84" i="200"/>
  <c r="M84" i="200"/>
  <c r="J84" i="200"/>
  <c r="G84" i="200"/>
  <c r="D84" i="200"/>
  <c r="P83" i="200"/>
  <c r="M83" i="200"/>
  <c r="J83" i="200"/>
  <c r="G83" i="200"/>
  <c r="D83" i="200"/>
  <c r="P82" i="200"/>
  <c r="M82" i="200"/>
  <c r="J82" i="200"/>
  <c r="G82" i="200"/>
  <c r="D82" i="200"/>
  <c r="P81" i="200"/>
  <c r="M81" i="200"/>
  <c r="J81" i="200"/>
  <c r="G81" i="200"/>
  <c r="D81" i="200"/>
  <c r="P80" i="200"/>
  <c r="M80" i="200"/>
  <c r="J80" i="200"/>
  <c r="G80" i="200"/>
  <c r="D80" i="200"/>
  <c r="P79" i="200"/>
  <c r="M79" i="200"/>
  <c r="J79" i="200"/>
  <c r="G79" i="200"/>
  <c r="D79" i="200"/>
  <c r="P78" i="200"/>
  <c r="M78" i="200"/>
  <c r="J78" i="200"/>
  <c r="G78" i="200"/>
  <c r="D78" i="200"/>
  <c r="P77" i="200"/>
  <c r="M77" i="200"/>
  <c r="J77" i="200"/>
  <c r="G77" i="200"/>
  <c r="D77" i="200"/>
  <c r="P76" i="200"/>
  <c r="M76" i="200"/>
  <c r="J76" i="200"/>
  <c r="G76" i="200"/>
  <c r="D76" i="200"/>
  <c r="P75" i="200"/>
  <c r="M75" i="200"/>
  <c r="J75" i="200"/>
  <c r="G75" i="200"/>
  <c r="D75" i="200"/>
  <c r="P74" i="200"/>
  <c r="M74" i="200"/>
  <c r="J74" i="200"/>
  <c r="G74" i="200"/>
  <c r="D74" i="200"/>
  <c r="P73" i="200"/>
  <c r="M73" i="200"/>
  <c r="J73" i="200"/>
  <c r="G73" i="200"/>
  <c r="D73" i="200"/>
  <c r="P72" i="200"/>
  <c r="M72" i="200"/>
  <c r="J72" i="200"/>
  <c r="G72" i="200"/>
  <c r="D72" i="200"/>
  <c r="P71" i="200"/>
  <c r="M71" i="200"/>
  <c r="J71" i="200"/>
  <c r="G71" i="200"/>
  <c r="D71" i="200"/>
  <c r="P70" i="200"/>
  <c r="M70" i="200"/>
  <c r="J70" i="200"/>
  <c r="G70" i="200"/>
  <c r="D70" i="200"/>
  <c r="P69" i="200"/>
  <c r="M69" i="200"/>
  <c r="J69" i="200"/>
  <c r="G69" i="200"/>
  <c r="D69" i="200"/>
  <c r="P68" i="200"/>
  <c r="M68" i="200"/>
  <c r="J68" i="200"/>
  <c r="G68" i="200"/>
  <c r="D68" i="200"/>
  <c r="P67" i="200"/>
  <c r="M67" i="200"/>
  <c r="J67" i="200"/>
  <c r="G67" i="200"/>
  <c r="D67" i="200"/>
  <c r="P66" i="200"/>
  <c r="M66" i="200"/>
  <c r="J66" i="200"/>
  <c r="G66" i="200"/>
  <c r="D66" i="200"/>
  <c r="P65" i="200"/>
  <c r="M65" i="200"/>
  <c r="J65" i="200"/>
  <c r="G65" i="200"/>
  <c r="D65" i="200"/>
  <c r="P64" i="200"/>
  <c r="M64" i="200"/>
  <c r="J64" i="200"/>
  <c r="G64" i="200"/>
  <c r="D64" i="200"/>
  <c r="P63" i="200"/>
  <c r="M63" i="200"/>
  <c r="J63" i="200"/>
  <c r="G63" i="200"/>
  <c r="D63" i="200"/>
  <c r="P62" i="200"/>
  <c r="M62" i="200"/>
  <c r="J62" i="200"/>
  <c r="G62" i="200"/>
  <c r="D62" i="200"/>
  <c r="P61" i="200"/>
  <c r="M61" i="200"/>
  <c r="J61" i="200"/>
  <c r="G61" i="200"/>
  <c r="D61" i="200"/>
  <c r="P60" i="200"/>
  <c r="M60" i="200"/>
  <c r="J60" i="200"/>
  <c r="G60" i="200"/>
  <c r="D60" i="200"/>
  <c r="P59" i="200"/>
  <c r="M59" i="200"/>
  <c r="J59" i="200"/>
  <c r="G59" i="200"/>
  <c r="D59" i="200"/>
  <c r="P58" i="200"/>
  <c r="M58" i="200"/>
  <c r="J58" i="200"/>
  <c r="G58" i="200"/>
  <c r="D58" i="200"/>
  <c r="P57" i="200"/>
  <c r="M57" i="200"/>
  <c r="J57" i="200"/>
  <c r="G57" i="200"/>
  <c r="D57" i="200"/>
  <c r="P56" i="200"/>
  <c r="M56" i="200"/>
  <c r="J56" i="200"/>
  <c r="G56" i="200"/>
  <c r="D56" i="200"/>
  <c r="P55" i="200"/>
  <c r="M55" i="200"/>
  <c r="J55" i="200"/>
  <c r="G55" i="200"/>
  <c r="D55" i="200"/>
  <c r="P54" i="200"/>
  <c r="M54" i="200"/>
  <c r="J54" i="200"/>
  <c r="G54" i="200"/>
  <c r="D54" i="200"/>
  <c r="P53" i="200"/>
  <c r="M53" i="200"/>
  <c r="J53" i="200"/>
  <c r="G53" i="200"/>
  <c r="D53" i="200"/>
  <c r="P52" i="200"/>
  <c r="M52" i="200"/>
  <c r="J52" i="200"/>
  <c r="G52" i="200"/>
  <c r="D52" i="200"/>
  <c r="P51" i="200"/>
  <c r="M51" i="200"/>
  <c r="J51" i="200"/>
  <c r="G51" i="200"/>
  <c r="D51" i="200"/>
  <c r="P50" i="200"/>
  <c r="M50" i="200"/>
  <c r="J50" i="200"/>
  <c r="G50" i="200"/>
  <c r="D50" i="200"/>
  <c r="P49" i="200"/>
  <c r="M49" i="200"/>
  <c r="J49" i="200"/>
  <c r="G49" i="200"/>
  <c r="D49" i="200"/>
  <c r="P48" i="200"/>
  <c r="M48" i="200"/>
  <c r="J48" i="200"/>
  <c r="G48" i="200"/>
  <c r="D48" i="200"/>
  <c r="P47" i="200"/>
  <c r="M47" i="200"/>
  <c r="J47" i="200"/>
  <c r="G47" i="200"/>
  <c r="D47" i="200"/>
  <c r="P46" i="200"/>
  <c r="M46" i="200"/>
  <c r="J46" i="200"/>
  <c r="G46" i="200"/>
  <c r="D46" i="200"/>
  <c r="P45" i="200"/>
  <c r="M45" i="200"/>
  <c r="J45" i="200"/>
  <c r="G45" i="200"/>
  <c r="D45" i="200"/>
  <c r="P44" i="200"/>
  <c r="M44" i="200"/>
  <c r="J44" i="200"/>
  <c r="G44" i="200"/>
  <c r="D44" i="200"/>
  <c r="P43" i="200"/>
  <c r="M43" i="200"/>
  <c r="J43" i="200"/>
  <c r="G43" i="200"/>
  <c r="D43" i="200"/>
  <c r="P42" i="200"/>
  <c r="M42" i="200"/>
  <c r="J42" i="200"/>
  <c r="G42" i="200"/>
  <c r="D42" i="200"/>
  <c r="P41" i="200"/>
  <c r="M41" i="200"/>
  <c r="J41" i="200"/>
  <c r="G41" i="200"/>
  <c r="D41" i="200"/>
  <c r="P40" i="200"/>
  <c r="M40" i="200"/>
  <c r="J40" i="200"/>
  <c r="G40" i="200"/>
  <c r="D40" i="200"/>
  <c r="P39" i="200"/>
  <c r="M39" i="200"/>
  <c r="J39" i="200"/>
  <c r="G39" i="200"/>
  <c r="D39" i="200"/>
  <c r="P38" i="200"/>
  <c r="M38" i="200"/>
  <c r="J38" i="200"/>
  <c r="G38" i="200"/>
  <c r="D38" i="200"/>
  <c r="P37" i="200"/>
  <c r="M37" i="200"/>
  <c r="J37" i="200"/>
  <c r="G37" i="200"/>
  <c r="D37" i="200"/>
  <c r="P36" i="200"/>
  <c r="M36" i="200"/>
  <c r="J36" i="200"/>
  <c r="G36" i="200"/>
  <c r="D36" i="200"/>
  <c r="P35" i="200"/>
  <c r="M35" i="200"/>
  <c r="J35" i="200"/>
  <c r="G35" i="200"/>
  <c r="D35" i="200"/>
  <c r="P34" i="200"/>
  <c r="M34" i="200"/>
  <c r="J34" i="200"/>
  <c r="G34" i="200"/>
  <c r="D34" i="200"/>
  <c r="P33" i="200"/>
  <c r="M33" i="200"/>
  <c r="J33" i="200"/>
  <c r="G33" i="200"/>
  <c r="D33" i="200"/>
  <c r="P32" i="200"/>
  <c r="M32" i="200"/>
  <c r="J32" i="200"/>
  <c r="G32" i="200"/>
  <c r="D32" i="200"/>
  <c r="P31" i="200"/>
  <c r="M31" i="200"/>
  <c r="J31" i="200"/>
  <c r="G31" i="200"/>
  <c r="D31" i="200"/>
  <c r="P30" i="200"/>
  <c r="M30" i="200"/>
  <c r="J30" i="200"/>
  <c r="G30" i="200"/>
  <c r="D30" i="200"/>
  <c r="P29" i="200"/>
  <c r="M29" i="200"/>
  <c r="J29" i="200"/>
  <c r="G29" i="200"/>
  <c r="D29" i="200"/>
  <c r="P28" i="200"/>
  <c r="M28" i="200"/>
  <c r="J28" i="200"/>
  <c r="G28" i="200"/>
  <c r="D28" i="200"/>
  <c r="P27" i="200"/>
  <c r="M27" i="200"/>
  <c r="J27" i="200"/>
  <c r="G27" i="200"/>
  <c r="D27" i="200"/>
  <c r="P26" i="200"/>
  <c r="M26" i="200"/>
  <c r="J26" i="200"/>
  <c r="G26" i="200"/>
  <c r="D26" i="200"/>
  <c r="P25" i="200"/>
  <c r="M25" i="200"/>
  <c r="J25" i="200"/>
  <c r="G25" i="200"/>
  <c r="D25" i="200"/>
  <c r="P24" i="200"/>
  <c r="M24" i="200"/>
  <c r="J24" i="200"/>
  <c r="G24" i="200"/>
  <c r="D24" i="200"/>
  <c r="P23" i="200"/>
  <c r="M23" i="200"/>
  <c r="J23" i="200"/>
  <c r="G23" i="200"/>
  <c r="D23" i="200"/>
  <c r="P22" i="200"/>
  <c r="M22" i="200"/>
  <c r="J22" i="200"/>
  <c r="G22" i="200"/>
  <c r="D22" i="200"/>
  <c r="P21" i="200"/>
  <c r="M21" i="200"/>
  <c r="J21" i="200"/>
  <c r="G21" i="200"/>
  <c r="D21" i="200"/>
  <c r="P20" i="200"/>
  <c r="M20" i="200"/>
  <c r="J20" i="200"/>
  <c r="G20" i="200"/>
  <c r="D20" i="200"/>
  <c r="I14" i="200"/>
  <c r="H14" i="200"/>
  <c r="D13" i="200"/>
  <c r="D12" i="200"/>
  <c r="P228" i="199"/>
  <c r="M228" i="199"/>
  <c r="J228" i="199"/>
  <c r="G228" i="199"/>
  <c r="D228" i="199"/>
  <c r="P227" i="199"/>
  <c r="M227" i="199"/>
  <c r="J227" i="199"/>
  <c r="G227" i="199"/>
  <c r="D227" i="199"/>
  <c r="P226" i="199"/>
  <c r="M226" i="199"/>
  <c r="J226" i="199"/>
  <c r="G226" i="199"/>
  <c r="D226" i="199"/>
  <c r="P225" i="199"/>
  <c r="M225" i="199"/>
  <c r="J225" i="199"/>
  <c r="G225" i="199"/>
  <c r="D225" i="199"/>
  <c r="P224" i="199"/>
  <c r="M224" i="199"/>
  <c r="J224" i="199"/>
  <c r="G224" i="199"/>
  <c r="D224" i="199"/>
  <c r="P223" i="199"/>
  <c r="M223" i="199"/>
  <c r="J223" i="199"/>
  <c r="G223" i="199"/>
  <c r="D223" i="199"/>
  <c r="P222" i="199"/>
  <c r="M222" i="199"/>
  <c r="J222" i="199"/>
  <c r="G222" i="199"/>
  <c r="D222" i="199"/>
  <c r="P221" i="199"/>
  <c r="M221" i="199"/>
  <c r="J221" i="199"/>
  <c r="G221" i="199"/>
  <c r="D221" i="199"/>
  <c r="P220" i="199"/>
  <c r="M220" i="199"/>
  <c r="J220" i="199"/>
  <c r="G220" i="199"/>
  <c r="D220" i="199"/>
  <c r="P219" i="199"/>
  <c r="M219" i="199"/>
  <c r="J219" i="199"/>
  <c r="G219" i="199"/>
  <c r="D219" i="199"/>
  <c r="P218" i="199"/>
  <c r="M218" i="199"/>
  <c r="J218" i="199"/>
  <c r="G218" i="199"/>
  <c r="D218" i="199"/>
  <c r="P217" i="199"/>
  <c r="M217" i="199"/>
  <c r="J217" i="199"/>
  <c r="G217" i="199"/>
  <c r="D217" i="199"/>
  <c r="P216" i="199"/>
  <c r="M216" i="199"/>
  <c r="J216" i="199"/>
  <c r="G216" i="199"/>
  <c r="D216" i="199"/>
  <c r="P215" i="199"/>
  <c r="M215" i="199"/>
  <c r="J215" i="199"/>
  <c r="G215" i="199"/>
  <c r="D215" i="199"/>
  <c r="P214" i="199"/>
  <c r="M214" i="199"/>
  <c r="J214" i="199"/>
  <c r="G214" i="199"/>
  <c r="D214" i="199"/>
  <c r="P213" i="199"/>
  <c r="M213" i="199"/>
  <c r="J213" i="199"/>
  <c r="G213" i="199"/>
  <c r="D213" i="199"/>
  <c r="P212" i="199"/>
  <c r="M212" i="199"/>
  <c r="J212" i="199"/>
  <c r="G212" i="199"/>
  <c r="D212" i="199"/>
  <c r="P211" i="199"/>
  <c r="M211" i="199"/>
  <c r="J211" i="199"/>
  <c r="G211" i="199"/>
  <c r="D211" i="199"/>
  <c r="P210" i="199"/>
  <c r="M210" i="199"/>
  <c r="J210" i="199"/>
  <c r="G210" i="199"/>
  <c r="D210" i="199"/>
  <c r="P209" i="199"/>
  <c r="M209" i="199"/>
  <c r="J209" i="199"/>
  <c r="G209" i="199"/>
  <c r="D209" i="199"/>
  <c r="P208" i="199"/>
  <c r="M208" i="199"/>
  <c r="J208" i="199"/>
  <c r="G208" i="199"/>
  <c r="D208" i="199"/>
  <c r="P207" i="199"/>
  <c r="M207" i="199"/>
  <c r="J207" i="199"/>
  <c r="G207" i="199"/>
  <c r="D207" i="199"/>
  <c r="P206" i="199"/>
  <c r="M206" i="199"/>
  <c r="J206" i="199"/>
  <c r="G206" i="199"/>
  <c r="D206" i="199"/>
  <c r="P205" i="199"/>
  <c r="M205" i="199"/>
  <c r="J205" i="199"/>
  <c r="G205" i="199"/>
  <c r="D205" i="199"/>
  <c r="P204" i="199"/>
  <c r="M204" i="199"/>
  <c r="J204" i="199"/>
  <c r="G204" i="199"/>
  <c r="D204" i="199"/>
  <c r="P203" i="199"/>
  <c r="M203" i="199"/>
  <c r="J203" i="199"/>
  <c r="G203" i="199"/>
  <c r="D203" i="199"/>
  <c r="P202" i="199"/>
  <c r="M202" i="199"/>
  <c r="J202" i="199"/>
  <c r="G202" i="199"/>
  <c r="D202" i="199"/>
  <c r="P201" i="199"/>
  <c r="M201" i="199"/>
  <c r="J201" i="199"/>
  <c r="G201" i="199"/>
  <c r="D201" i="199"/>
  <c r="P200" i="199"/>
  <c r="M200" i="199"/>
  <c r="J200" i="199"/>
  <c r="G200" i="199"/>
  <c r="D200" i="199"/>
  <c r="P199" i="199"/>
  <c r="M199" i="199"/>
  <c r="J199" i="199"/>
  <c r="G199" i="199"/>
  <c r="D199" i="199"/>
  <c r="P198" i="199"/>
  <c r="M198" i="199"/>
  <c r="J198" i="199"/>
  <c r="G198" i="199"/>
  <c r="D198" i="199"/>
  <c r="P197" i="199"/>
  <c r="M197" i="199"/>
  <c r="J197" i="199"/>
  <c r="G197" i="199"/>
  <c r="D197" i="199"/>
  <c r="P196" i="199"/>
  <c r="M196" i="199"/>
  <c r="J196" i="199"/>
  <c r="G196" i="199"/>
  <c r="D196" i="199"/>
  <c r="P195" i="199"/>
  <c r="M195" i="199"/>
  <c r="J195" i="199"/>
  <c r="G195" i="199"/>
  <c r="D195" i="199"/>
  <c r="P194" i="199"/>
  <c r="M194" i="199"/>
  <c r="J194" i="199"/>
  <c r="G194" i="199"/>
  <c r="D194" i="199"/>
  <c r="P193" i="199"/>
  <c r="M193" i="199"/>
  <c r="J193" i="199"/>
  <c r="G193" i="199"/>
  <c r="D193" i="199"/>
  <c r="P192" i="199"/>
  <c r="M192" i="199"/>
  <c r="J192" i="199"/>
  <c r="G192" i="199"/>
  <c r="D192" i="199"/>
  <c r="P191" i="199"/>
  <c r="M191" i="199"/>
  <c r="J191" i="199"/>
  <c r="G191" i="199"/>
  <c r="D191" i="199"/>
  <c r="P190" i="199"/>
  <c r="M190" i="199"/>
  <c r="J190" i="199"/>
  <c r="G190" i="199"/>
  <c r="D190" i="199"/>
  <c r="P189" i="199"/>
  <c r="M189" i="199"/>
  <c r="J189" i="199"/>
  <c r="G189" i="199"/>
  <c r="D189" i="199"/>
  <c r="P188" i="199"/>
  <c r="M188" i="199"/>
  <c r="J188" i="199"/>
  <c r="G188" i="199"/>
  <c r="D188" i="199"/>
  <c r="P187" i="199"/>
  <c r="M187" i="199"/>
  <c r="J187" i="199"/>
  <c r="G187" i="199"/>
  <c r="D187" i="199"/>
  <c r="P186" i="199"/>
  <c r="M186" i="199"/>
  <c r="J186" i="199"/>
  <c r="G186" i="199"/>
  <c r="D186" i="199"/>
  <c r="P185" i="199"/>
  <c r="M185" i="199"/>
  <c r="J185" i="199"/>
  <c r="G185" i="199"/>
  <c r="D185" i="199"/>
  <c r="P184" i="199"/>
  <c r="M184" i="199"/>
  <c r="J184" i="199"/>
  <c r="G184" i="199"/>
  <c r="D184" i="199"/>
  <c r="P183" i="199"/>
  <c r="M183" i="199"/>
  <c r="J183" i="199"/>
  <c r="G183" i="199"/>
  <c r="D183" i="199"/>
  <c r="P182" i="199"/>
  <c r="M182" i="199"/>
  <c r="J182" i="199"/>
  <c r="G182" i="199"/>
  <c r="D182" i="199"/>
  <c r="P181" i="199"/>
  <c r="M181" i="199"/>
  <c r="J181" i="199"/>
  <c r="G181" i="199"/>
  <c r="D181" i="199"/>
  <c r="P180" i="199"/>
  <c r="M180" i="199"/>
  <c r="J180" i="199"/>
  <c r="G180" i="199"/>
  <c r="D180" i="199"/>
  <c r="P179" i="199"/>
  <c r="M179" i="199"/>
  <c r="J179" i="199"/>
  <c r="G179" i="199"/>
  <c r="D179" i="199"/>
  <c r="P178" i="199"/>
  <c r="M178" i="199"/>
  <c r="J178" i="199"/>
  <c r="G178" i="199"/>
  <c r="D178" i="199"/>
  <c r="P177" i="199"/>
  <c r="M177" i="199"/>
  <c r="J177" i="199"/>
  <c r="G177" i="199"/>
  <c r="D177" i="199"/>
  <c r="P176" i="199"/>
  <c r="M176" i="199"/>
  <c r="J176" i="199"/>
  <c r="G176" i="199"/>
  <c r="D176" i="199"/>
  <c r="P175" i="199"/>
  <c r="M175" i="199"/>
  <c r="J175" i="199"/>
  <c r="G175" i="199"/>
  <c r="D175" i="199"/>
  <c r="P174" i="199"/>
  <c r="M174" i="199"/>
  <c r="J174" i="199"/>
  <c r="G174" i="199"/>
  <c r="D174" i="199"/>
  <c r="P173" i="199"/>
  <c r="M173" i="199"/>
  <c r="J173" i="199"/>
  <c r="G173" i="199"/>
  <c r="D173" i="199"/>
  <c r="P172" i="199"/>
  <c r="M172" i="199"/>
  <c r="J172" i="199"/>
  <c r="G172" i="199"/>
  <c r="D172" i="199"/>
  <c r="P171" i="199"/>
  <c r="M171" i="199"/>
  <c r="J171" i="199"/>
  <c r="G171" i="199"/>
  <c r="D171" i="199"/>
  <c r="P170" i="199"/>
  <c r="M170" i="199"/>
  <c r="J170" i="199"/>
  <c r="G170" i="199"/>
  <c r="D170" i="199"/>
  <c r="P169" i="199"/>
  <c r="M169" i="199"/>
  <c r="J169" i="199"/>
  <c r="G169" i="199"/>
  <c r="D169" i="199"/>
  <c r="P168" i="199"/>
  <c r="M168" i="199"/>
  <c r="J168" i="199"/>
  <c r="G168" i="199"/>
  <c r="D168" i="199"/>
  <c r="P167" i="199"/>
  <c r="M167" i="199"/>
  <c r="J167" i="199"/>
  <c r="G167" i="199"/>
  <c r="D167" i="199"/>
  <c r="P166" i="199"/>
  <c r="M166" i="199"/>
  <c r="J166" i="199"/>
  <c r="G166" i="199"/>
  <c r="D166" i="199"/>
  <c r="P165" i="199"/>
  <c r="M165" i="199"/>
  <c r="J165" i="199"/>
  <c r="G165" i="199"/>
  <c r="D165" i="199"/>
  <c r="P164" i="199"/>
  <c r="M164" i="199"/>
  <c r="J164" i="199"/>
  <c r="G164" i="199"/>
  <c r="D164" i="199"/>
  <c r="P163" i="199"/>
  <c r="M163" i="199"/>
  <c r="J163" i="199"/>
  <c r="G163" i="199"/>
  <c r="D163" i="199"/>
  <c r="P162" i="199"/>
  <c r="M162" i="199"/>
  <c r="J162" i="199"/>
  <c r="G162" i="199"/>
  <c r="D162" i="199"/>
  <c r="P161" i="199"/>
  <c r="M161" i="199"/>
  <c r="J161" i="199"/>
  <c r="G161" i="199"/>
  <c r="D161" i="199"/>
  <c r="P160" i="199"/>
  <c r="M160" i="199"/>
  <c r="J160" i="199"/>
  <c r="G160" i="199"/>
  <c r="D160" i="199"/>
  <c r="P159" i="199"/>
  <c r="M159" i="199"/>
  <c r="J159" i="199"/>
  <c r="G159" i="199"/>
  <c r="D159" i="199"/>
  <c r="P158" i="199"/>
  <c r="M158" i="199"/>
  <c r="J158" i="199"/>
  <c r="G158" i="199"/>
  <c r="D158" i="199"/>
  <c r="P157" i="199"/>
  <c r="M157" i="199"/>
  <c r="J157" i="199"/>
  <c r="G157" i="199"/>
  <c r="D157" i="199"/>
  <c r="P156" i="199"/>
  <c r="M156" i="199"/>
  <c r="J156" i="199"/>
  <c r="G156" i="199"/>
  <c r="D156" i="199"/>
  <c r="P155" i="199"/>
  <c r="M155" i="199"/>
  <c r="J155" i="199"/>
  <c r="G155" i="199"/>
  <c r="D155" i="199"/>
  <c r="P154" i="199"/>
  <c r="M154" i="199"/>
  <c r="J154" i="199"/>
  <c r="G154" i="199"/>
  <c r="D154" i="199"/>
  <c r="P153" i="199"/>
  <c r="M153" i="199"/>
  <c r="J153" i="199"/>
  <c r="G153" i="199"/>
  <c r="D153" i="199"/>
  <c r="P152" i="199"/>
  <c r="M152" i="199"/>
  <c r="J152" i="199"/>
  <c r="G152" i="199"/>
  <c r="D152" i="199"/>
  <c r="P151" i="199"/>
  <c r="M151" i="199"/>
  <c r="J151" i="199"/>
  <c r="G151" i="199"/>
  <c r="D151" i="199"/>
  <c r="P150" i="199"/>
  <c r="M150" i="199"/>
  <c r="J150" i="199"/>
  <c r="G150" i="199"/>
  <c r="D150" i="199"/>
  <c r="P149" i="199"/>
  <c r="M149" i="199"/>
  <c r="J149" i="199"/>
  <c r="G149" i="199"/>
  <c r="D149" i="199"/>
  <c r="P148" i="199"/>
  <c r="M148" i="199"/>
  <c r="J148" i="199"/>
  <c r="G148" i="199"/>
  <c r="D148" i="199"/>
  <c r="P147" i="199"/>
  <c r="M147" i="199"/>
  <c r="J147" i="199"/>
  <c r="G147" i="199"/>
  <c r="D147" i="199"/>
  <c r="P146" i="199"/>
  <c r="M146" i="199"/>
  <c r="J146" i="199"/>
  <c r="G146" i="199"/>
  <c r="D146" i="199"/>
  <c r="P145" i="199"/>
  <c r="M145" i="199"/>
  <c r="J145" i="199"/>
  <c r="G145" i="199"/>
  <c r="D145" i="199"/>
  <c r="P144" i="199"/>
  <c r="M144" i="199"/>
  <c r="J144" i="199"/>
  <c r="G144" i="199"/>
  <c r="D144" i="199"/>
  <c r="P143" i="199"/>
  <c r="M143" i="199"/>
  <c r="J143" i="199"/>
  <c r="G143" i="199"/>
  <c r="D143" i="199"/>
  <c r="P142" i="199"/>
  <c r="M142" i="199"/>
  <c r="J142" i="199"/>
  <c r="G142" i="199"/>
  <c r="D142" i="199"/>
  <c r="P141" i="199"/>
  <c r="M141" i="199"/>
  <c r="J141" i="199"/>
  <c r="G141" i="199"/>
  <c r="D141" i="199"/>
  <c r="P140" i="199"/>
  <c r="M140" i="199"/>
  <c r="J140" i="199"/>
  <c r="G140" i="199"/>
  <c r="D140" i="199"/>
  <c r="P139" i="199"/>
  <c r="M139" i="199"/>
  <c r="J139" i="199"/>
  <c r="G139" i="199"/>
  <c r="D139" i="199"/>
  <c r="P138" i="199"/>
  <c r="M138" i="199"/>
  <c r="J138" i="199"/>
  <c r="G138" i="199"/>
  <c r="D138" i="199"/>
  <c r="P137" i="199"/>
  <c r="M137" i="199"/>
  <c r="J137" i="199"/>
  <c r="G137" i="199"/>
  <c r="D137" i="199"/>
  <c r="P136" i="199"/>
  <c r="M136" i="199"/>
  <c r="J136" i="199"/>
  <c r="G136" i="199"/>
  <c r="D136" i="199"/>
  <c r="P135" i="199"/>
  <c r="M135" i="199"/>
  <c r="J135" i="199"/>
  <c r="G135" i="199"/>
  <c r="D135" i="199"/>
  <c r="P134" i="199"/>
  <c r="M134" i="199"/>
  <c r="J134" i="199"/>
  <c r="G134" i="199"/>
  <c r="D134" i="199"/>
  <c r="P133" i="199"/>
  <c r="M133" i="199"/>
  <c r="J133" i="199"/>
  <c r="G133" i="199"/>
  <c r="D133" i="199"/>
  <c r="P132" i="199"/>
  <c r="M132" i="199"/>
  <c r="J132" i="199"/>
  <c r="G132" i="199"/>
  <c r="D132" i="199"/>
  <c r="P131" i="199"/>
  <c r="M131" i="199"/>
  <c r="J131" i="199"/>
  <c r="G131" i="199"/>
  <c r="D131" i="199"/>
  <c r="P130" i="199"/>
  <c r="M130" i="199"/>
  <c r="J130" i="199"/>
  <c r="G130" i="199"/>
  <c r="D130" i="199"/>
  <c r="P129" i="199"/>
  <c r="M129" i="199"/>
  <c r="J129" i="199"/>
  <c r="G129" i="199"/>
  <c r="D129" i="199"/>
  <c r="P128" i="199"/>
  <c r="M128" i="199"/>
  <c r="J128" i="199"/>
  <c r="G128" i="199"/>
  <c r="D128" i="199"/>
  <c r="P127" i="199"/>
  <c r="M127" i="199"/>
  <c r="J127" i="199"/>
  <c r="G127" i="199"/>
  <c r="D127" i="199"/>
  <c r="P126" i="199"/>
  <c r="M126" i="199"/>
  <c r="J126" i="199"/>
  <c r="G126" i="199"/>
  <c r="D126" i="199"/>
  <c r="P125" i="199"/>
  <c r="M125" i="199"/>
  <c r="J125" i="199"/>
  <c r="G125" i="199"/>
  <c r="D125" i="199"/>
  <c r="P124" i="199"/>
  <c r="M124" i="199"/>
  <c r="J124" i="199"/>
  <c r="G124" i="199"/>
  <c r="D124" i="199"/>
  <c r="P123" i="199"/>
  <c r="M123" i="199"/>
  <c r="J123" i="199"/>
  <c r="G123" i="199"/>
  <c r="D123" i="199"/>
  <c r="P122" i="199"/>
  <c r="M122" i="199"/>
  <c r="J122" i="199"/>
  <c r="G122" i="199"/>
  <c r="D122" i="199"/>
  <c r="P121" i="199"/>
  <c r="M121" i="199"/>
  <c r="J121" i="199"/>
  <c r="G121" i="199"/>
  <c r="D121" i="199"/>
  <c r="P120" i="199"/>
  <c r="M120" i="199"/>
  <c r="J120" i="199"/>
  <c r="G120" i="199"/>
  <c r="D120" i="199"/>
  <c r="P119" i="199"/>
  <c r="M119" i="199"/>
  <c r="J119" i="199"/>
  <c r="G119" i="199"/>
  <c r="D119" i="199"/>
  <c r="P118" i="199"/>
  <c r="M118" i="199"/>
  <c r="J118" i="199"/>
  <c r="G118" i="199"/>
  <c r="D118" i="199"/>
  <c r="P117" i="199"/>
  <c r="M117" i="199"/>
  <c r="J117" i="199"/>
  <c r="G117" i="199"/>
  <c r="D117" i="199"/>
  <c r="P116" i="199"/>
  <c r="M116" i="199"/>
  <c r="J116" i="199"/>
  <c r="G116" i="199"/>
  <c r="D116" i="199"/>
  <c r="P115" i="199"/>
  <c r="M115" i="199"/>
  <c r="J115" i="199"/>
  <c r="G115" i="199"/>
  <c r="D115" i="199"/>
  <c r="P114" i="199"/>
  <c r="M114" i="199"/>
  <c r="J114" i="199"/>
  <c r="G114" i="199"/>
  <c r="D114" i="199"/>
  <c r="P113" i="199"/>
  <c r="M113" i="199"/>
  <c r="J113" i="199"/>
  <c r="G113" i="199"/>
  <c r="D113" i="199"/>
  <c r="P112" i="199"/>
  <c r="M112" i="199"/>
  <c r="J112" i="199"/>
  <c r="G112" i="199"/>
  <c r="D112" i="199"/>
  <c r="P111" i="199"/>
  <c r="M111" i="199"/>
  <c r="J111" i="199"/>
  <c r="G111" i="199"/>
  <c r="D111" i="199"/>
  <c r="P110" i="199"/>
  <c r="M110" i="199"/>
  <c r="J110" i="199"/>
  <c r="G110" i="199"/>
  <c r="D110" i="199"/>
  <c r="P109" i="199"/>
  <c r="M109" i="199"/>
  <c r="J109" i="199"/>
  <c r="G109" i="199"/>
  <c r="D109" i="199"/>
  <c r="P108" i="199"/>
  <c r="M108" i="199"/>
  <c r="J108" i="199"/>
  <c r="G108" i="199"/>
  <c r="D108" i="199"/>
  <c r="P107" i="199"/>
  <c r="M107" i="199"/>
  <c r="J107" i="199"/>
  <c r="G107" i="199"/>
  <c r="D107" i="199"/>
  <c r="P106" i="199"/>
  <c r="M106" i="199"/>
  <c r="J106" i="199"/>
  <c r="G106" i="199"/>
  <c r="D106" i="199"/>
  <c r="P105" i="199"/>
  <c r="M105" i="199"/>
  <c r="J105" i="199"/>
  <c r="G105" i="199"/>
  <c r="D105" i="199"/>
  <c r="P104" i="199"/>
  <c r="M104" i="199"/>
  <c r="J104" i="199"/>
  <c r="G104" i="199"/>
  <c r="D104" i="199"/>
  <c r="P103" i="199"/>
  <c r="M103" i="199"/>
  <c r="J103" i="199"/>
  <c r="G103" i="199"/>
  <c r="D103" i="199"/>
  <c r="P102" i="199"/>
  <c r="M102" i="199"/>
  <c r="J102" i="199"/>
  <c r="G102" i="199"/>
  <c r="D102" i="199"/>
  <c r="P101" i="199"/>
  <c r="M101" i="199"/>
  <c r="J101" i="199"/>
  <c r="G101" i="199"/>
  <c r="D101" i="199"/>
  <c r="P100" i="199"/>
  <c r="M100" i="199"/>
  <c r="J100" i="199"/>
  <c r="G100" i="199"/>
  <c r="D100" i="199"/>
  <c r="P99" i="199"/>
  <c r="M99" i="199"/>
  <c r="J99" i="199"/>
  <c r="G99" i="199"/>
  <c r="D99" i="199"/>
  <c r="P98" i="199"/>
  <c r="M98" i="199"/>
  <c r="J98" i="199"/>
  <c r="G98" i="199"/>
  <c r="D98" i="199"/>
  <c r="P97" i="199"/>
  <c r="M97" i="199"/>
  <c r="J97" i="199"/>
  <c r="G97" i="199"/>
  <c r="D97" i="199"/>
  <c r="P96" i="199"/>
  <c r="M96" i="199"/>
  <c r="J96" i="199"/>
  <c r="G96" i="199"/>
  <c r="D96" i="199"/>
  <c r="P95" i="199"/>
  <c r="M95" i="199"/>
  <c r="J95" i="199"/>
  <c r="G95" i="199"/>
  <c r="D95" i="199"/>
  <c r="P94" i="199"/>
  <c r="M94" i="199"/>
  <c r="J94" i="199"/>
  <c r="G94" i="199"/>
  <c r="D94" i="199"/>
  <c r="P93" i="199"/>
  <c r="M93" i="199"/>
  <c r="J93" i="199"/>
  <c r="G93" i="199"/>
  <c r="D93" i="199"/>
  <c r="P92" i="199"/>
  <c r="M92" i="199"/>
  <c r="J92" i="199"/>
  <c r="G92" i="199"/>
  <c r="D92" i="199"/>
  <c r="P91" i="199"/>
  <c r="M91" i="199"/>
  <c r="J91" i="199"/>
  <c r="G91" i="199"/>
  <c r="D91" i="199"/>
  <c r="P90" i="199"/>
  <c r="M90" i="199"/>
  <c r="J90" i="199"/>
  <c r="G90" i="199"/>
  <c r="D90" i="199"/>
  <c r="P89" i="199"/>
  <c r="M89" i="199"/>
  <c r="J89" i="199"/>
  <c r="G89" i="199"/>
  <c r="D89" i="199"/>
  <c r="P88" i="199"/>
  <c r="M88" i="199"/>
  <c r="J88" i="199"/>
  <c r="G88" i="199"/>
  <c r="D88" i="199"/>
  <c r="P87" i="199"/>
  <c r="M87" i="199"/>
  <c r="J87" i="199"/>
  <c r="G87" i="199"/>
  <c r="D87" i="199"/>
  <c r="P86" i="199"/>
  <c r="M86" i="199"/>
  <c r="J86" i="199"/>
  <c r="G86" i="199"/>
  <c r="D86" i="199"/>
  <c r="P85" i="199"/>
  <c r="M85" i="199"/>
  <c r="J85" i="199"/>
  <c r="G85" i="199"/>
  <c r="D85" i="199"/>
  <c r="P84" i="199"/>
  <c r="M84" i="199"/>
  <c r="J84" i="199"/>
  <c r="G84" i="199"/>
  <c r="D84" i="199"/>
  <c r="P83" i="199"/>
  <c r="M83" i="199"/>
  <c r="J83" i="199"/>
  <c r="G83" i="199"/>
  <c r="D83" i="199"/>
  <c r="P82" i="199"/>
  <c r="M82" i="199"/>
  <c r="J82" i="199"/>
  <c r="G82" i="199"/>
  <c r="D82" i="199"/>
  <c r="P81" i="199"/>
  <c r="M81" i="199"/>
  <c r="J81" i="199"/>
  <c r="G81" i="199"/>
  <c r="D81" i="199"/>
  <c r="P80" i="199"/>
  <c r="M80" i="199"/>
  <c r="J80" i="199"/>
  <c r="G80" i="199"/>
  <c r="D80" i="199"/>
  <c r="P79" i="199"/>
  <c r="M79" i="199"/>
  <c r="J79" i="199"/>
  <c r="G79" i="199"/>
  <c r="D79" i="199"/>
  <c r="P78" i="199"/>
  <c r="M78" i="199"/>
  <c r="J78" i="199"/>
  <c r="G78" i="199"/>
  <c r="D78" i="199"/>
  <c r="P77" i="199"/>
  <c r="M77" i="199"/>
  <c r="J77" i="199"/>
  <c r="G77" i="199"/>
  <c r="D77" i="199"/>
  <c r="P76" i="199"/>
  <c r="M76" i="199"/>
  <c r="J76" i="199"/>
  <c r="G76" i="199"/>
  <c r="D76" i="199"/>
  <c r="P75" i="199"/>
  <c r="M75" i="199"/>
  <c r="J75" i="199"/>
  <c r="G75" i="199"/>
  <c r="D75" i="199"/>
  <c r="P74" i="199"/>
  <c r="M74" i="199"/>
  <c r="J74" i="199"/>
  <c r="G74" i="199"/>
  <c r="D74" i="199"/>
  <c r="P73" i="199"/>
  <c r="M73" i="199"/>
  <c r="J73" i="199"/>
  <c r="G73" i="199"/>
  <c r="D73" i="199"/>
  <c r="P72" i="199"/>
  <c r="M72" i="199"/>
  <c r="J72" i="199"/>
  <c r="G72" i="199"/>
  <c r="D72" i="199"/>
  <c r="P71" i="199"/>
  <c r="M71" i="199"/>
  <c r="J71" i="199"/>
  <c r="G71" i="199"/>
  <c r="D71" i="199"/>
  <c r="P70" i="199"/>
  <c r="M70" i="199"/>
  <c r="J70" i="199"/>
  <c r="G70" i="199"/>
  <c r="D70" i="199"/>
  <c r="P69" i="199"/>
  <c r="M69" i="199"/>
  <c r="J69" i="199"/>
  <c r="G69" i="199"/>
  <c r="D69" i="199"/>
  <c r="P68" i="199"/>
  <c r="M68" i="199"/>
  <c r="J68" i="199"/>
  <c r="G68" i="199"/>
  <c r="D68" i="199"/>
  <c r="P67" i="199"/>
  <c r="M67" i="199"/>
  <c r="J67" i="199"/>
  <c r="G67" i="199"/>
  <c r="D67" i="199"/>
  <c r="P66" i="199"/>
  <c r="M66" i="199"/>
  <c r="J66" i="199"/>
  <c r="G66" i="199"/>
  <c r="D66" i="199"/>
  <c r="P65" i="199"/>
  <c r="M65" i="199"/>
  <c r="J65" i="199"/>
  <c r="G65" i="199"/>
  <c r="D65" i="199"/>
  <c r="P64" i="199"/>
  <c r="M64" i="199"/>
  <c r="J64" i="199"/>
  <c r="G64" i="199"/>
  <c r="D64" i="199"/>
  <c r="P63" i="199"/>
  <c r="M63" i="199"/>
  <c r="J63" i="199"/>
  <c r="G63" i="199"/>
  <c r="D63" i="199"/>
  <c r="P62" i="199"/>
  <c r="M62" i="199"/>
  <c r="J62" i="199"/>
  <c r="G62" i="199"/>
  <c r="D62" i="199"/>
  <c r="P61" i="199"/>
  <c r="M61" i="199"/>
  <c r="J61" i="199"/>
  <c r="G61" i="199"/>
  <c r="D61" i="199"/>
  <c r="P60" i="199"/>
  <c r="M60" i="199"/>
  <c r="J60" i="199"/>
  <c r="G60" i="199"/>
  <c r="D60" i="199"/>
  <c r="P59" i="199"/>
  <c r="M59" i="199"/>
  <c r="J59" i="199"/>
  <c r="G59" i="199"/>
  <c r="D59" i="199"/>
  <c r="P58" i="199"/>
  <c r="M58" i="199"/>
  <c r="J58" i="199"/>
  <c r="G58" i="199"/>
  <c r="D58" i="199"/>
  <c r="P57" i="199"/>
  <c r="M57" i="199"/>
  <c r="J57" i="199"/>
  <c r="G57" i="199"/>
  <c r="D57" i="199"/>
  <c r="P56" i="199"/>
  <c r="M56" i="199"/>
  <c r="J56" i="199"/>
  <c r="G56" i="199"/>
  <c r="D56" i="199"/>
  <c r="P55" i="199"/>
  <c r="M55" i="199"/>
  <c r="J55" i="199"/>
  <c r="G55" i="199"/>
  <c r="D55" i="199"/>
  <c r="P54" i="199"/>
  <c r="M54" i="199"/>
  <c r="J54" i="199"/>
  <c r="G54" i="199"/>
  <c r="D54" i="199"/>
  <c r="P53" i="199"/>
  <c r="M53" i="199"/>
  <c r="J53" i="199"/>
  <c r="G53" i="199"/>
  <c r="D53" i="199"/>
  <c r="P52" i="199"/>
  <c r="M52" i="199"/>
  <c r="J52" i="199"/>
  <c r="G52" i="199"/>
  <c r="D52" i="199"/>
  <c r="P51" i="199"/>
  <c r="M51" i="199"/>
  <c r="J51" i="199"/>
  <c r="G51" i="199"/>
  <c r="D51" i="199"/>
  <c r="P50" i="199"/>
  <c r="M50" i="199"/>
  <c r="J50" i="199"/>
  <c r="G50" i="199"/>
  <c r="D50" i="199"/>
  <c r="P49" i="199"/>
  <c r="M49" i="199"/>
  <c r="J49" i="199"/>
  <c r="G49" i="199"/>
  <c r="D49" i="199"/>
  <c r="P48" i="199"/>
  <c r="M48" i="199"/>
  <c r="J48" i="199"/>
  <c r="G48" i="199"/>
  <c r="D48" i="199"/>
  <c r="P47" i="199"/>
  <c r="M47" i="199"/>
  <c r="J47" i="199"/>
  <c r="G47" i="199"/>
  <c r="D47" i="199"/>
  <c r="P46" i="199"/>
  <c r="M46" i="199"/>
  <c r="J46" i="199"/>
  <c r="G46" i="199"/>
  <c r="D46" i="199"/>
  <c r="P45" i="199"/>
  <c r="M45" i="199"/>
  <c r="J45" i="199"/>
  <c r="G45" i="199"/>
  <c r="D45" i="199"/>
  <c r="P44" i="199"/>
  <c r="M44" i="199"/>
  <c r="J44" i="199"/>
  <c r="G44" i="199"/>
  <c r="D44" i="199"/>
  <c r="P43" i="199"/>
  <c r="M43" i="199"/>
  <c r="J43" i="199"/>
  <c r="G43" i="199"/>
  <c r="D43" i="199"/>
  <c r="P42" i="199"/>
  <c r="M42" i="199"/>
  <c r="J42" i="199"/>
  <c r="G42" i="199"/>
  <c r="D42" i="199"/>
  <c r="P41" i="199"/>
  <c r="M41" i="199"/>
  <c r="J41" i="199"/>
  <c r="G41" i="199"/>
  <c r="D41" i="199"/>
  <c r="P40" i="199"/>
  <c r="M40" i="199"/>
  <c r="J40" i="199"/>
  <c r="G40" i="199"/>
  <c r="D40" i="199"/>
  <c r="P39" i="199"/>
  <c r="M39" i="199"/>
  <c r="J39" i="199"/>
  <c r="G39" i="199"/>
  <c r="D39" i="199"/>
  <c r="P38" i="199"/>
  <c r="M38" i="199"/>
  <c r="J38" i="199"/>
  <c r="G38" i="199"/>
  <c r="D38" i="199"/>
  <c r="P37" i="199"/>
  <c r="M37" i="199"/>
  <c r="J37" i="199"/>
  <c r="G37" i="199"/>
  <c r="D37" i="199"/>
  <c r="P36" i="199"/>
  <c r="M36" i="199"/>
  <c r="J36" i="199"/>
  <c r="G36" i="199"/>
  <c r="D36" i="199"/>
  <c r="P35" i="199"/>
  <c r="M35" i="199"/>
  <c r="J35" i="199"/>
  <c r="G35" i="199"/>
  <c r="D35" i="199"/>
  <c r="P34" i="199"/>
  <c r="M34" i="199"/>
  <c r="J34" i="199"/>
  <c r="G34" i="199"/>
  <c r="D34" i="199"/>
  <c r="P33" i="199"/>
  <c r="M33" i="199"/>
  <c r="J33" i="199"/>
  <c r="G33" i="199"/>
  <c r="D33" i="199"/>
  <c r="P32" i="199"/>
  <c r="M32" i="199"/>
  <c r="J32" i="199"/>
  <c r="G32" i="199"/>
  <c r="D32" i="199"/>
  <c r="P31" i="199"/>
  <c r="M31" i="199"/>
  <c r="J31" i="199"/>
  <c r="G31" i="199"/>
  <c r="D31" i="199"/>
  <c r="P30" i="199"/>
  <c r="M30" i="199"/>
  <c r="J30" i="199"/>
  <c r="G30" i="199"/>
  <c r="D30" i="199"/>
  <c r="P29" i="199"/>
  <c r="M29" i="199"/>
  <c r="J29" i="199"/>
  <c r="G29" i="199"/>
  <c r="D29" i="199"/>
  <c r="P28" i="199"/>
  <c r="M28" i="199"/>
  <c r="J28" i="199"/>
  <c r="G28" i="199"/>
  <c r="D28" i="199"/>
  <c r="P27" i="199"/>
  <c r="M27" i="199"/>
  <c r="J27" i="199"/>
  <c r="G27" i="199"/>
  <c r="D27" i="199"/>
  <c r="P26" i="199"/>
  <c r="M26" i="199"/>
  <c r="J26" i="199"/>
  <c r="G26" i="199"/>
  <c r="D26" i="199"/>
  <c r="P25" i="199"/>
  <c r="M25" i="199"/>
  <c r="J25" i="199"/>
  <c r="G25" i="199"/>
  <c r="D25" i="199"/>
  <c r="P24" i="199"/>
  <c r="M24" i="199"/>
  <c r="J24" i="199"/>
  <c r="G24" i="199"/>
  <c r="D24" i="199"/>
  <c r="P23" i="199"/>
  <c r="M23" i="199"/>
  <c r="J23" i="199"/>
  <c r="G23" i="199"/>
  <c r="D23" i="199"/>
  <c r="P22" i="199"/>
  <c r="M22" i="199"/>
  <c r="J22" i="199"/>
  <c r="G22" i="199"/>
  <c r="D22" i="199"/>
  <c r="P21" i="199"/>
  <c r="M21" i="199"/>
  <c r="J21" i="199"/>
  <c r="G21" i="199"/>
  <c r="D21" i="199"/>
  <c r="P20" i="199"/>
  <c r="M20" i="199"/>
  <c r="J20" i="199"/>
  <c r="G20" i="199"/>
  <c r="D20" i="199"/>
  <c r="I14" i="199"/>
  <c r="H14" i="199"/>
  <c r="D13" i="199"/>
  <c r="D12" i="199"/>
  <c r="P181" i="198"/>
  <c r="P228" i="198"/>
  <c r="M228" i="198"/>
  <c r="J228" i="198"/>
  <c r="G228" i="198"/>
  <c r="D228" i="198"/>
  <c r="P227" i="198"/>
  <c r="M227" i="198"/>
  <c r="J227" i="198"/>
  <c r="G227" i="198"/>
  <c r="D227" i="198"/>
  <c r="P226" i="198"/>
  <c r="M226" i="198"/>
  <c r="J226" i="198"/>
  <c r="G226" i="198"/>
  <c r="D226" i="198"/>
  <c r="P225" i="198"/>
  <c r="M225" i="198"/>
  <c r="J225" i="198"/>
  <c r="G225" i="198"/>
  <c r="D225" i="198"/>
  <c r="P224" i="198"/>
  <c r="M224" i="198"/>
  <c r="J224" i="198"/>
  <c r="G224" i="198"/>
  <c r="D224" i="198"/>
  <c r="P223" i="198"/>
  <c r="M223" i="198"/>
  <c r="J223" i="198"/>
  <c r="G223" i="198"/>
  <c r="D223" i="198"/>
  <c r="P222" i="198"/>
  <c r="M222" i="198"/>
  <c r="J222" i="198"/>
  <c r="G222" i="198"/>
  <c r="D222" i="198"/>
  <c r="P221" i="198"/>
  <c r="M221" i="198"/>
  <c r="J221" i="198"/>
  <c r="G221" i="198"/>
  <c r="D221" i="198"/>
  <c r="P220" i="198"/>
  <c r="M220" i="198"/>
  <c r="J220" i="198"/>
  <c r="G220" i="198"/>
  <c r="D220" i="198"/>
  <c r="P219" i="198"/>
  <c r="M219" i="198"/>
  <c r="J219" i="198"/>
  <c r="G219" i="198"/>
  <c r="D219" i="198"/>
  <c r="P218" i="198"/>
  <c r="M218" i="198"/>
  <c r="J218" i="198"/>
  <c r="G218" i="198"/>
  <c r="D218" i="198"/>
  <c r="P217" i="198"/>
  <c r="M217" i="198"/>
  <c r="J217" i="198"/>
  <c r="G217" i="198"/>
  <c r="D217" i="198"/>
  <c r="P216" i="198"/>
  <c r="M216" i="198"/>
  <c r="J216" i="198"/>
  <c r="G216" i="198"/>
  <c r="D216" i="198"/>
  <c r="P215" i="198"/>
  <c r="M215" i="198"/>
  <c r="J215" i="198"/>
  <c r="G215" i="198"/>
  <c r="D215" i="198"/>
  <c r="P214" i="198"/>
  <c r="M214" i="198"/>
  <c r="J214" i="198"/>
  <c r="G214" i="198"/>
  <c r="D214" i="198"/>
  <c r="P213" i="198"/>
  <c r="M213" i="198"/>
  <c r="J213" i="198"/>
  <c r="G213" i="198"/>
  <c r="D213" i="198"/>
  <c r="P212" i="198"/>
  <c r="M212" i="198"/>
  <c r="J212" i="198"/>
  <c r="G212" i="198"/>
  <c r="D212" i="198"/>
  <c r="P211" i="198"/>
  <c r="M211" i="198"/>
  <c r="J211" i="198"/>
  <c r="G211" i="198"/>
  <c r="D211" i="198"/>
  <c r="P210" i="198"/>
  <c r="M210" i="198"/>
  <c r="J210" i="198"/>
  <c r="G210" i="198"/>
  <c r="D210" i="198"/>
  <c r="P209" i="198"/>
  <c r="M209" i="198"/>
  <c r="J209" i="198"/>
  <c r="G209" i="198"/>
  <c r="D209" i="198"/>
  <c r="P208" i="198"/>
  <c r="M208" i="198"/>
  <c r="J208" i="198"/>
  <c r="G208" i="198"/>
  <c r="D208" i="198"/>
  <c r="P207" i="198"/>
  <c r="M207" i="198"/>
  <c r="J207" i="198"/>
  <c r="G207" i="198"/>
  <c r="D207" i="198"/>
  <c r="P206" i="198"/>
  <c r="M206" i="198"/>
  <c r="J206" i="198"/>
  <c r="G206" i="198"/>
  <c r="D206" i="198"/>
  <c r="P205" i="198"/>
  <c r="M205" i="198"/>
  <c r="J205" i="198"/>
  <c r="G205" i="198"/>
  <c r="D205" i="198"/>
  <c r="P204" i="198"/>
  <c r="M204" i="198"/>
  <c r="J204" i="198"/>
  <c r="G204" i="198"/>
  <c r="D204" i="198"/>
  <c r="P203" i="198"/>
  <c r="M203" i="198"/>
  <c r="J203" i="198"/>
  <c r="G203" i="198"/>
  <c r="D203" i="198"/>
  <c r="P202" i="198"/>
  <c r="M202" i="198"/>
  <c r="J202" i="198"/>
  <c r="G202" i="198"/>
  <c r="D202" i="198"/>
  <c r="P201" i="198"/>
  <c r="M201" i="198"/>
  <c r="J201" i="198"/>
  <c r="G201" i="198"/>
  <c r="D201" i="198"/>
  <c r="P200" i="198"/>
  <c r="M200" i="198"/>
  <c r="J200" i="198"/>
  <c r="G200" i="198"/>
  <c r="D200" i="198"/>
  <c r="P199" i="198"/>
  <c r="M199" i="198"/>
  <c r="J199" i="198"/>
  <c r="G199" i="198"/>
  <c r="D199" i="198"/>
  <c r="P198" i="198"/>
  <c r="M198" i="198"/>
  <c r="J198" i="198"/>
  <c r="G198" i="198"/>
  <c r="D198" i="198"/>
  <c r="P197" i="198"/>
  <c r="M197" i="198"/>
  <c r="J197" i="198"/>
  <c r="G197" i="198"/>
  <c r="D197" i="198"/>
  <c r="P196" i="198"/>
  <c r="M196" i="198"/>
  <c r="J196" i="198"/>
  <c r="G196" i="198"/>
  <c r="D196" i="198"/>
  <c r="P195" i="198"/>
  <c r="M195" i="198"/>
  <c r="J195" i="198"/>
  <c r="G195" i="198"/>
  <c r="D195" i="198"/>
  <c r="P194" i="198"/>
  <c r="M194" i="198"/>
  <c r="J194" i="198"/>
  <c r="G194" i="198"/>
  <c r="D194" i="198"/>
  <c r="P193" i="198"/>
  <c r="M193" i="198"/>
  <c r="J193" i="198"/>
  <c r="G193" i="198"/>
  <c r="D193" i="198"/>
  <c r="P192" i="198"/>
  <c r="M192" i="198"/>
  <c r="J192" i="198"/>
  <c r="G192" i="198"/>
  <c r="D192" i="198"/>
  <c r="P191" i="198"/>
  <c r="M191" i="198"/>
  <c r="J191" i="198"/>
  <c r="G191" i="198"/>
  <c r="D191" i="198"/>
  <c r="P190" i="198"/>
  <c r="M190" i="198"/>
  <c r="J190" i="198"/>
  <c r="G190" i="198"/>
  <c r="D190" i="198"/>
  <c r="P189" i="198"/>
  <c r="M189" i="198"/>
  <c r="J189" i="198"/>
  <c r="G189" i="198"/>
  <c r="D189" i="198"/>
  <c r="P188" i="198"/>
  <c r="M188" i="198"/>
  <c r="J188" i="198"/>
  <c r="G188" i="198"/>
  <c r="D188" i="198"/>
  <c r="P187" i="198"/>
  <c r="M187" i="198"/>
  <c r="J187" i="198"/>
  <c r="G187" i="198"/>
  <c r="D187" i="198"/>
  <c r="P186" i="198"/>
  <c r="M186" i="198"/>
  <c r="J186" i="198"/>
  <c r="G186" i="198"/>
  <c r="D186" i="198"/>
  <c r="P185" i="198"/>
  <c r="M185" i="198"/>
  <c r="J185" i="198"/>
  <c r="G185" i="198"/>
  <c r="D185" i="198"/>
  <c r="P184" i="198"/>
  <c r="M184" i="198"/>
  <c r="J184" i="198"/>
  <c r="G184" i="198"/>
  <c r="D184" i="198"/>
  <c r="P183" i="198"/>
  <c r="M183" i="198"/>
  <c r="J183" i="198"/>
  <c r="G183" i="198"/>
  <c r="D183" i="198"/>
  <c r="P182" i="198"/>
  <c r="M182" i="198"/>
  <c r="J182" i="198"/>
  <c r="G182" i="198"/>
  <c r="D182" i="198"/>
  <c r="M181" i="198"/>
  <c r="J181" i="198"/>
  <c r="G181" i="198"/>
  <c r="D181" i="198"/>
  <c r="P180" i="198"/>
  <c r="M180" i="198"/>
  <c r="J180" i="198"/>
  <c r="G180" i="198"/>
  <c r="D180" i="198"/>
  <c r="P179" i="198"/>
  <c r="M179" i="198"/>
  <c r="J179" i="198"/>
  <c r="G179" i="198"/>
  <c r="D179" i="198"/>
  <c r="P178" i="198"/>
  <c r="M178" i="198"/>
  <c r="J178" i="198"/>
  <c r="G178" i="198"/>
  <c r="D178" i="198"/>
  <c r="P177" i="198"/>
  <c r="M177" i="198"/>
  <c r="J177" i="198"/>
  <c r="G177" i="198"/>
  <c r="D177" i="198"/>
  <c r="P176" i="198"/>
  <c r="M176" i="198"/>
  <c r="J176" i="198"/>
  <c r="G176" i="198"/>
  <c r="D176" i="198"/>
  <c r="P175" i="198"/>
  <c r="M175" i="198"/>
  <c r="J175" i="198"/>
  <c r="G175" i="198"/>
  <c r="D175" i="198"/>
  <c r="P174" i="198"/>
  <c r="M174" i="198"/>
  <c r="J174" i="198"/>
  <c r="G174" i="198"/>
  <c r="D174" i="198"/>
  <c r="P173" i="198"/>
  <c r="M173" i="198"/>
  <c r="J173" i="198"/>
  <c r="G173" i="198"/>
  <c r="D173" i="198"/>
  <c r="P172" i="198"/>
  <c r="M172" i="198"/>
  <c r="J172" i="198"/>
  <c r="G172" i="198"/>
  <c r="D172" i="198"/>
  <c r="P171" i="198"/>
  <c r="M171" i="198"/>
  <c r="J171" i="198"/>
  <c r="G171" i="198"/>
  <c r="D171" i="198"/>
  <c r="P170" i="198"/>
  <c r="M170" i="198"/>
  <c r="J170" i="198"/>
  <c r="G170" i="198"/>
  <c r="D170" i="198"/>
  <c r="P169" i="198"/>
  <c r="M169" i="198"/>
  <c r="J169" i="198"/>
  <c r="G169" i="198"/>
  <c r="D169" i="198"/>
  <c r="P168" i="198"/>
  <c r="M168" i="198"/>
  <c r="J168" i="198"/>
  <c r="G168" i="198"/>
  <c r="D168" i="198"/>
  <c r="P167" i="198"/>
  <c r="M167" i="198"/>
  <c r="J167" i="198"/>
  <c r="G167" i="198"/>
  <c r="D167" i="198"/>
  <c r="P166" i="198"/>
  <c r="M166" i="198"/>
  <c r="J166" i="198"/>
  <c r="G166" i="198"/>
  <c r="D166" i="198"/>
  <c r="P165" i="198"/>
  <c r="M165" i="198"/>
  <c r="J165" i="198"/>
  <c r="G165" i="198"/>
  <c r="D165" i="198"/>
  <c r="P164" i="198"/>
  <c r="M164" i="198"/>
  <c r="J164" i="198"/>
  <c r="G164" i="198"/>
  <c r="D164" i="198"/>
  <c r="P163" i="198"/>
  <c r="M163" i="198"/>
  <c r="J163" i="198"/>
  <c r="G163" i="198"/>
  <c r="D163" i="198"/>
  <c r="P162" i="198"/>
  <c r="M162" i="198"/>
  <c r="J162" i="198"/>
  <c r="G162" i="198"/>
  <c r="D162" i="198"/>
  <c r="P161" i="198"/>
  <c r="M161" i="198"/>
  <c r="J161" i="198"/>
  <c r="G161" i="198"/>
  <c r="D161" i="198"/>
  <c r="P160" i="198"/>
  <c r="M160" i="198"/>
  <c r="J160" i="198"/>
  <c r="G160" i="198"/>
  <c r="D160" i="198"/>
  <c r="P159" i="198"/>
  <c r="M159" i="198"/>
  <c r="J159" i="198"/>
  <c r="G159" i="198"/>
  <c r="D159" i="198"/>
  <c r="P158" i="198"/>
  <c r="M158" i="198"/>
  <c r="J158" i="198"/>
  <c r="G158" i="198"/>
  <c r="D158" i="198"/>
  <c r="P157" i="198"/>
  <c r="M157" i="198"/>
  <c r="J157" i="198"/>
  <c r="G157" i="198"/>
  <c r="D157" i="198"/>
  <c r="P156" i="198"/>
  <c r="M156" i="198"/>
  <c r="J156" i="198"/>
  <c r="G156" i="198"/>
  <c r="D156" i="198"/>
  <c r="P155" i="198"/>
  <c r="M155" i="198"/>
  <c r="J155" i="198"/>
  <c r="G155" i="198"/>
  <c r="D155" i="198"/>
  <c r="P154" i="198"/>
  <c r="M154" i="198"/>
  <c r="J154" i="198"/>
  <c r="G154" i="198"/>
  <c r="D154" i="198"/>
  <c r="P153" i="198"/>
  <c r="M153" i="198"/>
  <c r="J153" i="198"/>
  <c r="G153" i="198"/>
  <c r="D153" i="198"/>
  <c r="P152" i="198"/>
  <c r="M152" i="198"/>
  <c r="J152" i="198"/>
  <c r="G152" i="198"/>
  <c r="D152" i="198"/>
  <c r="P151" i="198"/>
  <c r="M151" i="198"/>
  <c r="J151" i="198"/>
  <c r="G151" i="198"/>
  <c r="D151" i="198"/>
  <c r="P150" i="198"/>
  <c r="M150" i="198"/>
  <c r="J150" i="198"/>
  <c r="G150" i="198"/>
  <c r="D150" i="198"/>
  <c r="P149" i="198"/>
  <c r="M149" i="198"/>
  <c r="J149" i="198"/>
  <c r="G149" i="198"/>
  <c r="D149" i="198"/>
  <c r="P148" i="198"/>
  <c r="M148" i="198"/>
  <c r="J148" i="198"/>
  <c r="G148" i="198"/>
  <c r="D148" i="198"/>
  <c r="P147" i="198"/>
  <c r="M147" i="198"/>
  <c r="J147" i="198"/>
  <c r="G147" i="198"/>
  <c r="D147" i="198"/>
  <c r="P146" i="198"/>
  <c r="M146" i="198"/>
  <c r="J146" i="198"/>
  <c r="G146" i="198"/>
  <c r="D146" i="198"/>
  <c r="P145" i="198"/>
  <c r="M145" i="198"/>
  <c r="J145" i="198"/>
  <c r="G145" i="198"/>
  <c r="D145" i="198"/>
  <c r="P144" i="198"/>
  <c r="M144" i="198"/>
  <c r="J144" i="198"/>
  <c r="G144" i="198"/>
  <c r="D144" i="198"/>
  <c r="P143" i="198"/>
  <c r="M143" i="198"/>
  <c r="J143" i="198"/>
  <c r="G143" i="198"/>
  <c r="D143" i="198"/>
  <c r="P142" i="198"/>
  <c r="M142" i="198"/>
  <c r="J142" i="198"/>
  <c r="G142" i="198"/>
  <c r="D142" i="198"/>
  <c r="P141" i="198"/>
  <c r="M141" i="198"/>
  <c r="J141" i="198"/>
  <c r="G141" i="198"/>
  <c r="D141" i="198"/>
  <c r="P140" i="198"/>
  <c r="M140" i="198"/>
  <c r="J140" i="198"/>
  <c r="G140" i="198"/>
  <c r="D140" i="198"/>
  <c r="P139" i="198"/>
  <c r="M139" i="198"/>
  <c r="J139" i="198"/>
  <c r="G139" i="198"/>
  <c r="D139" i="198"/>
  <c r="P138" i="198"/>
  <c r="M138" i="198"/>
  <c r="J138" i="198"/>
  <c r="G138" i="198"/>
  <c r="D138" i="198"/>
  <c r="P137" i="198"/>
  <c r="M137" i="198"/>
  <c r="J137" i="198"/>
  <c r="G137" i="198"/>
  <c r="D137" i="198"/>
  <c r="P136" i="198"/>
  <c r="M136" i="198"/>
  <c r="J136" i="198"/>
  <c r="G136" i="198"/>
  <c r="D136" i="198"/>
  <c r="P135" i="198"/>
  <c r="M135" i="198"/>
  <c r="J135" i="198"/>
  <c r="G135" i="198"/>
  <c r="D135" i="198"/>
  <c r="P134" i="198"/>
  <c r="M134" i="198"/>
  <c r="J134" i="198"/>
  <c r="G134" i="198"/>
  <c r="D134" i="198"/>
  <c r="P133" i="198"/>
  <c r="M133" i="198"/>
  <c r="J133" i="198"/>
  <c r="G133" i="198"/>
  <c r="D133" i="198"/>
  <c r="P132" i="198"/>
  <c r="M132" i="198"/>
  <c r="J132" i="198"/>
  <c r="G132" i="198"/>
  <c r="D132" i="198"/>
  <c r="P131" i="198"/>
  <c r="M131" i="198"/>
  <c r="J131" i="198"/>
  <c r="G131" i="198"/>
  <c r="D131" i="198"/>
  <c r="P130" i="198"/>
  <c r="M130" i="198"/>
  <c r="J130" i="198"/>
  <c r="G130" i="198"/>
  <c r="D130" i="198"/>
  <c r="P129" i="198"/>
  <c r="M129" i="198"/>
  <c r="J129" i="198"/>
  <c r="G129" i="198"/>
  <c r="D129" i="198"/>
  <c r="P128" i="198"/>
  <c r="M128" i="198"/>
  <c r="J128" i="198"/>
  <c r="G128" i="198"/>
  <c r="D128" i="198"/>
  <c r="P127" i="198"/>
  <c r="M127" i="198"/>
  <c r="J127" i="198"/>
  <c r="G127" i="198"/>
  <c r="D127" i="198"/>
  <c r="P126" i="198"/>
  <c r="M126" i="198"/>
  <c r="J126" i="198"/>
  <c r="G126" i="198"/>
  <c r="D126" i="198"/>
  <c r="P125" i="198"/>
  <c r="M125" i="198"/>
  <c r="J125" i="198"/>
  <c r="G125" i="198"/>
  <c r="D125" i="198"/>
  <c r="P124" i="198"/>
  <c r="M124" i="198"/>
  <c r="J124" i="198"/>
  <c r="G124" i="198"/>
  <c r="D124" i="198"/>
  <c r="P123" i="198"/>
  <c r="M123" i="198"/>
  <c r="J123" i="198"/>
  <c r="G123" i="198"/>
  <c r="D123" i="198"/>
  <c r="P122" i="198"/>
  <c r="M122" i="198"/>
  <c r="J122" i="198"/>
  <c r="G122" i="198"/>
  <c r="D122" i="198"/>
  <c r="P121" i="198"/>
  <c r="M121" i="198"/>
  <c r="J121" i="198"/>
  <c r="G121" i="198"/>
  <c r="D121" i="198"/>
  <c r="P120" i="198"/>
  <c r="M120" i="198"/>
  <c r="J120" i="198"/>
  <c r="G120" i="198"/>
  <c r="D120" i="198"/>
  <c r="P119" i="198"/>
  <c r="M119" i="198"/>
  <c r="J119" i="198"/>
  <c r="G119" i="198"/>
  <c r="D119" i="198"/>
  <c r="P118" i="198"/>
  <c r="M118" i="198"/>
  <c r="J118" i="198"/>
  <c r="G118" i="198"/>
  <c r="D118" i="198"/>
  <c r="P117" i="198"/>
  <c r="M117" i="198"/>
  <c r="J117" i="198"/>
  <c r="G117" i="198"/>
  <c r="D117" i="198"/>
  <c r="P116" i="198"/>
  <c r="M116" i="198"/>
  <c r="J116" i="198"/>
  <c r="G116" i="198"/>
  <c r="D116" i="198"/>
  <c r="P115" i="198"/>
  <c r="M115" i="198"/>
  <c r="J115" i="198"/>
  <c r="G115" i="198"/>
  <c r="D115" i="198"/>
  <c r="P114" i="198"/>
  <c r="M114" i="198"/>
  <c r="J114" i="198"/>
  <c r="G114" i="198"/>
  <c r="D114" i="198"/>
  <c r="P113" i="198"/>
  <c r="M113" i="198"/>
  <c r="J113" i="198"/>
  <c r="G113" i="198"/>
  <c r="D113" i="198"/>
  <c r="P112" i="198"/>
  <c r="M112" i="198"/>
  <c r="J112" i="198"/>
  <c r="G112" i="198"/>
  <c r="D112" i="198"/>
  <c r="P111" i="198"/>
  <c r="M111" i="198"/>
  <c r="J111" i="198"/>
  <c r="G111" i="198"/>
  <c r="D111" i="198"/>
  <c r="P110" i="198"/>
  <c r="M110" i="198"/>
  <c r="J110" i="198"/>
  <c r="G110" i="198"/>
  <c r="D110" i="198"/>
  <c r="P109" i="198"/>
  <c r="M109" i="198"/>
  <c r="J109" i="198"/>
  <c r="G109" i="198"/>
  <c r="D109" i="198"/>
  <c r="P108" i="198"/>
  <c r="M108" i="198"/>
  <c r="J108" i="198"/>
  <c r="G108" i="198"/>
  <c r="D108" i="198"/>
  <c r="P107" i="198"/>
  <c r="M107" i="198"/>
  <c r="J107" i="198"/>
  <c r="G107" i="198"/>
  <c r="D107" i="198"/>
  <c r="P106" i="198"/>
  <c r="M106" i="198"/>
  <c r="J106" i="198"/>
  <c r="G106" i="198"/>
  <c r="D106" i="198"/>
  <c r="P105" i="198"/>
  <c r="M105" i="198"/>
  <c r="J105" i="198"/>
  <c r="G105" i="198"/>
  <c r="D105" i="198"/>
  <c r="P104" i="198"/>
  <c r="M104" i="198"/>
  <c r="J104" i="198"/>
  <c r="G104" i="198"/>
  <c r="D104" i="198"/>
  <c r="P103" i="198"/>
  <c r="M103" i="198"/>
  <c r="J103" i="198"/>
  <c r="G103" i="198"/>
  <c r="D103" i="198"/>
  <c r="P102" i="198"/>
  <c r="M102" i="198"/>
  <c r="J102" i="198"/>
  <c r="G102" i="198"/>
  <c r="D102" i="198"/>
  <c r="P101" i="198"/>
  <c r="M101" i="198"/>
  <c r="J101" i="198"/>
  <c r="G101" i="198"/>
  <c r="D101" i="198"/>
  <c r="P100" i="198"/>
  <c r="M100" i="198"/>
  <c r="J100" i="198"/>
  <c r="G100" i="198"/>
  <c r="D100" i="198"/>
  <c r="P99" i="198"/>
  <c r="M99" i="198"/>
  <c r="J99" i="198"/>
  <c r="G99" i="198"/>
  <c r="D99" i="198"/>
  <c r="P98" i="198"/>
  <c r="M98" i="198"/>
  <c r="J98" i="198"/>
  <c r="G98" i="198"/>
  <c r="D98" i="198"/>
  <c r="P97" i="198"/>
  <c r="M97" i="198"/>
  <c r="J97" i="198"/>
  <c r="G97" i="198"/>
  <c r="D97" i="198"/>
  <c r="P96" i="198"/>
  <c r="M96" i="198"/>
  <c r="J96" i="198"/>
  <c r="G96" i="198"/>
  <c r="D96" i="198"/>
  <c r="P95" i="198"/>
  <c r="M95" i="198"/>
  <c r="J95" i="198"/>
  <c r="G95" i="198"/>
  <c r="D95" i="198"/>
  <c r="P94" i="198"/>
  <c r="M94" i="198"/>
  <c r="J94" i="198"/>
  <c r="G94" i="198"/>
  <c r="D94" i="198"/>
  <c r="P93" i="198"/>
  <c r="M93" i="198"/>
  <c r="J93" i="198"/>
  <c r="G93" i="198"/>
  <c r="D93" i="198"/>
  <c r="P92" i="198"/>
  <c r="M92" i="198"/>
  <c r="J92" i="198"/>
  <c r="G92" i="198"/>
  <c r="D92" i="198"/>
  <c r="P91" i="198"/>
  <c r="M91" i="198"/>
  <c r="J91" i="198"/>
  <c r="G91" i="198"/>
  <c r="D91" i="198"/>
  <c r="P90" i="198"/>
  <c r="M90" i="198"/>
  <c r="J90" i="198"/>
  <c r="G90" i="198"/>
  <c r="D90" i="198"/>
  <c r="P89" i="198"/>
  <c r="M89" i="198"/>
  <c r="J89" i="198"/>
  <c r="G89" i="198"/>
  <c r="D89" i="198"/>
  <c r="P88" i="198"/>
  <c r="M88" i="198"/>
  <c r="J88" i="198"/>
  <c r="G88" i="198"/>
  <c r="D88" i="198"/>
  <c r="P87" i="198"/>
  <c r="M87" i="198"/>
  <c r="J87" i="198"/>
  <c r="G87" i="198"/>
  <c r="D87" i="198"/>
  <c r="P86" i="198"/>
  <c r="M86" i="198"/>
  <c r="J86" i="198"/>
  <c r="G86" i="198"/>
  <c r="D86" i="198"/>
  <c r="P85" i="198"/>
  <c r="M85" i="198"/>
  <c r="J85" i="198"/>
  <c r="G85" i="198"/>
  <c r="D85" i="198"/>
  <c r="P84" i="198"/>
  <c r="M84" i="198"/>
  <c r="J84" i="198"/>
  <c r="G84" i="198"/>
  <c r="D84" i="198"/>
  <c r="P83" i="198"/>
  <c r="M83" i="198"/>
  <c r="J83" i="198"/>
  <c r="G83" i="198"/>
  <c r="D83" i="198"/>
  <c r="P82" i="198"/>
  <c r="M82" i="198"/>
  <c r="J82" i="198"/>
  <c r="G82" i="198"/>
  <c r="D82" i="198"/>
  <c r="P81" i="198"/>
  <c r="M81" i="198"/>
  <c r="J81" i="198"/>
  <c r="G81" i="198"/>
  <c r="D81" i="198"/>
  <c r="P80" i="198"/>
  <c r="M80" i="198"/>
  <c r="J80" i="198"/>
  <c r="G80" i="198"/>
  <c r="D80" i="198"/>
  <c r="P79" i="198"/>
  <c r="M79" i="198"/>
  <c r="J79" i="198"/>
  <c r="G79" i="198"/>
  <c r="D79" i="198"/>
  <c r="P78" i="198"/>
  <c r="M78" i="198"/>
  <c r="J78" i="198"/>
  <c r="G78" i="198"/>
  <c r="D78" i="198"/>
  <c r="P77" i="198"/>
  <c r="M77" i="198"/>
  <c r="J77" i="198"/>
  <c r="G77" i="198"/>
  <c r="D77" i="198"/>
  <c r="P76" i="198"/>
  <c r="M76" i="198"/>
  <c r="J76" i="198"/>
  <c r="G76" i="198"/>
  <c r="D76" i="198"/>
  <c r="P75" i="198"/>
  <c r="M75" i="198"/>
  <c r="J75" i="198"/>
  <c r="G75" i="198"/>
  <c r="D75" i="198"/>
  <c r="P74" i="198"/>
  <c r="M74" i="198"/>
  <c r="J74" i="198"/>
  <c r="G74" i="198"/>
  <c r="D74" i="198"/>
  <c r="P73" i="198"/>
  <c r="M73" i="198"/>
  <c r="J73" i="198"/>
  <c r="G73" i="198"/>
  <c r="D73" i="198"/>
  <c r="P72" i="198"/>
  <c r="M72" i="198"/>
  <c r="J72" i="198"/>
  <c r="G72" i="198"/>
  <c r="D72" i="198"/>
  <c r="P71" i="198"/>
  <c r="M71" i="198"/>
  <c r="J71" i="198"/>
  <c r="G71" i="198"/>
  <c r="D71" i="198"/>
  <c r="P70" i="198"/>
  <c r="M70" i="198"/>
  <c r="J70" i="198"/>
  <c r="G70" i="198"/>
  <c r="D70" i="198"/>
  <c r="P69" i="198"/>
  <c r="M69" i="198"/>
  <c r="J69" i="198"/>
  <c r="G69" i="198"/>
  <c r="D69" i="198"/>
  <c r="P68" i="198"/>
  <c r="M68" i="198"/>
  <c r="J68" i="198"/>
  <c r="G68" i="198"/>
  <c r="D68" i="198"/>
  <c r="P67" i="198"/>
  <c r="M67" i="198"/>
  <c r="J67" i="198"/>
  <c r="G67" i="198"/>
  <c r="D67" i="198"/>
  <c r="P66" i="198"/>
  <c r="M66" i="198"/>
  <c r="J66" i="198"/>
  <c r="G66" i="198"/>
  <c r="D66" i="198"/>
  <c r="P65" i="198"/>
  <c r="M65" i="198"/>
  <c r="J65" i="198"/>
  <c r="G65" i="198"/>
  <c r="D65" i="198"/>
  <c r="P64" i="198"/>
  <c r="M64" i="198"/>
  <c r="J64" i="198"/>
  <c r="G64" i="198"/>
  <c r="D64" i="198"/>
  <c r="P63" i="198"/>
  <c r="M63" i="198"/>
  <c r="J63" i="198"/>
  <c r="G63" i="198"/>
  <c r="D63" i="198"/>
  <c r="P62" i="198"/>
  <c r="M62" i="198"/>
  <c r="J62" i="198"/>
  <c r="G62" i="198"/>
  <c r="D62" i="198"/>
  <c r="P61" i="198"/>
  <c r="M61" i="198"/>
  <c r="J61" i="198"/>
  <c r="G61" i="198"/>
  <c r="D61" i="198"/>
  <c r="P60" i="198"/>
  <c r="M60" i="198"/>
  <c r="J60" i="198"/>
  <c r="G60" i="198"/>
  <c r="D60" i="198"/>
  <c r="P59" i="198"/>
  <c r="M59" i="198"/>
  <c r="J59" i="198"/>
  <c r="G59" i="198"/>
  <c r="D59" i="198"/>
  <c r="P58" i="198"/>
  <c r="M58" i="198"/>
  <c r="J58" i="198"/>
  <c r="G58" i="198"/>
  <c r="D58" i="198"/>
  <c r="P57" i="198"/>
  <c r="M57" i="198"/>
  <c r="J57" i="198"/>
  <c r="G57" i="198"/>
  <c r="D57" i="198"/>
  <c r="P56" i="198"/>
  <c r="M56" i="198"/>
  <c r="J56" i="198"/>
  <c r="G56" i="198"/>
  <c r="D56" i="198"/>
  <c r="P55" i="198"/>
  <c r="M55" i="198"/>
  <c r="J55" i="198"/>
  <c r="G55" i="198"/>
  <c r="D55" i="198"/>
  <c r="P54" i="198"/>
  <c r="M54" i="198"/>
  <c r="J54" i="198"/>
  <c r="G54" i="198"/>
  <c r="D54" i="198"/>
  <c r="P53" i="198"/>
  <c r="M53" i="198"/>
  <c r="J53" i="198"/>
  <c r="G53" i="198"/>
  <c r="D53" i="198"/>
  <c r="P52" i="198"/>
  <c r="M52" i="198"/>
  <c r="J52" i="198"/>
  <c r="G52" i="198"/>
  <c r="D52" i="198"/>
  <c r="P51" i="198"/>
  <c r="M51" i="198"/>
  <c r="J51" i="198"/>
  <c r="G51" i="198"/>
  <c r="D51" i="198"/>
  <c r="P50" i="198"/>
  <c r="M50" i="198"/>
  <c r="J50" i="198"/>
  <c r="G50" i="198"/>
  <c r="D50" i="198"/>
  <c r="P49" i="198"/>
  <c r="M49" i="198"/>
  <c r="J49" i="198"/>
  <c r="G49" i="198"/>
  <c r="D49" i="198"/>
  <c r="P48" i="198"/>
  <c r="M48" i="198"/>
  <c r="J48" i="198"/>
  <c r="G48" i="198"/>
  <c r="D48" i="198"/>
  <c r="P47" i="198"/>
  <c r="M47" i="198"/>
  <c r="J47" i="198"/>
  <c r="G47" i="198"/>
  <c r="D47" i="198"/>
  <c r="P46" i="198"/>
  <c r="M46" i="198"/>
  <c r="J46" i="198"/>
  <c r="G46" i="198"/>
  <c r="D46" i="198"/>
  <c r="P45" i="198"/>
  <c r="M45" i="198"/>
  <c r="J45" i="198"/>
  <c r="G45" i="198"/>
  <c r="D45" i="198"/>
  <c r="P44" i="198"/>
  <c r="M44" i="198"/>
  <c r="J44" i="198"/>
  <c r="G44" i="198"/>
  <c r="D44" i="198"/>
  <c r="P43" i="198"/>
  <c r="M43" i="198"/>
  <c r="J43" i="198"/>
  <c r="G43" i="198"/>
  <c r="D43" i="198"/>
  <c r="P42" i="198"/>
  <c r="M42" i="198"/>
  <c r="J42" i="198"/>
  <c r="G42" i="198"/>
  <c r="D42" i="198"/>
  <c r="P41" i="198"/>
  <c r="M41" i="198"/>
  <c r="J41" i="198"/>
  <c r="G41" i="198"/>
  <c r="D41" i="198"/>
  <c r="P40" i="198"/>
  <c r="M40" i="198"/>
  <c r="J40" i="198"/>
  <c r="G40" i="198"/>
  <c r="D40" i="198"/>
  <c r="P39" i="198"/>
  <c r="M39" i="198"/>
  <c r="J39" i="198"/>
  <c r="G39" i="198"/>
  <c r="D39" i="198"/>
  <c r="P38" i="198"/>
  <c r="M38" i="198"/>
  <c r="J38" i="198"/>
  <c r="G38" i="198"/>
  <c r="D38" i="198"/>
  <c r="P37" i="198"/>
  <c r="M37" i="198"/>
  <c r="J37" i="198"/>
  <c r="G37" i="198"/>
  <c r="D37" i="198"/>
  <c r="P36" i="198"/>
  <c r="M36" i="198"/>
  <c r="J36" i="198"/>
  <c r="G36" i="198"/>
  <c r="D36" i="198"/>
  <c r="P35" i="198"/>
  <c r="M35" i="198"/>
  <c r="J35" i="198"/>
  <c r="G35" i="198"/>
  <c r="D35" i="198"/>
  <c r="P34" i="198"/>
  <c r="M34" i="198"/>
  <c r="J34" i="198"/>
  <c r="G34" i="198"/>
  <c r="D34" i="198"/>
  <c r="P33" i="198"/>
  <c r="M33" i="198"/>
  <c r="J33" i="198"/>
  <c r="G33" i="198"/>
  <c r="D33" i="198"/>
  <c r="P32" i="198"/>
  <c r="M32" i="198"/>
  <c r="J32" i="198"/>
  <c r="G32" i="198"/>
  <c r="D32" i="198"/>
  <c r="P31" i="198"/>
  <c r="M31" i="198"/>
  <c r="J31" i="198"/>
  <c r="G31" i="198"/>
  <c r="D31" i="198"/>
  <c r="P30" i="198"/>
  <c r="M30" i="198"/>
  <c r="J30" i="198"/>
  <c r="G30" i="198"/>
  <c r="D30" i="198"/>
  <c r="P29" i="198"/>
  <c r="M29" i="198"/>
  <c r="J29" i="198"/>
  <c r="G29" i="198"/>
  <c r="D29" i="198"/>
  <c r="P28" i="198"/>
  <c r="M28" i="198"/>
  <c r="J28" i="198"/>
  <c r="G28" i="198"/>
  <c r="D28" i="198"/>
  <c r="P27" i="198"/>
  <c r="M27" i="198"/>
  <c r="J27" i="198"/>
  <c r="G27" i="198"/>
  <c r="D27" i="198"/>
  <c r="P26" i="198"/>
  <c r="M26" i="198"/>
  <c r="J26" i="198"/>
  <c r="G26" i="198"/>
  <c r="D26" i="198"/>
  <c r="P25" i="198"/>
  <c r="M25" i="198"/>
  <c r="J25" i="198"/>
  <c r="G25" i="198"/>
  <c r="D25" i="198"/>
  <c r="P24" i="198"/>
  <c r="M24" i="198"/>
  <c r="J24" i="198"/>
  <c r="G24" i="198"/>
  <c r="D24" i="198"/>
  <c r="P23" i="198"/>
  <c r="M23" i="198"/>
  <c r="J23" i="198"/>
  <c r="G23" i="198"/>
  <c r="D23" i="198"/>
  <c r="P22" i="198"/>
  <c r="M22" i="198"/>
  <c r="J22" i="198"/>
  <c r="G22" i="198"/>
  <c r="D22" i="198"/>
  <c r="P21" i="198"/>
  <c r="M21" i="198"/>
  <c r="J21" i="198"/>
  <c r="G21" i="198"/>
  <c r="D21" i="198"/>
  <c r="P20" i="198"/>
  <c r="M20" i="198"/>
  <c r="J20" i="198"/>
  <c r="G20" i="198"/>
  <c r="D20" i="198"/>
  <c r="I14" i="198"/>
  <c r="H14" i="198"/>
  <c r="D13" i="198"/>
  <c r="D12" i="198"/>
  <c r="M174" i="196"/>
  <c r="P167" i="196"/>
  <c r="P228" i="196"/>
  <c r="M228" i="196"/>
  <c r="J228" i="196"/>
  <c r="G228" i="196"/>
  <c r="D228" i="196"/>
  <c r="P227" i="196"/>
  <c r="M227" i="196"/>
  <c r="J227" i="196"/>
  <c r="G227" i="196"/>
  <c r="D227" i="196"/>
  <c r="P226" i="196"/>
  <c r="M226" i="196"/>
  <c r="J226" i="196"/>
  <c r="G226" i="196"/>
  <c r="D226" i="196"/>
  <c r="P225" i="196"/>
  <c r="M225" i="196"/>
  <c r="J225" i="196"/>
  <c r="G225" i="196"/>
  <c r="D225" i="196"/>
  <c r="P224" i="196"/>
  <c r="M224" i="196"/>
  <c r="J224" i="196"/>
  <c r="G224" i="196"/>
  <c r="D224" i="196"/>
  <c r="P223" i="196"/>
  <c r="M223" i="196"/>
  <c r="J223" i="196"/>
  <c r="G223" i="196"/>
  <c r="D223" i="196"/>
  <c r="P222" i="196"/>
  <c r="M222" i="196"/>
  <c r="J222" i="196"/>
  <c r="G222" i="196"/>
  <c r="D222" i="196"/>
  <c r="P221" i="196"/>
  <c r="M221" i="196"/>
  <c r="J221" i="196"/>
  <c r="G221" i="196"/>
  <c r="D221" i="196"/>
  <c r="P220" i="196"/>
  <c r="M220" i="196"/>
  <c r="J220" i="196"/>
  <c r="G220" i="196"/>
  <c r="D220" i="196"/>
  <c r="P219" i="196"/>
  <c r="M219" i="196"/>
  <c r="J219" i="196"/>
  <c r="G219" i="196"/>
  <c r="D219" i="196"/>
  <c r="P218" i="196"/>
  <c r="M218" i="196"/>
  <c r="J218" i="196"/>
  <c r="G218" i="196"/>
  <c r="D218" i="196"/>
  <c r="P217" i="196"/>
  <c r="M217" i="196"/>
  <c r="J217" i="196"/>
  <c r="G217" i="196"/>
  <c r="D217" i="196"/>
  <c r="P216" i="196"/>
  <c r="M216" i="196"/>
  <c r="J216" i="196"/>
  <c r="G216" i="196"/>
  <c r="D216" i="196"/>
  <c r="P215" i="196"/>
  <c r="M215" i="196"/>
  <c r="J215" i="196"/>
  <c r="G215" i="196"/>
  <c r="D215" i="196"/>
  <c r="P214" i="196"/>
  <c r="M214" i="196"/>
  <c r="J214" i="196"/>
  <c r="G214" i="196"/>
  <c r="D214" i="196"/>
  <c r="P213" i="196"/>
  <c r="M213" i="196"/>
  <c r="J213" i="196"/>
  <c r="G213" i="196"/>
  <c r="D213" i="196"/>
  <c r="P212" i="196"/>
  <c r="M212" i="196"/>
  <c r="J212" i="196"/>
  <c r="G212" i="196"/>
  <c r="D212" i="196"/>
  <c r="P211" i="196"/>
  <c r="M211" i="196"/>
  <c r="J211" i="196"/>
  <c r="G211" i="196"/>
  <c r="D211" i="196"/>
  <c r="P210" i="196"/>
  <c r="M210" i="196"/>
  <c r="J210" i="196"/>
  <c r="G210" i="196"/>
  <c r="D210" i="196"/>
  <c r="P209" i="196"/>
  <c r="M209" i="196"/>
  <c r="J209" i="196"/>
  <c r="G209" i="196"/>
  <c r="D209" i="196"/>
  <c r="P208" i="196"/>
  <c r="M208" i="196"/>
  <c r="G208" i="196"/>
  <c r="D208" i="196"/>
  <c r="P207" i="196"/>
  <c r="M207" i="196"/>
  <c r="J207" i="196"/>
  <c r="G207" i="196"/>
  <c r="D207" i="196"/>
  <c r="P206" i="196"/>
  <c r="M206" i="196"/>
  <c r="J206" i="196"/>
  <c r="G206" i="196"/>
  <c r="D206" i="196"/>
  <c r="P205" i="196"/>
  <c r="M205" i="196"/>
  <c r="J205" i="196"/>
  <c r="G205" i="196"/>
  <c r="D205" i="196"/>
  <c r="P204" i="196"/>
  <c r="M204" i="196"/>
  <c r="J204" i="196"/>
  <c r="G204" i="196"/>
  <c r="D204" i="196"/>
  <c r="P203" i="196"/>
  <c r="M203" i="196"/>
  <c r="J203" i="196"/>
  <c r="G203" i="196"/>
  <c r="D203" i="196"/>
  <c r="P202" i="196"/>
  <c r="M202" i="196"/>
  <c r="J202" i="196"/>
  <c r="G202" i="196"/>
  <c r="D202" i="196"/>
  <c r="P201" i="196"/>
  <c r="M201" i="196"/>
  <c r="J201" i="196"/>
  <c r="G201" i="196"/>
  <c r="D201" i="196"/>
  <c r="P200" i="196"/>
  <c r="M200" i="196"/>
  <c r="J200" i="196"/>
  <c r="G200" i="196"/>
  <c r="D200" i="196"/>
  <c r="P199" i="196"/>
  <c r="M199" i="196"/>
  <c r="J199" i="196"/>
  <c r="G199" i="196"/>
  <c r="D199" i="196"/>
  <c r="P198" i="196"/>
  <c r="M198" i="196"/>
  <c r="J198" i="196"/>
  <c r="G198" i="196"/>
  <c r="D198" i="196"/>
  <c r="P197" i="196"/>
  <c r="M197" i="196"/>
  <c r="J197" i="196"/>
  <c r="G197" i="196"/>
  <c r="D197" i="196"/>
  <c r="P196" i="196"/>
  <c r="M196" i="196"/>
  <c r="J196" i="196"/>
  <c r="G196" i="196"/>
  <c r="D196" i="196"/>
  <c r="P195" i="196"/>
  <c r="M195" i="196"/>
  <c r="J195" i="196"/>
  <c r="G195" i="196"/>
  <c r="D195" i="196"/>
  <c r="P194" i="196"/>
  <c r="M194" i="196"/>
  <c r="J194" i="196"/>
  <c r="G194" i="196"/>
  <c r="D194" i="196"/>
  <c r="P193" i="196"/>
  <c r="M193" i="196"/>
  <c r="J193" i="196"/>
  <c r="G193" i="196"/>
  <c r="D193" i="196"/>
  <c r="P192" i="196"/>
  <c r="M192" i="196"/>
  <c r="J192" i="196"/>
  <c r="G192" i="196"/>
  <c r="D192" i="196"/>
  <c r="P191" i="196"/>
  <c r="M191" i="196"/>
  <c r="J191" i="196"/>
  <c r="G191" i="196"/>
  <c r="D191" i="196"/>
  <c r="P190" i="196"/>
  <c r="M190" i="196"/>
  <c r="J190" i="196"/>
  <c r="G190" i="196"/>
  <c r="D190" i="196"/>
  <c r="P189" i="196"/>
  <c r="M189" i="196"/>
  <c r="J189" i="196"/>
  <c r="G189" i="196"/>
  <c r="D189" i="196"/>
  <c r="P188" i="196"/>
  <c r="M188" i="196"/>
  <c r="J188" i="196"/>
  <c r="G188" i="196"/>
  <c r="D188" i="196"/>
  <c r="P187" i="196"/>
  <c r="M187" i="196"/>
  <c r="J187" i="196"/>
  <c r="G187" i="196"/>
  <c r="D187" i="196"/>
  <c r="P186" i="196"/>
  <c r="M186" i="196"/>
  <c r="J186" i="196"/>
  <c r="G186" i="196"/>
  <c r="D186" i="196"/>
  <c r="P185" i="196"/>
  <c r="M185" i="196"/>
  <c r="J185" i="196"/>
  <c r="G185" i="196"/>
  <c r="D185" i="196"/>
  <c r="P184" i="196"/>
  <c r="M184" i="196"/>
  <c r="J184" i="196"/>
  <c r="G184" i="196"/>
  <c r="D184" i="196"/>
  <c r="P183" i="196"/>
  <c r="M183" i="196"/>
  <c r="J183" i="196"/>
  <c r="G183" i="196"/>
  <c r="D183" i="196"/>
  <c r="P182" i="196"/>
  <c r="M182" i="196"/>
  <c r="J182" i="196"/>
  <c r="G182" i="196"/>
  <c r="D182" i="196"/>
  <c r="P181" i="196"/>
  <c r="M181" i="196"/>
  <c r="J181" i="196"/>
  <c r="G181" i="196"/>
  <c r="D181" i="196"/>
  <c r="P180" i="196"/>
  <c r="M180" i="196"/>
  <c r="J180" i="196"/>
  <c r="G180" i="196"/>
  <c r="D180" i="196"/>
  <c r="P179" i="196"/>
  <c r="M179" i="196"/>
  <c r="J179" i="196"/>
  <c r="G179" i="196"/>
  <c r="D179" i="196"/>
  <c r="P178" i="196"/>
  <c r="M178" i="196"/>
  <c r="J178" i="196"/>
  <c r="G178" i="196"/>
  <c r="D178" i="196"/>
  <c r="P177" i="196"/>
  <c r="M177" i="196"/>
  <c r="J177" i="196"/>
  <c r="G177" i="196"/>
  <c r="D177" i="196"/>
  <c r="P176" i="196"/>
  <c r="M176" i="196"/>
  <c r="J176" i="196"/>
  <c r="G176" i="196"/>
  <c r="D176" i="196"/>
  <c r="P175" i="196"/>
  <c r="M175" i="196"/>
  <c r="J175" i="196"/>
  <c r="G175" i="196"/>
  <c r="D175" i="196"/>
  <c r="P174" i="196"/>
  <c r="J174" i="196"/>
  <c r="G174" i="196"/>
  <c r="D174" i="196"/>
  <c r="P173" i="196"/>
  <c r="M173" i="196"/>
  <c r="J173" i="196"/>
  <c r="G173" i="196"/>
  <c r="D173" i="196"/>
  <c r="P172" i="196"/>
  <c r="M172" i="196"/>
  <c r="J172" i="196"/>
  <c r="G172" i="196"/>
  <c r="D172" i="196"/>
  <c r="P171" i="196"/>
  <c r="M171" i="196"/>
  <c r="J171" i="196"/>
  <c r="G171" i="196"/>
  <c r="D171" i="196"/>
  <c r="P170" i="196"/>
  <c r="M170" i="196"/>
  <c r="J170" i="196"/>
  <c r="G170" i="196"/>
  <c r="D170" i="196"/>
  <c r="P169" i="196"/>
  <c r="M169" i="196"/>
  <c r="J169" i="196"/>
  <c r="G169" i="196"/>
  <c r="D169" i="196"/>
  <c r="P168" i="196"/>
  <c r="M168" i="196"/>
  <c r="J168" i="196"/>
  <c r="G168" i="196"/>
  <c r="D168" i="196"/>
  <c r="M167" i="196"/>
  <c r="J167" i="196"/>
  <c r="G167" i="196"/>
  <c r="D167" i="196"/>
  <c r="P166" i="196"/>
  <c r="M166" i="196"/>
  <c r="J166" i="196"/>
  <c r="G166" i="196"/>
  <c r="D166" i="196"/>
  <c r="P165" i="196"/>
  <c r="M165" i="196"/>
  <c r="J165" i="196"/>
  <c r="G165" i="196"/>
  <c r="D165" i="196"/>
  <c r="P164" i="196"/>
  <c r="M164" i="196"/>
  <c r="J164" i="196"/>
  <c r="G164" i="196"/>
  <c r="D164" i="196"/>
  <c r="P163" i="196"/>
  <c r="M163" i="196"/>
  <c r="J163" i="196"/>
  <c r="G163" i="196"/>
  <c r="D163" i="196"/>
  <c r="P162" i="196"/>
  <c r="M162" i="196"/>
  <c r="J162" i="196"/>
  <c r="G162" i="196"/>
  <c r="D162" i="196"/>
  <c r="P161" i="196"/>
  <c r="M161" i="196"/>
  <c r="J161" i="196"/>
  <c r="G161" i="196"/>
  <c r="D161" i="196"/>
  <c r="P160" i="196"/>
  <c r="M160" i="196"/>
  <c r="J160" i="196"/>
  <c r="G160" i="196"/>
  <c r="D160" i="196"/>
  <c r="P159" i="196"/>
  <c r="M159" i="196"/>
  <c r="J159" i="196"/>
  <c r="G159" i="196"/>
  <c r="D159" i="196"/>
  <c r="P158" i="196"/>
  <c r="M158" i="196"/>
  <c r="J158" i="196"/>
  <c r="G158" i="196"/>
  <c r="D158" i="196"/>
  <c r="P157" i="196"/>
  <c r="M157" i="196"/>
  <c r="J157" i="196"/>
  <c r="G157" i="196"/>
  <c r="D157" i="196"/>
  <c r="P156" i="196"/>
  <c r="M156" i="196"/>
  <c r="J156" i="196"/>
  <c r="G156" i="196"/>
  <c r="D156" i="196"/>
  <c r="P155" i="196"/>
  <c r="M155" i="196"/>
  <c r="J155" i="196"/>
  <c r="G155" i="196"/>
  <c r="D155" i="196"/>
  <c r="P154" i="196"/>
  <c r="M154" i="196"/>
  <c r="J154" i="196"/>
  <c r="G154" i="196"/>
  <c r="D154" i="196"/>
  <c r="P153" i="196"/>
  <c r="M153" i="196"/>
  <c r="J153" i="196"/>
  <c r="G153" i="196"/>
  <c r="D153" i="196"/>
  <c r="P152" i="196"/>
  <c r="M152" i="196"/>
  <c r="J152" i="196"/>
  <c r="G152" i="196"/>
  <c r="D152" i="196"/>
  <c r="P151" i="196"/>
  <c r="M151" i="196"/>
  <c r="J151" i="196"/>
  <c r="G151" i="196"/>
  <c r="D151" i="196"/>
  <c r="P150" i="196"/>
  <c r="M150" i="196"/>
  <c r="J150" i="196"/>
  <c r="G150" i="196"/>
  <c r="D150" i="196"/>
  <c r="P149" i="196"/>
  <c r="M149" i="196"/>
  <c r="J149" i="196"/>
  <c r="G149" i="196"/>
  <c r="D149" i="196"/>
  <c r="P148" i="196"/>
  <c r="M148" i="196"/>
  <c r="J148" i="196"/>
  <c r="G148" i="196"/>
  <c r="D148" i="196"/>
  <c r="P147" i="196"/>
  <c r="M147" i="196"/>
  <c r="J147" i="196"/>
  <c r="G147" i="196"/>
  <c r="D147" i="196"/>
  <c r="P146" i="196"/>
  <c r="M146" i="196"/>
  <c r="J146" i="196"/>
  <c r="G146" i="196"/>
  <c r="D146" i="196"/>
  <c r="P145" i="196"/>
  <c r="M145" i="196"/>
  <c r="J145" i="196"/>
  <c r="G145" i="196"/>
  <c r="D145" i="196"/>
  <c r="P144" i="196"/>
  <c r="M144" i="196"/>
  <c r="J144" i="196"/>
  <c r="G144" i="196"/>
  <c r="D144" i="196"/>
  <c r="P143" i="196"/>
  <c r="M143" i="196"/>
  <c r="J143" i="196"/>
  <c r="G143" i="196"/>
  <c r="D143" i="196"/>
  <c r="P142" i="196"/>
  <c r="M142" i="196"/>
  <c r="J142" i="196"/>
  <c r="G142" i="196"/>
  <c r="D142" i="196"/>
  <c r="P141" i="196"/>
  <c r="M141" i="196"/>
  <c r="J141" i="196"/>
  <c r="G141" i="196"/>
  <c r="D141" i="196"/>
  <c r="P140" i="196"/>
  <c r="M140" i="196"/>
  <c r="J140" i="196"/>
  <c r="G140" i="196"/>
  <c r="D140" i="196"/>
  <c r="P139" i="196"/>
  <c r="M139" i="196"/>
  <c r="J139" i="196"/>
  <c r="G139" i="196"/>
  <c r="D139" i="196"/>
  <c r="P138" i="196"/>
  <c r="M138" i="196"/>
  <c r="J138" i="196"/>
  <c r="G138" i="196"/>
  <c r="D138" i="196"/>
  <c r="P137" i="196"/>
  <c r="M137" i="196"/>
  <c r="J137" i="196"/>
  <c r="G137" i="196"/>
  <c r="D137" i="196"/>
  <c r="P136" i="196"/>
  <c r="M136" i="196"/>
  <c r="J136" i="196"/>
  <c r="G136" i="196"/>
  <c r="D136" i="196"/>
  <c r="P135" i="196"/>
  <c r="M135" i="196"/>
  <c r="J135" i="196"/>
  <c r="G135" i="196"/>
  <c r="D135" i="196"/>
  <c r="P134" i="196"/>
  <c r="M134" i="196"/>
  <c r="J134" i="196"/>
  <c r="G134" i="196"/>
  <c r="D134" i="196"/>
  <c r="P133" i="196"/>
  <c r="M133" i="196"/>
  <c r="J133" i="196"/>
  <c r="G133" i="196"/>
  <c r="D133" i="196"/>
  <c r="P132" i="196"/>
  <c r="M132" i="196"/>
  <c r="J132" i="196"/>
  <c r="G132" i="196"/>
  <c r="D132" i="196"/>
  <c r="P131" i="196"/>
  <c r="M131" i="196"/>
  <c r="J131" i="196"/>
  <c r="G131" i="196"/>
  <c r="D131" i="196"/>
  <c r="P130" i="196"/>
  <c r="M130" i="196"/>
  <c r="J130" i="196"/>
  <c r="G130" i="196"/>
  <c r="D130" i="196"/>
  <c r="P129" i="196"/>
  <c r="M129" i="196"/>
  <c r="J129" i="196"/>
  <c r="G129" i="196"/>
  <c r="D129" i="196"/>
  <c r="P128" i="196"/>
  <c r="M128" i="196"/>
  <c r="J128" i="196"/>
  <c r="G128" i="196"/>
  <c r="D128" i="196"/>
  <c r="P127" i="196"/>
  <c r="M127" i="196"/>
  <c r="J127" i="196"/>
  <c r="G127" i="196"/>
  <c r="D127" i="196"/>
  <c r="P126" i="196"/>
  <c r="M126" i="196"/>
  <c r="J126" i="196"/>
  <c r="G126" i="196"/>
  <c r="D126" i="196"/>
  <c r="P125" i="196"/>
  <c r="M125" i="196"/>
  <c r="J125" i="196"/>
  <c r="G125" i="196"/>
  <c r="D125" i="196"/>
  <c r="P124" i="196"/>
  <c r="M124" i="196"/>
  <c r="J124" i="196"/>
  <c r="G124" i="196"/>
  <c r="D124" i="196"/>
  <c r="P123" i="196"/>
  <c r="M123" i="196"/>
  <c r="J123" i="196"/>
  <c r="G123" i="196"/>
  <c r="D123" i="196"/>
  <c r="P122" i="196"/>
  <c r="M122" i="196"/>
  <c r="J122" i="196"/>
  <c r="G122" i="196"/>
  <c r="D122" i="196"/>
  <c r="P121" i="196"/>
  <c r="M121" i="196"/>
  <c r="J121" i="196"/>
  <c r="G121" i="196"/>
  <c r="D121" i="196"/>
  <c r="P120" i="196"/>
  <c r="M120" i="196"/>
  <c r="J120" i="196"/>
  <c r="G120" i="196"/>
  <c r="D120" i="196"/>
  <c r="P119" i="196"/>
  <c r="M119" i="196"/>
  <c r="J119" i="196"/>
  <c r="G119" i="196"/>
  <c r="D119" i="196"/>
  <c r="P118" i="196"/>
  <c r="M118" i="196"/>
  <c r="J118" i="196"/>
  <c r="G118" i="196"/>
  <c r="D118" i="196"/>
  <c r="P117" i="196"/>
  <c r="M117" i="196"/>
  <c r="J117" i="196"/>
  <c r="G117" i="196"/>
  <c r="D117" i="196"/>
  <c r="P116" i="196"/>
  <c r="M116" i="196"/>
  <c r="J116" i="196"/>
  <c r="G116" i="196"/>
  <c r="D116" i="196"/>
  <c r="P115" i="196"/>
  <c r="M115" i="196"/>
  <c r="J115" i="196"/>
  <c r="G115" i="196"/>
  <c r="D115" i="196"/>
  <c r="P114" i="196"/>
  <c r="M114" i="196"/>
  <c r="J114" i="196"/>
  <c r="G114" i="196"/>
  <c r="D114" i="196"/>
  <c r="P113" i="196"/>
  <c r="M113" i="196"/>
  <c r="J113" i="196"/>
  <c r="G113" i="196"/>
  <c r="D113" i="196"/>
  <c r="P112" i="196"/>
  <c r="M112" i="196"/>
  <c r="J112" i="196"/>
  <c r="G112" i="196"/>
  <c r="D112" i="196"/>
  <c r="P111" i="196"/>
  <c r="M111" i="196"/>
  <c r="J111" i="196"/>
  <c r="G111" i="196"/>
  <c r="D111" i="196"/>
  <c r="P110" i="196"/>
  <c r="M110" i="196"/>
  <c r="J110" i="196"/>
  <c r="G110" i="196"/>
  <c r="D110" i="196"/>
  <c r="P109" i="196"/>
  <c r="M109" i="196"/>
  <c r="J109" i="196"/>
  <c r="G109" i="196"/>
  <c r="D109" i="196"/>
  <c r="P108" i="196"/>
  <c r="M108" i="196"/>
  <c r="J108" i="196"/>
  <c r="G108" i="196"/>
  <c r="D108" i="196"/>
  <c r="P107" i="196"/>
  <c r="M107" i="196"/>
  <c r="J107" i="196"/>
  <c r="G107" i="196"/>
  <c r="D107" i="196"/>
  <c r="P106" i="196"/>
  <c r="M106" i="196"/>
  <c r="J106" i="196"/>
  <c r="G106" i="196"/>
  <c r="D106" i="196"/>
  <c r="P105" i="196"/>
  <c r="M105" i="196"/>
  <c r="J105" i="196"/>
  <c r="G105" i="196"/>
  <c r="D105" i="196"/>
  <c r="P104" i="196"/>
  <c r="M104" i="196"/>
  <c r="J104" i="196"/>
  <c r="G104" i="196"/>
  <c r="D104" i="196"/>
  <c r="P103" i="196"/>
  <c r="M103" i="196"/>
  <c r="J103" i="196"/>
  <c r="G103" i="196"/>
  <c r="D103" i="196"/>
  <c r="P102" i="196"/>
  <c r="M102" i="196"/>
  <c r="J102" i="196"/>
  <c r="G102" i="196"/>
  <c r="D102" i="196"/>
  <c r="P101" i="196"/>
  <c r="M101" i="196"/>
  <c r="J101" i="196"/>
  <c r="G101" i="196"/>
  <c r="D101" i="196"/>
  <c r="P100" i="196"/>
  <c r="M100" i="196"/>
  <c r="J100" i="196"/>
  <c r="G100" i="196"/>
  <c r="D100" i="196"/>
  <c r="P99" i="196"/>
  <c r="M99" i="196"/>
  <c r="J99" i="196"/>
  <c r="G99" i="196"/>
  <c r="D99" i="196"/>
  <c r="P98" i="196"/>
  <c r="M98" i="196"/>
  <c r="J98" i="196"/>
  <c r="G98" i="196"/>
  <c r="D98" i="196"/>
  <c r="P97" i="196"/>
  <c r="M97" i="196"/>
  <c r="J97" i="196"/>
  <c r="G97" i="196"/>
  <c r="D97" i="196"/>
  <c r="P96" i="196"/>
  <c r="M96" i="196"/>
  <c r="J96" i="196"/>
  <c r="G96" i="196"/>
  <c r="D96" i="196"/>
  <c r="P95" i="196"/>
  <c r="M95" i="196"/>
  <c r="J95" i="196"/>
  <c r="G95" i="196"/>
  <c r="D95" i="196"/>
  <c r="P94" i="196"/>
  <c r="M94" i="196"/>
  <c r="J94" i="196"/>
  <c r="G94" i="196"/>
  <c r="D94" i="196"/>
  <c r="P93" i="196"/>
  <c r="M93" i="196"/>
  <c r="J93" i="196"/>
  <c r="G93" i="196"/>
  <c r="D93" i="196"/>
  <c r="P92" i="196"/>
  <c r="M92" i="196"/>
  <c r="J92" i="196"/>
  <c r="G92" i="196"/>
  <c r="D92" i="196"/>
  <c r="P91" i="196"/>
  <c r="M91" i="196"/>
  <c r="J91" i="196"/>
  <c r="G91" i="196"/>
  <c r="D91" i="196"/>
  <c r="P90" i="196"/>
  <c r="M90" i="196"/>
  <c r="J90" i="196"/>
  <c r="G90" i="196"/>
  <c r="D90" i="196"/>
  <c r="P89" i="196"/>
  <c r="M89" i="196"/>
  <c r="J89" i="196"/>
  <c r="G89" i="196"/>
  <c r="D89" i="196"/>
  <c r="P88" i="196"/>
  <c r="M88" i="196"/>
  <c r="J88" i="196"/>
  <c r="G88" i="196"/>
  <c r="D88" i="196"/>
  <c r="P87" i="196"/>
  <c r="M87" i="196"/>
  <c r="J87" i="196"/>
  <c r="G87" i="196"/>
  <c r="D87" i="196"/>
  <c r="P86" i="196"/>
  <c r="M86" i="196"/>
  <c r="J86" i="196"/>
  <c r="G86" i="196"/>
  <c r="D86" i="196"/>
  <c r="P85" i="196"/>
  <c r="M85" i="196"/>
  <c r="J85" i="196"/>
  <c r="G85" i="196"/>
  <c r="D85" i="196"/>
  <c r="P84" i="196"/>
  <c r="M84" i="196"/>
  <c r="J84" i="196"/>
  <c r="G84" i="196"/>
  <c r="D84" i="196"/>
  <c r="P83" i="196"/>
  <c r="M83" i="196"/>
  <c r="J83" i="196"/>
  <c r="G83" i="196"/>
  <c r="D83" i="196"/>
  <c r="P82" i="196"/>
  <c r="M82" i="196"/>
  <c r="J82" i="196"/>
  <c r="G82" i="196"/>
  <c r="D82" i="196"/>
  <c r="P81" i="196"/>
  <c r="M81" i="196"/>
  <c r="J81" i="196"/>
  <c r="G81" i="196"/>
  <c r="D81" i="196"/>
  <c r="P80" i="196"/>
  <c r="M80" i="196"/>
  <c r="J80" i="196"/>
  <c r="G80" i="196"/>
  <c r="D80" i="196"/>
  <c r="P79" i="196"/>
  <c r="M79" i="196"/>
  <c r="J79" i="196"/>
  <c r="G79" i="196"/>
  <c r="D79" i="196"/>
  <c r="P78" i="196"/>
  <c r="M78" i="196"/>
  <c r="J78" i="196"/>
  <c r="G78" i="196"/>
  <c r="D78" i="196"/>
  <c r="P77" i="196"/>
  <c r="M77" i="196"/>
  <c r="J77" i="196"/>
  <c r="G77" i="196"/>
  <c r="D77" i="196"/>
  <c r="P76" i="196"/>
  <c r="M76" i="196"/>
  <c r="J76" i="196"/>
  <c r="G76" i="196"/>
  <c r="D76" i="196"/>
  <c r="P75" i="196"/>
  <c r="M75" i="196"/>
  <c r="J75" i="196"/>
  <c r="G75" i="196"/>
  <c r="D75" i="196"/>
  <c r="P74" i="196"/>
  <c r="M74" i="196"/>
  <c r="J74" i="196"/>
  <c r="G74" i="196"/>
  <c r="D74" i="196"/>
  <c r="P73" i="196"/>
  <c r="M73" i="196"/>
  <c r="J73" i="196"/>
  <c r="G73" i="196"/>
  <c r="D73" i="196"/>
  <c r="P72" i="196"/>
  <c r="M72" i="196"/>
  <c r="J72" i="196"/>
  <c r="G72" i="196"/>
  <c r="D72" i="196"/>
  <c r="P71" i="196"/>
  <c r="M71" i="196"/>
  <c r="J71" i="196"/>
  <c r="G71" i="196"/>
  <c r="D71" i="196"/>
  <c r="P70" i="196"/>
  <c r="M70" i="196"/>
  <c r="J70" i="196"/>
  <c r="G70" i="196"/>
  <c r="D70" i="196"/>
  <c r="P69" i="196"/>
  <c r="M69" i="196"/>
  <c r="J69" i="196"/>
  <c r="G69" i="196"/>
  <c r="D69" i="196"/>
  <c r="P68" i="196"/>
  <c r="M68" i="196"/>
  <c r="J68" i="196"/>
  <c r="G68" i="196"/>
  <c r="D68" i="196"/>
  <c r="P67" i="196"/>
  <c r="M67" i="196"/>
  <c r="J67" i="196"/>
  <c r="G67" i="196"/>
  <c r="D67" i="196"/>
  <c r="P66" i="196"/>
  <c r="M66" i="196"/>
  <c r="J66" i="196"/>
  <c r="G66" i="196"/>
  <c r="D66" i="196"/>
  <c r="P65" i="196"/>
  <c r="M65" i="196"/>
  <c r="J65" i="196"/>
  <c r="G65" i="196"/>
  <c r="D65" i="196"/>
  <c r="P64" i="196"/>
  <c r="M64" i="196"/>
  <c r="J64" i="196"/>
  <c r="G64" i="196"/>
  <c r="D64" i="196"/>
  <c r="P63" i="196"/>
  <c r="M63" i="196"/>
  <c r="J63" i="196"/>
  <c r="G63" i="196"/>
  <c r="D63" i="196"/>
  <c r="P62" i="196"/>
  <c r="M62" i="196"/>
  <c r="J62" i="196"/>
  <c r="G62" i="196"/>
  <c r="D62" i="196"/>
  <c r="P61" i="196"/>
  <c r="M61" i="196"/>
  <c r="J61" i="196"/>
  <c r="G61" i="196"/>
  <c r="D61" i="196"/>
  <c r="P60" i="196"/>
  <c r="M60" i="196"/>
  <c r="J60" i="196"/>
  <c r="G60" i="196"/>
  <c r="D60" i="196"/>
  <c r="P59" i="196"/>
  <c r="M59" i="196"/>
  <c r="J59" i="196"/>
  <c r="G59" i="196"/>
  <c r="D59" i="196"/>
  <c r="P58" i="196"/>
  <c r="M58" i="196"/>
  <c r="J58" i="196"/>
  <c r="G58" i="196"/>
  <c r="D58" i="196"/>
  <c r="P57" i="196"/>
  <c r="M57" i="196"/>
  <c r="J57" i="196"/>
  <c r="G57" i="196"/>
  <c r="D57" i="196"/>
  <c r="P56" i="196"/>
  <c r="M56" i="196"/>
  <c r="J56" i="196"/>
  <c r="G56" i="196"/>
  <c r="D56" i="196"/>
  <c r="P55" i="196"/>
  <c r="M55" i="196"/>
  <c r="J55" i="196"/>
  <c r="G55" i="196"/>
  <c r="D55" i="196"/>
  <c r="P54" i="196"/>
  <c r="M54" i="196"/>
  <c r="J54" i="196"/>
  <c r="G54" i="196"/>
  <c r="D54" i="196"/>
  <c r="P53" i="196"/>
  <c r="M53" i="196"/>
  <c r="J53" i="196"/>
  <c r="G53" i="196"/>
  <c r="D53" i="196"/>
  <c r="P52" i="196"/>
  <c r="M52" i="196"/>
  <c r="J52" i="196"/>
  <c r="G52" i="196"/>
  <c r="D52" i="196"/>
  <c r="P51" i="196"/>
  <c r="M51" i="196"/>
  <c r="J51" i="196"/>
  <c r="G51" i="196"/>
  <c r="D51" i="196"/>
  <c r="P50" i="196"/>
  <c r="M50" i="196"/>
  <c r="J50" i="196"/>
  <c r="G50" i="196"/>
  <c r="D50" i="196"/>
  <c r="P49" i="196"/>
  <c r="M49" i="196"/>
  <c r="J49" i="196"/>
  <c r="G49" i="196"/>
  <c r="D49" i="196"/>
  <c r="P48" i="196"/>
  <c r="M48" i="196"/>
  <c r="J48" i="196"/>
  <c r="G48" i="196"/>
  <c r="D48" i="196"/>
  <c r="P47" i="196"/>
  <c r="M47" i="196"/>
  <c r="J47" i="196"/>
  <c r="G47" i="196"/>
  <c r="D47" i="196"/>
  <c r="P46" i="196"/>
  <c r="M46" i="196"/>
  <c r="J46" i="196"/>
  <c r="G46" i="196"/>
  <c r="D46" i="196"/>
  <c r="P45" i="196"/>
  <c r="M45" i="196"/>
  <c r="J45" i="196"/>
  <c r="G45" i="196"/>
  <c r="D45" i="196"/>
  <c r="P44" i="196"/>
  <c r="M44" i="196"/>
  <c r="J44" i="196"/>
  <c r="G44" i="196"/>
  <c r="D44" i="196"/>
  <c r="P43" i="196"/>
  <c r="M43" i="196"/>
  <c r="J43" i="196"/>
  <c r="G43" i="196"/>
  <c r="D43" i="196"/>
  <c r="P42" i="196"/>
  <c r="M42" i="196"/>
  <c r="J42" i="196"/>
  <c r="G42" i="196"/>
  <c r="D42" i="196"/>
  <c r="P41" i="196"/>
  <c r="M41" i="196"/>
  <c r="J41" i="196"/>
  <c r="G41" i="196"/>
  <c r="D41" i="196"/>
  <c r="P40" i="196"/>
  <c r="M40" i="196"/>
  <c r="J40" i="196"/>
  <c r="G40" i="196"/>
  <c r="D40" i="196"/>
  <c r="P39" i="196"/>
  <c r="M39" i="196"/>
  <c r="J39" i="196"/>
  <c r="G39" i="196"/>
  <c r="D39" i="196"/>
  <c r="P38" i="196"/>
  <c r="M38" i="196"/>
  <c r="J38" i="196"/>
  <c r="G38" i="196"/>
  <c r="D38" i="196"/>
  <c r="P37" i="196"/>
  <c r="M37" i="196"/>
  <c r="J37" i="196"/>
  <c r="G37" i="196"/>
  <c r="D37" i="196"/>
  <c r="P36" i="196"/>
  <c r="M36" i="196"/>
  <c r="J36" i="196"/>
  <c r="G36" i="196"/>
  <c r="D36" i="196"/>
  <c r="P35" i="196"/>
  <c r="M35" i="196"/>
  <c r="J35" i="196"/>
  <c r="G35" i="196"/>
  <c r="D35" i="196"/>
  <c r="P34" i="196"/>
  <c r="M34" i="196"/>
  <c r="J34" i="196"/>
  <c r="G34" i="196"/>
  <c r="D34" i="196"/>
  <c r="P33" i="196"/>
  <c r="M33" i="196"/>
  <c r="J33" i="196"/>
  <c r="G33" i="196"/>
  <c r="D33" i="196"/>
  <c r="P32" i="196"/>
  <c r="M32" i="196"/>
  <c r="J32" i="196"/>
  <c r="G32" i="196"/>
  <c r="D32" i="196"/>
  <c r="P31" i="196"/>
  <c r="M31" i="196"/>
  <c r="J31" i="196"/>
  <c r="G31" i="196"/>
  <c r="D31" i="196"/>
  <c r="P30" i="196"/>
  <c r="M30" i="196"/>
  <c r="J30" i="196"/>
  <c r="G30" i="196"/>
  <c r="D30" i="196"/>
  <c r="P29" i="196"/>
  <c r="M29" i="196"/>
  <c r="J29" i="196"/>
  <c r="G29" i="196"/>
  <c r="D29" i="196"/>
  <c r="P28" i="196"/>
  <c r="M28" i="196"/>
  <c r="J28" i="196"/>
  <c r="G28" i="196"/>
  <c r="D28" i="196"/>
  <c r="P27" i="196"/>
  <c r="M27" i="196"/>
  <c r="J27" i="196"/>
  <c r="G27" i="196"/>
  <c r="D27" i="196"/>
  <c r="P26" i="196"/>
  <c r="M26" i="196"/>
  <c r="J26" i="196"/>
  <c r="G26" i="196"/>
  <c r="D26" i="196"/>
  <c r="P25" i="196"/>
  <c r="M25" i="196"/>
  <c r="J25" i="196"/>
  <c r="G25" i="196"/>
  <c r="D25" i="196"/>
  <c r="P24" i="196"/>
  <c r="M24" i="196"/>
  <c r="J24" i="196"/>
  <c r="G24" i="196"/>
  <c r="D24" i="196"/>
  <c r="P23" i="196"/>
  <c r="M23" i="196"/>
  <c r="J23" i="196"/>
  <c r="G23" i="196"/>
  <c r="D23" i="196"/>
  <c r="P22" i="196"/>
  <c r="M22" i="196"/>
  <c r="J22" i="196"/>
  <c r="G22" i="196"/>
  <c r="D22" i="196"/>
  <c r="P21" i="196"/>
  <c r="M21" i="196"/>
  <c r="J21" i="196"/>
  <c r="G21" i="196"/>
  <c r="D21" i="196"/>
  <c r="P20" i="196"/>
  <c r="M20" i="196"/>
  <c r="J20" i="196"/>
  <c r="G20" i="196"/>
  <c r="D20" i="196"/>
  <c r="I14" i="196"/>
  <c r="H14" i="196"/>
  <c r="D13" i="196"/>
  <c r="D12" i="196"/>
  <c r="P179" i="195"/>
  <c r="P228" i="195"/>
  <c r="M228" i="195"/>
  <c r="J228" i="195"/>
  <c r="G228" i="195"/>
  <c r="D228" i="195"/>
  <c r="P227" i="195"/>
  <c r="M227" i="195"/>
  <c r="J227" i="195"/>
  <c r="G227" i="195"/>
  <c r="D227" i="195"/>
  <c r="P226" i="195"/>
  <c r="M226" i="195"/>
  <c r="J226" i="195"/>
  <c r="G226" i="195"/>
  <c r="D226" i="195"/>
  <c r="P225" i="195"/>
  <c r="M225" i="195"/>
  <c r="J225" i="195"/>
  <c r="G225" i="195"/>
  <c r="D225" i="195"/>
  <c r="P224" i="195"/>
  <c r="M224" i="195"/>
  <c r="J224" i="195"/>
  <c r="G224" i="195"/>
  <c r="D224" i="195"/>
  <c r="P223" i="195"/>
  <c r="M223" i="195"/>
  <c r="J223" i="195"/>
  <c r="G223" i="195"/>
  <c r="D223" i="195"/>
  <c r="P222" i="195"/>
  <c r="M222" i="195"/>
  <c r="J222" i="195"/>
  <c r="G222" i="195"/>
  <c r="D222" i="195"/>
  <c r="P221" i="195"/>
  <c r="M221" i="195"/>
  <c r="J221" i="195"/>
  <c r="G221" i="195"/>
  <c r="D221" i="195"/>
  <c r="P220" i="195"/>
  <c r="M220" i="195"/>
  <c r="J220" i="195"/>
  <c r="G220" i="195"/>
  <c r="D220" i="195"/>
  <c r="P219" i="195"/>
  <c r="M219" i="195"/>
  <c r="J219" i="195"/>
  <c r="G219" i="195"/>
  <c r="D219" i="195"/>
  <c r="P218" i="195"/>
  <c r="M218" i="195"/>
  <c r="J218" i="195"/>
  <c r="G218" i="195"/>
  <c r="D218" i="195"/>
  <c r="P217" i="195"/>
  <c r="M217" i="195"/>
  <c r="J217" i="195"/>
  <c r="G217" i="195"/>
  <c r="D217" i="195"/>
  <c r="P216" i="195"/>
  <c r="M216" i="195"/>
  <c r="J216" i="195"/>
  <c r="G216" i="195"/>
  <c r="D216" i="195"/>
  <c r="P215" i="195"/>
  <c r="M215" i="195"/>
  <c r="J215" i="195"/>
  <c r="G215" i="195"/>
  <c r="D215" i="195"/>
  <c r="P214" i="195"/>
  <c r="M214" i="195"/>
  <c r="J214" i="195"/>
  <c r="G214" i="195"/>
  <c r="D214" i="195"/>
  <c r="P213" i="195"/>
  <c r="M213" i="195"/>
  <c r="J213" i="195"/>
  <c r="G213" i="195"/>
  <c r="D213" i="195"/>
  <c r="P212" i="195"/>
  <c r="M212" i="195"/>
  <c r="J212" i="195"/>
  <c r="G212" i="195"/>
  <c r="D212" i="195"/>
  <c r="P211" i="195"/>
  <c r="M211" i="195"/>
  <c r="J211" i="195"/>
  <c r="G211" i="195"/>
  <c r="D211" i="195"/>
  <c r="P210" i="195"/>
  <c r="M210" i="195"/>
  <c r="J210" i="195"/>
  <c r="G210" i="195"/>
  <c r="D210" i="195"/>
  <c r="P209" i="195"/>
  <c r="M209" i="195"/>
  <c r="J209" i="195"/>
  <c r="G209" i="195"/>
  <c r="D209" i="195"/>
  <c r="P208" i="195"/>
  <c r="M208" i="195"/>
  <c r="J208" i="195"/>
  <c r="G208" i="195"/>
  <c r="D208" i="195"/>
  <c r="P207" i="195"/>
  <c r="M207" i="195"/>
  <c r="J207" i="195"/>
  <c r="G207" i="195"/>
  <c r="D207" i="195"/>
  <c r="P206" i="195"/>
  <c r="M206" i="195"/>
  <c r="J206" i="195"/>
  <c r="G206" i="195"/>
  <c r="D206" i="195"/>
  <c r="P205" i="195"/>
  <c r="M205" i="195"/>
  <c r="J205" i="195"/>
  <c r="G205" i="195"/>
  <c r="D205" i="195"/>
  <c r="P204" i="195"/>
  <c r="M204" i="195"/>
  <c r="J204" i="195"/>
  <c r="G204" i="195"/>
  <c r="D204" i="195"/>
  <c r="P203" i="195"/>
  <c r="M203" i="195"/>
  <c r="J203" i="195"/>
  <c r="G203" i="195"/>
  <c r="D203" i="195"/>
  <c r="P202" i="195"/>
  <c r="M202" i="195"/>
  <c r="J202" i="195"/>
  <c r="G202" i="195"/>
  <c r="D202" i="195"/>
  <c r="P201" i="195"/>
  <c r="M201" i="195"/>
  <c r="J201" i="195"/>
  <c r="G201" i="195"/>
  <c r="D201" i="195"/>
  <c r="P200" i="195"/>
  <c r="M200" i="195"/>
  <c r="J200" i="195"/>
  <c r="G200" i="195"/>
  <c r="D200" i="195"/>
  <c r="P199" i="195"/>
  <c r="M199" i="195"/>
  <c r="J199" i="195"/>
  <c r="G199" i="195"/>
  <c r="D199" i="195"/>
  <c r="P198" i="195"/>
  <c r="M198" i="195"/>
  <c r="J198" i="195"/>
  <c r="G198" i="195"/>
  <c r="D198" i="195"/>
  <c r="P197" i="195"/>
  <c r="M197" i="195"/>
  <c r="J197" i="195"/>
  <c r="G197" i="195"/>
  <c r="D197" i="195"/>
  <c r="P196" i="195"/>
  <c r="M196" i="195"/>
  <c r="J196" i="195"/>
  <c r="G196" i="195"/>
  <c r="D196" i="195"/>
  <c r="P195" i="195"/>
  <c r="M195" i="195"/>
  <c r="J195" i="195"/>
  <c r="G195" i="195"/>
  <c r="D195" i="195"/>
  <c r="P194" i="195"/>
  <c r="M194" i="195"/>
  <c r="J194" i="195"/>
  <c r="G194" i="195"/>
  <c r="D194" i="195"/>
  <c r="P193" i="195"/>
  <c r="M193" i="195"/>
  <c r="J193" i="195"/>
  <c r="G193" i="195"/>
  <c r="D193" i="195"/>
  <c r="P192" i="195"/>
  <c r="M192" i="195"/>
  <c r="J192" i="195"/>
  <c r="G192" i="195"/>
  <c r="D192" i="195"/>
  <c r="P191" i="195"/>
  <c r="M191" i="195"/>
  <c r="J191" i="195"/>
  <c r="G191" i="195"/>
  <c r="D191" i="195"/>
  <c r="P190" i="195"/>
  <c r="M190" i="195"/>
  <c r="J190" i="195"/>
  <c r="G190" i="195"/>
  <c r="D190" i="195"/>
  <c r="P189" i="195"/>
  <c r="M189" i="195"/>
  <c r="J189" i="195"/>
  <c r="G189" i="195"/>
  <c r="D189" i="195"/>
  <c r="P188" i="195"/>
  <c r="M188" i="195"/>
  <c r="J188" i="195"/>
  <c r="G188" i="195"/>
  <c r="D188" i="195"/>
  <c r="P187" i="195"/>
  <c r="M187" i="195"/>
  <c r="J187" i="195"/>
  <c r="G187" i="195"/>
  <c r="D187" i="195"/>
  <c r="P186" i="195"/>
  <c r="M186" i="195"/>
  <c r="J186" i="195"/>
  <c r="G186" i="195"/>
  <c r="D186" i="195"/>
  <c r="P185" i="195"/>
  <c r="M185" i="195"/>
  <c r="J185" i="195"/>
  <c r="G185" i="195"/>
  <c r="D185" i="195"/>
  <c r="P184" i="195"/>
  <c r="M184" i="195"/>
  <c r="J184" i="195"/>
  <c r="G184" i="195"/>
  <c r="D184" i="195"/>
  <c r="P183" i="195"/>
  <c r="M183" i="195"/>
  <c r="J183" i="195"/>
  <c r="G183" i="195"/>
  <c r="D183" i="195"/>
  <c r="P182" i="195"/>
  <c r="M182" i="195"/>
  <c r="J182" i="195"/>
  <c r="G182" i="195"/>
  <c r="D182" i="195"/>
  <c r="P181" i="195"/>
  <c r="M181" i="195"/>
  <c r="J181" i="195"/>
  <c r="G181" i="195"/>
  <c r="D181" i="195"/>
  <c r="P180" i="195"/>
  <c r="M180" i="195"/>
  <c r="J180" i="195"/>
  <c r="G180" i="195"/>
  <c r="D180" i="195"/>
  <c r="M179" i="195"/>
  <c r="J179" i="195"/>
  <c r="G179" i="195"/>
  <c r="D179" i="195"/>
  <c r="P178" i="195"/>
  <c r="M178" i="195"/>
  <c r="J178" i="195"/>
  <c r="G178" i="195"/>
  <c r="D178" i="195"/>
  <c r="P177" i="195"/>
  <c r="M177" i="195"/>
  <c r="J177" i="195"/>
  <c r="G177" i="195"/>
  <c r="D177" i="195"/>
  <c r="P176" i="195"/>
  <c r="M176" i="195"/>
  <c r="J176" i="195"/>
  <c r="G176" i="195"/>
  <c r="D176" i="195"/>
  <c r="P175" i="195"/>
  <c r="M175" i="195"/>
  <c r="J175" i="195"/>
  <c r="G175" i="195"/>
  <c r="D175" i="195"/>
  <c r="P174" i="195"/>
  <c r="M174" i="195"/>
  <c r="J174" i="195"/>
  <c r="G174" i="195"/>
  <c r="D174" i="195"/>
  <c r="P173" i="195"/>
  <c r="M173" i="195"/>
  <c r="J173" i="195"/>
  <c r="G173" i="195"/>
  <c r="D173" i="195"/>
  <c r="P172" i="195"/>
  <c r="M172" i="195"/>
  <c r="J172" i="195"/>
  <c r="G172" i="195"/>
  <c r="D172" i="195"/>
  <c r="P171" i="195"/>
  <c r="M171" i="195"/>
  <c r="J171" i="195"/>
  <c r="G171" i="195"/>
  <c r="D171" i="195"/>
  <c r="P170" i="195"/>
  <c r="M170" i="195"/>
  <c r="J170" i="195"/>
  <c r="G170" i="195"/>
  <c r="D170" i="195"/>
  <c r="P169" i="195"/>
  <c r="M169" i="195"/>
  <c r="J169" i="195"/>
  <c r="G169" i="195"/>
  <c r="D169" i="195"/>
  <c r="P168" i="195"/>
  <c r="M168" i="195"/>
  <c r="J168" i="195"/>
  <c r="G168" i="195"/>
  <c r="D168" i="195"/>
  <c r="P167" i="195"/>
  <c r="M167" i="195"/>
  <c r="J167" i="195"/>
  <c r="G167" i="195"/>
  <c r="D167" i="195"/>
  <c r="P166" i="195"/>
  <c r="M166" i="195"/>
  <c r="J166" i="195"/>
  <c r="G166" i="195"/>
  <c r="D166" i="195"/>
  <c r="P165" i="195"/>
  <c r="M165" i="195"/>
  <c r="J165" i="195"/>
  <c r="G165" i="195"/>
  <c r="D165" i="195"/>
  <c r="P164" i="195"/>
  <c r="M164" i="195"/>
  <c r="J164" i="195"/>
  <c r="G164" i="195"/>
  <c r="D164" i="195"/>
  <c r="P163" i="195"/>
  <c r="M163" i="195"/>
  <c r="J163" i="195"/>
  <c r="G163" i="195"/>
  <c r="D163" i="195"/>
  <c r="P162" i="195"/>
  <c r="M162" i="195"/>
  <c r="J162" i="195"/>
  <c r="G162" i="195"/>
  <c r="D162" i="195"/>
  <c r="P161" i="195"/>
  <c r="M161" i="195"/>
  <c r="J161" i="195"/>
  <c r="G161" i="195"/>
  <c r="D161" i="195"/>
  <c r="P160" i="195"/>
  <c r="M160" i="195"/>
  <c r="J160" i="195"/>
  <c r="G160" i="195"/>
  <c r="D160" i="195"/>
  <c r="P159" i="195"/>
  <c r="M159" i="195"/>
  <c r="J159" i="195"/>
  <c r="G159" i="195"/>
  <c r="D159" i="195"/>
  <c r="P158" i="195"/>
  <c r="M158" i="195"/>
  <c r="J158" i="195"/>
  <c r="G158" i="195"/>
  <c r="D158" i="195"/>
  <c r="P157" i="195"/>
  <c r="M157" i="195"/>
  <c r="J157" i="195"/>
  <c r="G157" i="195"/>
  <c r="D157" i="195"/>
  <c r="P156" i="195"/>
  <c r="M156" i="195"/>
  <c r="J156" i="195"/>
  <c r="G156" i="195"/>
  <c r="D156" i="195"/>
  <c r="P155" i="195"/>
  <c r="M155" i="195"/>
  <c r="J155" i="195"/>
  <c r="G155" i="195"/>
  <c r="D155" i="195"/>
  <c r="P154" i="195"/>
  <c r="M154" i="195"/>
  <c r="J154" i="195"/>
  <c r="G154" i="195"/>
  <c r="D154" i="195"/>
  <c r="P153" i="195"/>
  <c r="M153" i="195"/>
  <c r="J153" i="195"/>
  <c r="G153" i="195"/>
  <c r="D153" i="195"/>
  <c r="P152" i="195"/>
  <c r="M152" i="195"/>
  <c r="J152" i="195"/>
  <c r="G152" i="195"/>
  <c r="D152" i="195"/>
  <c r="P151" i="195"/>
  <c r="M151" i="195"/>
  <c r="J151" i="195"/>
  <c r="G151" i="195"/>
  <c r="D151" i="195"/>
  <c r="P150" i="195"/>
  <c r="M150" i="195"/>
  <c r="J150" i="195"/>
  <c r="G150" i="195"/>
  <c r="D150" i="195"/>
  <c r="P149" i="195"/>
  <c r="M149" i="195"/>
  <c r="J149" i="195"/>
  <c r="G149" i="195"/>
  <c r="D149" i="195"/>
  <c r="P148" i="195"/>
  <c r="M148" i="195"/>
  <c r="J148" i="195"/>
  <c r="G148" i="195"/>
  <c r="D148" i="195"/>
  <c r="P147" i="195"/>
  <c r="M147" i="195"/>
  <c r="J147" i="195"/>
  <c r="G147" i="195"/>
  <c r="D147" i="195"/>
  <c r="P146" i="195"/>
  <c r="M146" i="195"/>
  <c r="J146" i="195"/>
  <c r="G146" i="195"/>
  <c r="D146" i="195"/>
  <c r="P145" i="195"/>
  <c r="M145" i="195"/>
  <c r="J145" i="195"/>
  <c r="G145" i="195"/>
  <c r="D145" i="195"/>
  <c r="P144" i="195"/>
  <c r="M144" i="195"/>
  <c r="J144" i="195"/>
  <c r="G144" i="195"/>
  <c r="D144" i="195"/>
  <c r="P143" i="195"/>
  <c r="M143" i="195"/>
  <c r="J143" i="195"/>
  <c r="G143" i="195"/>
  <c r="D143" i="195"/>
  <c r="P142" i="195"/>
  <c r="M142" i="195"/>
  <c r="J142" i="195"/>
  <c r="G142" i="195"/>
  <c r="D142" i="195"/>
  <c r="P141" i="195"/>
  <c r="M141" i="195"/>
  <c r="J141" i="195"/>
  <c r="G141" i="195"/>
  <c r="D141" i="195"/>
  <c r="P140" i="195"/>
  <c r="M140" i="195"/>
  <c r="J140" i="195"/>
  <c r="G140" i="195"/>
  <c r="D140" i="195"/>
  <c r="P139" i="195"/>
  <c r="M139" i="195"/>
  <c r="J139" i="195"/>
  <c r="G139" i="195"/>
  <c r="D139" i="195"/>
  <c r="P138" i="195"/>
  <c r="M138" i="195"/>
  <c r="J138" i="195"/>
  <c r="G138" i="195"/>
  <c r="D138" i="195"/>
  <c r="P137" i="195"/>
  <c r="M137" i="195"/>
  <c r="J137" i="195"/>
  <c r="G137" i="195"/>
  <c r="D137" i="195"/>
  <c r="P136" i="195"/>
  <c r="M136" i="195"/>
  <c r="J136" i="195"/>
  <c r="G136" i="195"/>
  <c r="D136" i="195"/>
  <c r="P135" i="195"/>
  <c r="M135" i="195"/>
  <c r="J135" i="195"/>
  <c r="G135" i="195"/>
  <c r="D135" i="195"/>
  <c r="P134" i="195"/>
  <c r="M134" i="195"/>
  <c r="J134" i="195"/>
  <c r="G134" i="195"/>
  <c r="D134" i="195"/>
  <c r="P133" i="195"/>
  <c r="M133" i="195"/>
  <c r="J133" i="195"/>
  <c r="G133" i="195"/>
  <c r="D133" i="195"/>
  <c r="P132" i="195"/>
  <c r="M132" i="195"/>
  <c r="J132" i="195"/>
  <c r="G132" i="195"/>
  <c r="D132" i="195"/>
  <c r="P131" i="195"/>
  <c r="M131" i="195"/>
  <c r="J131" i="195"/>
  <c r="G131" i="195"/>
  <c r="D131" i="195"/>
  <c r="P130" i="195"/>
  <c r="M130" i="195"/>
  <c r="J130" i="195"/>
  <c r="G130" i="195"/>
  <c r="D130" i="195"/>
  <c r="P129" i="195"/>
  <c r="M129" i="195"/>
  <c r="J129" i="195"/>
  <c r="G129" i="195"/>
  <c r="D129" i="195"/>
  <c r="P128" i="195"/>
  <c r="M128" i="195"/>
  <c r="J128" i="195"/>
  <c r="G128" i="195"/>
  <c r="D128" i="195"/>
  <c r="P127" i="195"/>
  <c r="M127" i="195"/>
  <c r="J127" i="195"/>
  <c r="G127" i="195"/>
  <c r="D127" i="195"/>
  <c r="P126" i="195"/>
  <c r="M126" i="195"/>
  <c r="J126" i="195"/>
  <c r="G126" i="195"/>
  <c r="D126" i="195"/>
  <c r="P125" i="195"/>
  <c r="M125" i="195"/>
  <c r="J125" i="195"/>
  <c r="G125" i="195"/>
  <c r="D125" i="195"/>
  <c r="P124" i="195"/>
  <c r="M124" i="195"/>
  <c r="J124" i="195"/>
  <c r="G124" i="195"/>
  <c r="D124" i="195"/>
  <c r="P123" i="195"/>
  <c r="M123" i="195"/>
  <c r="J123" i="195"/>
  <c r="G123" i="195"/>
  <c r="D123" i="195"/>
  <c r="P122" i="195"/>
  <c r="M122" i="195"/>
  <c r="J122" i="195"/>
  <c r="G122" i="195"/>
  <c r="D122" i="195"/>
  <c r="P121" i="195"/>
  <c r="M121" i="195"/>
  <c r="J121" i="195"/>
  <c r="G121" i="195"/>
  <c r="D121" i="195"/>
  <c r="P120" i="195"/>
  <c r="M120" i="195"/>
  <c r="J120" i="195"/>
  <c r="G120" i="195"/>
  <c r="D120" i="195"/>
  <c r="P119" i="195"/>
  <c r="M119" i="195"/>
  <c r="J119" i="195"/>
  <c r="G119" i="195"/>
  <c r="D119" i="195"/>
  <c r="P118" i="195"/>
  <c r="M118" i="195"/>
  <c r="J118" i="195"/>
  <c r="G118" i="195"/>
  <c r="D118" i="195"/>
  <c r="P117" i="195"/>
  <c r="M117" i="195"/>
  <c r="J117" i="195"/>
  <c r="G117" i="195"/>
  <c r="D117" i="195"/>
  <c r="P116" i="195"/>
  <c r="M116" i="195"/>
  <c r="J116" i="195"/>
  <c r="G116" i="195"/>
  <c r="D116" i="195"/>
  <c r="P115" i="195"/>
  <c r="M115" i="195"/>
  <c r="J115" i="195"/>
  <c r="G115" i="195"/>
  <c r="D115" i="195"/>
  <c r="P114" i="195"/>
  <c r="M114" i="195"/>
  <c r="J114" i="195"/>
  <c r="G114" i="195"/>
  <c r="D114" i="195"/>
  <c r="P113" i="195"/>
  <c r="M113" i="195"/>
  <c r="J113" i="195"/>
  <c r="G113" i="195"/>
  <c r="D113" i="195"/>
  <c r="P112" i="195"/>
  <c r="M112" i="195"/>
  <c r="J112" i="195"/>
  <c r="G112" i="195"/>
  <c r="D112" i="195"/>
  <c r="P111" i="195"/>
  <c r="M111" i="195"/>
  <c r="J111" i="195"/>
  <c r="G111" i="195"/>
  <c r="D111" i="195"/>
  <c r="P110" i="195"/>
  <c r="M110" i="195"/>
  <c r="J110" i="195"/>
  <c r="G110" i="195"/>
  <c r="D110" i="195"/>
  <c r="P109" i="195"/>
  <c r="M109" i="195"/>
  <c r="J109" i="195"/>
  <c r="G109" i="195"/>
  <c r="D109" i="195"/>
  <c r="P108" i="195"/>
  <c r="M108" i="195"/>
  <c r="J108" i="195"/>
  <c r="G108" i="195"/>
  <c r="D108" i="195"/>
  <c r="P107" i="195"/>
  <c r="M107" i="195"/>
  <c r="J107" i="195"/>
  <c r="G107" i="195"/>
  <c r="D107" i="195"/>
  <c r="P106" i="195"/>
  <c r="M106" i="195"/>
  <c r="J106" i="195"/>
  <c r="G106" i="195"/>
  <c r="D106" i="195"/>
  <c r="P105" i="195"/>
  <c r="M105" i="195"/>
  <c r="J105" i="195"/>
  <c r="G105" i="195"/>
  <c r="D105" i="195"/>
  <c r="P104" i="195"/>
  <c r="M104" i="195"/>
  <c r="J104" i="195"/>
  <c r="G104" i="195"/>
  <c r="D104" i="195"/>
  <c r="P103" i="195"/>
  <c r="M103" i="195"/>
  <c r="J103" i="195"/>
  <c r="G103" i="195"/>
  <c r="D103" i="195"/>
  <c r="P102" i="195"/>
  <c r="M102" i="195"/>
  <c r="J102" i="195"/>
  <c r="G102" i="195"/>
  <c r="D102" i="195"/>
  <c r="P101" i="195"/>
  <c r="M101" i="195"/>
  <c r="J101" i="195"/>
  <c r="G101" i="195"/>
  <c r="D101" i="195"/>
  <c r="P100" i="195"/>
  <c r="M100" i="195"/>
  <c r="J100" i="195"/>
  <c r="G100" i="195"/>
  <c r="D100" i="195"/>
  <c r="P99" i="195"/>
  <c r="M99" i="195"/>
  <c r="J99" i="195"/>
  <c r="G99" i="195"/>
  <c r="D99" i="195"/>
  <c r="P98" i="195"/>
  <c r="M98" i="195"/>
  <c r="J98" i="195"/>
  <c r="G98" i="195"/>
  <c r="D98" i="195"/>
  <c r="P97" i="195"/>
  <c r="M97" i="195"/>
  <c r="J97" i="195"/>
  <c r="G97" i="195"/>
  <c r="D97" i="195"/>
  <c r="P96" i="195"/>
  <c r="M96" i="195"/>
  <c r="J96" i="195"/>
  <c r="G96" i="195"/>
  <c r="D96" i="195"/>
  <c r="P95" i="195"/>
  <c r="M95" i="195"/>
  <c r="J95" i="195"/>
  <c r="G95" i="195"/>
  <c r="D95" i="195"/>
  <c r="P94" i="195"/>
  <c r="M94" i="195"/>
  <c r="J94" i="195"/>
  <c r="G94" i="195"/>
  <c r="D94" i="195"/>
  <c r="P93" i="195"/>
  <c r="M93" i="195"/>
  <c r="J93" i="195"/>
  <c r="G93" i="195"/>
  <c r="D93" i="195"/>
  <c r="P92" i="195"/>
  <c r="M92" i="195"/>
  <c r="J92" i="195"/>
  <c r="G92" i="195"/>
  <c r="D92" i="195"/>
  <c r="P91" i="195"/>
  <c r="M91" i="195"/>
  <c r="J91" i="195"/>
  <c r="G91" i="195"/>
  <c r="D91" i="195"/>
  <c r="P90" i="195"/>
  <c r="M90" i="195"/>
  <c r="J90" i="195"/>
  <c r="G90" i="195"/>
  <c r="D90" i="195"/>
  <c r="P89" i="195"/>
  <c r="M89" i="195"/>
  <c r="J89" i="195"/>
  <c r="G89" i="195"/>
  <c r="D89" i="195"/>
  <c r="P88" i="195"/>
  <c r="M88" i="195"/>
  <c r="J88" i="195"/>
  <c r="G88" i="195"/>
  <c r="D88" i="195"/>
  <c r="P87" i="195"/>
  <c r="M87" i="195"/>
  <c r="J87" i="195"/>
  <c r="G87" i="195"/>
  <c r="D87" i="195"/>
  <c r="P86" i="195"/>
  <c r="M86" i="195"/>
  <c r="J86" i="195"/>
  <c r="G86" i="195"/>
  <c r="D86" i="195"/>
  <c r="P85" i="195"/>
  <c r="M85" i="195"/>
  <c r="J85" i="195"/>
  <c r="G85" i="195"/>
  <c r="D85" i="195"/>
  <c r="P84" i="195"/>
  <c r="M84" i="195"/>
  <c r="J84" i="195"/>
  <c r="G84" i="195"/>
  <c r="D84" i="195"/>
  <c r="P83" i="195"/>
  <c r="M83" i="195"/>
  <c r="J83" i="195"/>
  <c r="G83" i="195"/>
  <c r="D83" i="195"/>
  <c r="P82" i="195"/>
  <c r="M82" i="195"/>
  <c r="J82" i="195"/>
  <c r="G82" i="195"/>
  <c r="D82" i="195"/>
  <c r="P81" i="195"/>
  <c r="M81" i="195"/>
  <c r="J81" i="195"/>
  <c r="G81" i="195"/>
  <c r="D81" i="195"/>
  <c r="P80" i="195"/>
  <c r="M80" i="195"/>
  <c r="J80" i="195"/>
  <c r="G80" i="195"/>
  <c r="D80" i="195"/>
  <c r="P79" i="195"/>
  <c r="M79" i="195"/>
  <c r="J79" i="195"/>
  <c r="G79" i="195"/>
  <c r="D79" i="195"/>
  <c r="P78" i="195"/>
  <c r="M78" i="195"/>
  <c r="J78" i="195"/>
  <c r="G78" i="195"/>
  <c r="D78" i="195"/>
  <c r="P77" i="195"/>
  <c r="M77" i="195"/>
  <c r="J77" i="195"/>
  <c r="G77" i="195"/>
  <c r="D77" i="195"/>
  <c r="P76" i="195"/>
  <c r="M76" i="195"/>
  <c r="J76" i="195"/>
  <c r="G76" i="195"/>
  <c r="D76" i="195"/>
  <c r="P75" i="195"/>
  <c r="M75" i="195"/>
  <c r="J75" i="195"/>
  <c r="G75" i="195"/>
  <c r="D75" i="195"/>
  <c r="P74" i="195"/>
  <c r="M74" i="195"/>
  <c r="J74" i="195"/>
  <c r="G74" i="195"/>
  <c r="D74" i="195"/>
  <c r="P73" i="195"/>
  <c r="M73" i="195"/>
  <c r="J73" i="195"/>
  <c r="G73" i="195"/>
  <c r="D73" i="195"/>
  <c r="P72" i="195"/>
  <c r="M72" i="195"/>
  <c r="J72" i="195"/>
  <c r="G72" i="195"/>
  <c r="D72" i="195"/>
  <c r="P71" i="195"/>
  <c r="M71" i="195"/>
  <c r="J71" i="195"/>
  <c r="G71" i="195"/>
  <c r="D71" i="195"/>
  <c r="P70" i="195"/>
  <c r="M70" i="195"/>
  <c r="J70" i="195"/>
  <c r="G70" i="195"/>
  <c r="D70" i="195"/>
  <c r="P69" i="195"/>
  <c r="M69" i="195"/>
  <c r="J69" i="195"/>
  <c r="G69" i="195"/>
  <c r="D69" i="195"/>
  <c r="P68" i="195"/>
  <c r="M68" i="195"/>
  <c r="J68" i="195"/>
  <c r="G68" i="195"/>
  <c r="D68" i="195"/>
  <c r="P67" i="195"/>
  <c r="M67" i="195"/>
  <c r="J67" i="195"/>
  <c r="G67" i="195"/>
  <c r="D67" i="195"/>
  <c r="P66" i="195"/>
  <c r="M66" i="195"/>
  <c r="J66" i="195"/>
  <c r="G66" i="195"/>
  <c r="D66" i="195"/>
  <c r="P65" i="195"/>
  <c r="M65" i="195"/>
  <c r="J65" i="195"/>
  <c r="G65" i="195"/>
  <c r="D65" i="195"/>
  <c r="P64" i="195"/>
  <c r="M64" i="195"/>
  <c r="J64" i="195"/>
  <c r="G64" i="195"/>
  <c r="D64" i="195"/>
  <c r="P63" i="195"/>
  <c r="M63" i="195"/>
  <c r="J63" i="195"/>
  <c r="G63" i="195"/>
  <c r="D63" i="195"/>
  <c r="P62" i="195"/>
  <c r="M62" i="195"/>
  <c r="J62" i="195"/>
  <c r="G62" i="195"/>
  <c r="D62" i="195"/>
  <c r="P61" i="195"/>
  <c r="M61" i="195"/>
  <c r="J61" i="195"/>
  <c r="G61" i="195"/>
  <c r="D61" i="195"/>
  <c r="P60" i="195"/>
  <c r="M60" i="195"/>
  <c r="J60" i="195"/>
  <c r="G60" i="195"/>
  <c r="D60" i="195"/>
  <c r="P59" i="195"/>
  <c r="M59" i="195"/>
  <c r="J59" i="195"/>
  <c r="G59" i="195"/>
  <c r="D59" i="195"/>
  <c r="P58" i="195"/>
  <c r="M58" i="195"/>
  <c r="J58" i="195"/>
  <c r="G58" i="195"/>
  <c r="D58" i="195"/>
  <c r="P57" i="195"/>
  <c r="M57" i="195"/>
  <c r="J57" i="195"/>
  <c r="G57" i="195"/>
  <c r="D57" i="195"/>
  <c r="P56" i="195"/>
  <c r="M56" i="195"/>
  <c r="J56" i="195"/>
  <c r="G56" i="195"/>
  <c r="D56" i="195"/>
  <c r="P55" i="195"/>
  <c r="M55" i="195"/>
  <c r="J55" i="195"/>
  <c r="G55" i="195"/>
  <c r="D55" i="195"/>
  <c r="P54" i="195"/>
  <c r="M54" i="195"/>
  <c r="J54" i="195"/>
  <c r="G54" i="195"/>
  <c r="D54" i="195"/>
  <c r="P53" i="195"/>
  <c r="M53" i="195"/>
  <c r="J53" i="195"/>
  <c r="G53" i="195"/>
  <c r="D53" i="195"/>
  <c r="P52" i="195"/>
  <c r="M52" i="195"/>
  <c r="J52" i="195"/>
  <c r="G52" i="195"/>
  <c r="D52" i="195"/>
  <c r="P51" i="195"/>
  <c r="M51" i="195"/>
  <c r="J51" i="195"/>
  <c r="G51" i="195"/>
  <c r="D51" i="195"/>
  <c r="P50" i="195"/>
  <c r="M50" i="195"/>
  <c r="J50" i="195"/>
  <c r="G50" i="195"/>
  <c r="D50" i="195"/>
  <c r="P49" i="195"/>
  <c r="M49" i="195"/>
  <c r="J49" i="195"/>
  <c r="G49" i="195"/>
  <c r="D49" i="195"/>
  <c r="P48" i="195"/>
  <c r="M48" i="195"/>
  <c r="J48" i="195"/>
  <c r="G48" i="195"/>
  <c r="D48" i="195"/>
  <c r="P47" i="195"/>
  <c r="M47" i="195"/>
  <c r="J47" i="195"/>
  <c r="G47" i="195"/>
  <c r="D47" i="195"/>
  <c r="P46" i="195"/>
  <c r="M46" i="195"/>
  <c r="J46" i="195"/>
  <c r="G46" i="195"/>
  <c r="D46" i="195"/>
  <c r="P45" i="195"/>
  <c r="M45" i="195"/>
  <c r="J45" i="195"/>
  <c r="G45" i="195"/>
  <c r="D45" i="195"/>
  <c r="P44" i="195"/>
  <c r="M44" i="195"/>
  <c r="J44" i="195"/>
  <c r="G44" i="195"/>
  <c r="D44" i="195"/>
  <c r="P43" i="195"/>
  <c r="M43" i="195"/>
  <c r="J43" i="195"/>
  <c r="G43" i="195"/>
  <c r="D43" i="195"/>
  <c r="P42" i="195"/>
  <c r="M42" i="195"/>
  <c r="J42" i="195"/>
  <c r="G42" i="195"/>
  <c r="D42" i="195"/>
  <c r="P41" i="195"/>
  <c r="M41" i="195"/>
  <c r="J41" i="195"/>
  <c r="G41" i="195"/>
  <c r="D41" i="195"/>
  <c r="P40" i="195"/>
  <c r="M40" i="195"/>
  <c r="J40" i="195"/>
  <c r="G40" i="195"/>
  <c r="D40" i="195"/>
  <c r="P39" i="195"/>
  <c r="M39" i="195"/>
  <c r="J39" i="195"/>
  <c r="G39" i="195"/>
  <c r="D39" i="195"/>
  <c r="P38" i="195"/>
  <c r="M38" i="195"/>
  <c r="J38" i="195"/>
  <c r="G38" i="195"/>
  <c r="D38" i="195"/>
  <c r="P37" i="195"/>
  <c r="M37" i="195"/>
  <c r="J37" i="195"/>
  <c r="G37" i="195"/>
  <c r="D37" i="195"/>
  <c r="P36" i="195"/>
  <c r="M36" i="195"/>
  <c r="J36" i="195"/>
  <c r="G36" i="195"/>
  <c r="D36" i="195"/>
  <c r="P35" i="195"/>
  <c r="M35" i="195"/>
  <c r="J35" i="195"/>
  <c r="G35" i="195"/>
  <c r="D35" i="195"/>
  <c r="P34" i="195"/>
  <c r="M34" i="195"/>
  <c r="J34" i="195"/>
  <c r="G34" i="195"/>
  <c r="D34" i="195"/>
  <c r="P33" i="195"/>
  <c r="M33" i="195"/>
  <c r="J33" i="195"/>
  <c r="G33" i="195"/>
  <c r="D33" i="195"/>
  <c r="P32" i="195"/>
  <c r="M32" i="195"/>
  <c r="J32" i="195"/>
  <c r="G32" i="195"/>
  <c r="D32" i="195"/>
  <c r="P31" i="195"/>
  <c r="M31" i="195"/>
  <c r="J31" i="195"/>
  <c r="G31" i="195"/>
  <c r="D31" i="195"/>
  <c r="P30" i="195"/>
  <c r="M30" i="195"/>
  <c r="J30" i="195"/>
  <c r="G30" i="195"/>
  <c r="D30" i="195"/>
  <c r="P29" i="195"/>
  <c r="M29" i="195"/>
  <c r="J29" i="195"/>
  <c r="G29" i="195"/>
  <c r="D29" i="195"/>
  <c r="P28" i="195"/>
  <c r="M28" i="195"/>
  <c r="J28" i="195"/>
  <c r="G28" i="195"/>
  <c r="D28" i="195"/>
  <c r="P27" i="195"/>
  <c r="M27" i="195"/>
  <c r="J27" i="195"/>
  <c r="G27" i="195"/>
  <c r="D27" i="195"/>
  <c r="P26" i="195"/>
  <c r="M26" i="195"/>
  <c r="J26" i="195"/>
  <c r="G26" i="195"/>
  <c r="D26" i="195"/>
  <c r="P25" i="195"/>
  <c r="M25" i="195"/>
  <c r="J25" i="195"/>
  <c r="G25" i="195"/>
  <c r="D25" i="195"/>
  <c r="P24" i="195"/>
  <c r="M24" i="195"/>
  <c r="J24" i="195"/>
  <c r="G24" i="195"/>
  <c r="D24" i="195"/>
  <c r="P23" i="195"/>
  <c r="M23" i="195"/>
  <c r="J23" i="195"/>
  <c r="G23" i="195"/>
  <c r="D23" i="195"/>
  <c r="P22" i="195"/>
  <c r="M22" i="195"/>
  <c r="J22" i="195"/>
  <c r="G22" i="195"/>
  <c r="D22" i="195"/>
  <c r="P21" i="195"/>
  <c r="M21" i="195"/>
  <c r="J21" i="195"/>
  <c r="G21" i="195"/>
  <c r="D21" i="195"/>
  <c r="P20" i="195"/>
  <c r="M20" i="195"/>
  <c r="J20" i="195"/>
  <c r="G20" i="195"/>
  <c r="D20" i="195"/>
  <c r="I14" i="195"/>
  <c r="H14" i="195"/>
  <c r="D13" i="195"/>
  <c r="D12" i="195"/>
  <c r="P228" i="194" l="1"/>
  <c r="M228" i="194"/>
  <c r="J228" i="194"/>
  <c r="G228" i="194"/>
  <c r="D228" i="194"/>
  <c r="P227" i="194"/>
  <c r="M227" i="194"/>
  <c r="J227" i="194"/>
  <c r="G227" i="194"/>
  <c r="D227" i="194"/>
  <c r="P226" i="194"/>
  <c r="M226" i="194"/>
  <c r="J226" i="194"/>
  <c r="G226" i="194"/>
  <c r="D226" i="194"/>
  <c r="P225" i="194"/>
  <c r="M225" i="194"/>
  <c r="J225" i="194"/>
  <c r="G225" i="194"/>
  <c r="D225" i="194"/>
  <c r="P224" i="194"/>
  <c r="M224" i="194"/>
  <c r="J224" i="194"/>
  <c r="G224" i="194"/>
  <c r="D224" i="194"/>
  <c r="P223" i="194"/>
  <c r="M223" i="194"/>
  <c r="J223" i="194"/>
  <c r="G223" i="194"/>
  <c r="D223" i="194"/>
  <c r="P222" i="194"/>
  <c r="M222" i="194"/>
  <c r="J222" i="194"/>
  <c r="G222" i="194"/>
  <c r="D222" i="194"/>
  <c r="P221" i="194"/>
  <c r="M221" i="194"/>
  <c r="J221" i="194"/>
  <c r="G221" i="194"/>
  <c r="D221" i="194"/>
  <c r="P220" i="194"/>
  <c r="M220" i="194"/>
  <c r="J220" i="194"/>
  <c r="G220" i="194"/>
  <c r="D220" i="194"/>
  <c r="P219" i="194"/>
  <c r="M219" i="194"/>
  <c r="J219" i="194"/>
  <c r="G219" i="194"/>
  <c r="D219" i="194"/>
  <c r="P218" i="194"/>
  <c r="M218" i="194"/>
  <c r="J218" i="194"/>
  <c r="G218" i="194"/>
  <c r="D218" i="194"/>
  <c r="P217" i="194"/>
  <c r="M217" i="194"/>
  <c r="J217" i="194"/>
  <c r="G217" i="194"/>
  <c r="D217" i="194"/>
  <c r="P216" i="194"/>
  <c r="M216" i="194"/>
  <c r="J216" i="194"/>
  <c r="G216" i="194"/>
  <c r="D216" i="194"/>
  <c r="P215" i="194"/>
  <c r="M215" i="194"/>
  <c r="J215" i="194"/>
  <c r="G215" i="194"/>
  <c r="D215" i="194"/>
  <c r="P214" i="194"/>
  <c r="M214" i="194"/>
  <c r="J214" i="194"/>
  <c r="G214" i="194"/>
  <c r="D214" i="194"/>
  <c r="P213" i="194"/>
  <c r="M213" i="194"/>
  <c r="J213" i="194"/>
  <c r="G213" i="194"/>
  <c r="D213" i="194"/>
  <c r="P212" i="194"/>
  <c r="M212" i="194"/>
  <c r="J212" i="194"/>
  <c r="G212" i="194"/>
  <c r="D212" i="194"/>
  <c r="P211" i="194"/>
  <c r="M211" i="194"/>
  <c r="J211" i="194"/>
  <c r="G211" i="194"/>
  <c r="D211" i="194"/>
  <c r="P210" i="194"/>
  <c r="M210" i="194"/>
  <c r="J210" i="194"/>
  <c r="G210" i="194"/>
  <c r="D210" i="194"/>
  <c r="P209" i="194"/>
  <c r="M209" i="194"/>
  <c r="J209" i="194"/>
  <c r="G209" i="194"/>
  <c r="D209" i="194"/>
  <c r="P208" i="194"/>
  <c r="M208" i="194"/>
  <c r="J208" i="194"/>
  <c r="G208" i="194"/>
  <c r="D208" i="194"/>
  <c r="P207" i="194"/>
  <c r="M207" i="194"/>
  <c r="J207" i="194"/>
  <c r="G207" i="194"/>
  <c r="D207" i="194"/>
  <c r="P206" i="194"/>
  <c r="M206" i="194"/>
  <c r="J206" i="194"/>
  <c r="G206" i="194"/>
  <c r="D206" i="194"/>
  <c r="P205" i="194"/>
  <c r="M205" i="194"/>
  <c r="J205" i="194"/>
  <c r="G205" i="194"/>
  <c r="D205" i="194"/>
  <c r="P204" i="194"/>
  <c r="M204" i="194"/>
  <c r="J204" i="194"/>
  <c r="G204" i="194"/>
  <c r="D204" i="194"/>
  <c r="P203" i="194"/>
  <c r="M203" i="194"/>
  <c r="J203" i="194"/>
  <c r="G203" i="194"/>
  <c r="D203" i="194"/>
  <c r="P202" i="194"/>
  <c r="M202" i="194"/>
  <c r="J202" i="194"/>
  <c r="G202" i="194"/>
  <c r="D202" i="194"/>
  <c r="P201" i="194"/>
  <c r="M201" i="194"/>
  <c r="J201" i="194"/>
  <c r="G201" i="194"/>
  <c r="D201" i="194"/>
  <c r="P200" i="194"/>
  <c r="M200" i="194"/>
  <c r="J200" i="194"/>
  <c r="G200" i="194"/>
  <c r="D200" i="194"/>
  <c r="P199" i="194"/>
  <c r="M199" i="194"/>
  <c r="J199" i="194"/>
  <c r="G199" i="194"/>
  <c r="D199" i="194"/>
  <c r="P198" i="194"/>
  <c r="M198" i="194"/>
  <c r="J198" i="194"/>
  <c r="G198" i="194"/>
  <c r="D198" i="194"/>
  <c r="P197" i="194"/>
  <c r="M197" i="194"/>
  <c r="J197" i="194"/>
  <c r="G197" i="194"/>
  <c r="D197" i="194"/>
  <c r="P196" i="194"/>
  <c r="M196" i="194"/>
  <c r="J196" i="194"/>
  <c r="G196" i="194"/>
  <c r="D196" i="194"/>
  <c r="P195" i="194"/>
  <c r="M195" i="194"/>
  <c r="J195" i="194"/>
  <c r="G195" i="194"/>
  <c r="D195" i="194"/>
  <c r="P194" i="194"/>
  <c r="M194" i="194"/>
  <c r="J194" i="194"/>
  <c r="G194" i="194"/>
  <c r="D194" i="194"/>
  <c r="P193" i="194"/>
  <c r="M193" i="194"/>
  <c r="J193" i="194"/>
  <c r="G193" i="194"/>
  <c r="D193" i="194"/>
  <c r="P192" i="194"/>
  <c r="M192" i="194"/>
  <c r="J192" i="194"/>
  <c r="G192" i="194"/>
  <c r="D192" i="194"/>
  <c r="P191" i="194"/>
  <c r="M191" i="194"/>
  <c r="J191" i="194"/>
  <c r="G191" i="194"/>
  <c r="D191" i="194"/>
  <c r="P190" i="194"/>
  <c r="M190" i="194"/>
  <c r="J190" i="194"/>
  <c r="G190" i="194"/>
  <c r="D190" i="194"/>
  <c r="P189" i="194"/>
  <c r="M189" i="194"/>
  <c r="J189" i="194"/>
  <c r="G189" i="194"/>
  <c r="D189" i="194"/>
  <c r="P188" i="194"/>
  <c r="M188" i="194"/>
  <c r="J188" i="194"/>
  <c r="G188" i="194"/>
  <c r="D188" i="194"/>
  <c r="P187" i="194"/>
  <c r="M187" i="194"/>
  <c r="J187" i="194"/>
  <c r="G187" i="194"/>
  <c r="D187" i="194"/>
  <c r="P186" i="194"/>
  <c r="M186" i="194"/>
  <c r="J186" i="194"/>
  <c r="G186" i="194"/>
  <c r="D186" i="194"/>
  <c r="P185" i="194"/>
  <c r="M185" i="194"/>
  <c r="J185" i="194"/>
  <c r="G185" i="194"/>
  <c r="D185" i="194"/>
  <c r="P184" i="194"/>
  <c r="M184" i="194"/>
  <c r="J184" i="194"/>
  <c r="G184" i="194"/>
  <c r="D184" i="194"/>
  <c r="P183" i="194"/>
  <c r="M183" i="194"/>
  <c r="J183" i="194"/>
  <c r="G183" i="194"/>
  <c r="D183" i="194"/>
  <c r="P182" i="194"/>
  <c r="M182" i="194"/>
  <c r="J182" i="194"/>
  <c r="G182" i="194"/>
  <c r="D182" i="194"/>
  <c r="P181" i="194"/>
  <c r="M181" i="194"/>
  <c r="J181" i="194"/>
  <c r="G181" i="194"/>
  <c r="D181" i="194"/>
  <c r="P180" i="194"/>
  <c r="M180" i="194"/>
  <c r="J180" i="194"/>
  <c r="G180" i="194"/>
  <c r="D180" i="194"/>
  <c r="P179" i="194"/>
  <c r="M179" i="194"/>
  <c r="J179" i="194"/>
  <c r="G179" i="194"/>
  <c r="D179" i="194"/>
  <c r="P178" i="194"/>
  <c r="M178" i="194"/>
  <c r="J178" i="194"/>
  <c r="G178" i="194"/>
  <c r="D178" i="194"/>
  <c r="P177" i="194"/>
  <c r="M177" i="194"/>
  <c r="J177" i="194"/>
  <c r="G177" i="194"/>
  <c r="D177" i="194"/>
  <c r="P176" i="194"/>
  <c r="M176" i="194"/>
  <c r="J176" i="194"/>
  <c r="G176" i="194"/>
  <c r="D176" i="194"/>
  <c r="P175" i="194"/>
  <c r="M175" i="194"/>
  <c r="J175" i="194"/>
  <c r="G175" i="194"/>
  <c r="D175" i="194"/>
  <c r="P174" i="194"/>
  <c r="M174" i="194"/>
  <c r="J174" i="194"/>
  <c r="G174" i="194"/>
  <c r="D174" i="194"/>
  <c r="P173" i="194"/>
  <c r="M173" i="194"/>
  <c r="J173" i="194"/>
  <c r="G173" i="194"/>
  <c r="D173" i="194"/>
  <c r="P172" i="194"/>
  <c r="M172" i="194"/>
  <c r="J172" i="194"/>
  <c r="G172" i="194"/>
  <c r="D172" i="194"/>
  <c r="P171" i="194"/>
  <c r="M171" i="194"/>
  <c r="J171" i="194"/>
  <c r="G171" i="194"/>
  <c r="D171" i="194"/>
  <c r="P170" i="194"/>
  <c r="M170" i="194"/>
  <c r="J170" i="194"/>
  <c r="G170" i="194"/>
  <c r="D170" i="194"/>
  <c r="P169" i="194"/>
  <c r="M169" i="194"/>
  <c r="J169" i="194"/>
  <c r="G169" i="194"/>
  <c r="D169" i="194"/>
  <c r="P168" i="194"/>
  <c r="M168" i="194"/>
  <c r="J168" i="194"/>
  <c r="G168" i="194"/>
  <c r="D168" i="194"/>
  <c r="P167" i="194"/>
  <c r="M167" i="194"/>
  <c r="J167" i="194"/>
  <c r="G167" i="194"/>
  <c r="D167" i="194"/>
  <c r="P166" i="194"/>
  <c r="M166" i="194"/>
  <c r="J166" i="194"/>
  <c r="G166" i="194"/>
  <c r="D166" i="194"/>
  <c r="P165" i="194"/>
  <c r="M165" i="194"/>
  <c r="J165" i="194"/>
  <c r="G165" i="194"/>
  <c r="D165" i="194"/>
  <c r="P164" i="194"/>
  <c r="M164" i="194"/>
  <c r="J164" i="194"/>
  <c r="G164" i="194"/>
  <c r="D164" i="194"/>
  <c r="P163" i="194"/>
  <c r="M163" i="194"/>
  <c r="J163" i="194"/>
  <c r="G163" i="194"/>
  <c r="D163" i="194"/>
  <c r="P162" i="194"/>
  <c r="M162" i="194"/>
  <c r="J162" i="194"/>
  <c r="G162" i="194"/>
  <c r="D162" i="194"/>
  <c r="P161" i="194"/>
  <c r="M161" i="194"/>
  <c r="J161" i="194"/>
  <c r="G161" i="194"/>
  <c r="D161" i="194"/>
  <c r="P160" i="194"/>
  <c r="M160" i="194"/>
  <c r="J160" i="194"/>
  <c r="G160" i="194"/>
  <c r="D160" i="194"/>
  <c r="P159" i="194"/>
  <c r="M159" i="194"/>
  <c r="J159" i="194"/>
  <c r="G159" i="194"/>
  <c r="D159" i="194"/>
  <c r="P158" i="194"/>
  <c r="M158" i="194"/>
  <c r="J158" i="194"/>
  <c r="G158" i="194"/>
  <c r="D158" i="194"/>
  <c r="P157" i="194"/>
  <c r="M157" i="194"/>
  <c r="J157" i="194"/>
  <c r="G157" i="194"/>
  <c r="D157" i="194"/>
  <c r="P156" i="194"/>
  <c r="M156" i="194"/>
  <c r="J156" i="194"/>
  <c r="G156" i="194"/>
  <c r="D156" i="194"/>
  <c r="P155" i="194"/>
  <c r="M155" i="194"/>
  <c r="J155" i="194"/>
  <c r="G155" i="194"/>
  <c r="D155" i="194"/>
  <c r="P154" i="194"/>
  <c r="M154" i="194"/>
  <c r="J154" i="194"/>
  <c r="G154" i="194"/>
  <c r="D154" i="194"/>
  <c r="P153" i="194"/>
  <c r="M153" i="194"/>
  <c r="J153" i="194"/>
  <c r="G153" i="194"/>
  <c r="D153" i="194"/>
  <c r="P152" i="194"/>
  <c r="M152" i="194"/>
  <c r="J152" i="194"/>
  <c r="G152" i="194"/>
  <c r="D152" i="194"/>
  <c r="P151" i="194"/>
  <c r="M151" i="194"/>
  <c r="J151" i="194"/>
  <c r="G151" i="194"/>
  <c r="D151" i="194"/>
  <c r="P150" i="194"/>
  <c r="M150" i="194"/>
  <c r="J150" i="194"/>
  <c r="G150" i="194"/>
  <c r="D150" i="194"/>
  <c r="P149" i="194"/>
  <c r="M149" i="194"/>
  <c r="J149" i="194"/>
  <c r="G149" i="194"/>
  <c r="D149" i="194"/>
  <c r="P148" i="194"/>
  <c r="M148" i="194"/>
  <c r="J148" i="194"/>
  <c r="G148" i="194"/>
  <c r="D148" i="194"/>
  <c r="P147" i="194"/>
  <c r="M147" i="194"/>
  <c r="J147" i="194"/>
  <c r="G147" i="194"/>
  <c r="D147" i="194"/>
  <c r="P146" i="194"/>
  <c r="M146" i="194"/>
  <c r="J146" i="194"/>
  <c r="G146" i="194"/>
  <c r="D146" i="194"/>
  <c r="P145" i="194"/>
  <c r="M145" i="194"/>
  <c r="J145" i="194"/>
  <c r="G145" i="194"/>
  <c r="D145" i="194"/>
  <c r="P144" i="194"/>
  <c r="M144" i="194"/>
  <c r="J144" i="194"/>
  <c r="G144" i="194"/>
  <c r="D144" i="194"/>
  <c r="P143" i="194"/>
  <c r="M143" i="194"/>
  <c r="J143" i="194"/>
  <c r="G143" i="194"/>
  <c r="D143" i="194"/>
  <c r="P142" i="194"/>
  <c r="M142" i="194"/>
  <c r="J142" i="194"/>
  <c r="G142" i="194"/>
  <c r="D142" i="194"/>
  <c r="P141" i="194"/>
  <c r="M141" i="194"/>
  <c r="J141" i="194"/>
  <c r="G141" i="194"/>
  <c r="D141" i="194"/>
  <c r="P140" i="194"/>
  <c r="M140" i="194"/>
  <c r="J140" i="194"/>
  <c r="G140" i="194"/>
  <c r="D140" i="194"/>
  <c r="P139" i="194"/>
  <c r="M139" i="194"/>
  <c r="J139" i="194"/>
  <c r="G139" i="194"/>
  <c r="D139" i="194"/>
  <c r="P138" i="194"/>
  <c r="M138" i="194"/>
  <c r="J138" i="194"/>
  <c r="G138" i="194"/>
  <c r="D138" i="194"/>
  <c r="P137" i="194"/>
  <c r="M137" i="194"/>
  <c r="J137" i="194"/>
  <c r="G137" i="194"/>
  <c r="D137" i="194"/>
  <c r="P136" i="194"/>
  <c r="M136" i="194"/>
  <c r="J136" i="194"/>
  <c r="G136" i="194"/>
  <c r="D136" i="194"/>
  <c r="P135" i="194"/>
  <c r="M135" i="194"/>
  <c r="J135" i="194"/>
  <c r="G135" i="194"/>
  <c r="D135" i="194"/>
  <c r="P134" i="194"/>
  <c r="M134" i="194"/>
  <c r="J134" i="194"/>
  <c r="G134" i="194"/>
  <c r="D134" i="194"/>
  <c r="P133" i="194"/>
  <c r="M133" i="194"/>
  <c r="J133" i="194"/>
  <c r="G133" i="194"/>
  <c r="D133" i="194"/>
  <c r="P132" i="194"/>
  <c r="M132" i="194"/>
  <c r="J132" i="194"/>
  <c r="G132" i="194"/>
  <c r="D132" i="194"/>
  <c r="P131" i="194"/>
  <c r="M131" i="194"/>
  <c r="J131" i="194"/>
  <c r="G131" i="194"/>
  <c r="D131" i="194"/>
  <c r="P130" i="194"/>
  <c r="M130" i="194"/>
  <c r="J130" i="194"/>
  <c r="G130" i="194"/>
  <c r="D130" i="194"/>
  <c r="P129" i="194"/>
  <c r="M129" i="194"/>
  <c r="J129" i="194"/>
  <c r="G129" i="194"/>
  <c r="D129" i="194"/>
  <c r="P128" i="194"/>
  <c r="M128" i="194"/>
  <c r="J128" i="194"/>
  <c r="G128" i="194"/>
  <c r="D128" i="194"/>
  <c r="P127" i="194"/>
  <c r="M127" i="194"/>
  <c r="J127" i="194"/>
  <c r="G127" i="194"/>
  <c r="D127" i="194"/>
  <c r="P126" i="194"/>
  <c r="M126" i="194"/>
  <c r="J126" i="194"/>
  <c r="G126" i="194"/>
  <c r="D126" i="194"/>
  <c r="P125" i="194"/>
  <c r="M125" i="194"/>
  <c r="J125" i="194"/>
  <c r="G125" i="194"/>
  <c r="D125" i="194"/>
  <c r="P124" i="194"/>
  <c r="M124" i="194"/>
  <c r="J124" i="194"/>
  <c r="G124" i="194"/>
  <c r="D124" i="194"/>
  <c r="P123" i="194"/>
  <c r="M123" i="194"/>
  <c r="J123" i="194"/>
  <c r="G123" i="194"/>
  <c r="D123" i="194"/>
  <c r="P122" i="194"/>
  <c r="M122" i="194"/>
  <c r="J122" i="194"/>
  <c r="G122" i="194"/>
  <c r="D122" i="194"/>
  <c r="P121" i="194"/>
  <c r="M121" i="194"/>
  <c r="J121" i="194"/>
  <c r="G121" i="194"/>
  <c r="D121" i="194"/>
  <c r="P120" i="194"/>
  <c r="M120" i="194"/>
  <c r="J120" i="194"/>
  <c r="G120" i="194"/>
  <c r="D120" i="194"/>
  <c r="P119" i="194"/>
  <c r="M119" i="194"/>
  <c r="J119" i="194"/>
  <c r="G119" i="194"/>
  <c r="D119" i="194"/>
  <c r="P118" i="194"/>
  <c r="M118" i="194"/>
  <c r="J118" i="194"/>
  <c r="G118" i="194"/>
  <c r="D118" i="194"/>
  <c r="P117" i="194"/>
  <c r="M117" i="194"/>
  <c r="J117" i="194"/>
  <c r="G117" i="194"/>
  <c r="D117" i="194"/>
  <c r="P116" i="194"/>
  <c r="M116" i="194"/>
  <c r="J116" i="194"/>
  <c r="G116" i="194"/>
  <c r="D116" i="194"/>
  <c r="P115" i="194"/>
  <c r="M115" i="194"/>
  <c r="J115" i="194"/>
  <c r="G115" i="194"/>
  <c r="D115" i="194"/>
  <c r="P114" i="194"/>
  <c r="M114" i="194"/>
  <c r="J114" i="194"/>
  <c r="G114" i="194"/>
  <c r="D114" i="194"/>
  <c r="P113" i="194"/>
  <c r="M113" i="194"/>
  <c r="J113" i="194"/>
  <c r="G113" i="194"/>
  <c r="D113" i="194"/>
  <c r="P112" i="194"/>
  <c r="M112" i="194"/>
  <c r="J112" i="194"/>
  <c r="G112" i="194"/>
  <c r="D112" i="194"/>
  <c r="P111" i="194"/>
  <c r="M111" i="194"/>
  <c r="J111" i="194"/>
  <c r="G111" i="194"/>
  <c r="D111" i="194"/>
  <c r="P110" i="194"/>
  <c r="M110" i="194"/>
  <c r="J110" i="194"/>
  <c r="G110" i="194"/>
  <c r="D110" i="194"/>
  <c r="P109" i="194"/>
  <c r="M109" i="194"/>
  <c r="J109" i="194"/>
  <c r="G109" i="194"/>
  <c r="D109" i="194"/>
  <c r="P108" i="194"/>
  <c r="M108" i="194"/>
  <c r="J108" i="194"/>
  <c r="G108" i="194"/>
  <c r="D108" i="194"/>
  <c r="P107" i="194"/>
  <c r="M107" i="194"/>
  <c r="J107" i="194"/>
  <c r="G107" i="194"/>
  <c r="D107" i="194"/>
  <c r="P106" i="194"/>
  <c r="M106" i="194"/>
  <c r="J106" i="194"/>
  <c r="G106" i="194"/>
  <c r="D106" i="194"/>
  <c r="P105" i="194"/>
  <c r="M105" i="194"/>
  <c r="J105" i="194"/>
  <c r="G105" i="194"/>
  <c r="D105" i="194"/>
  <c r="P104" i="194"/>
  <c r="M104" i="194"/>
  <c r="J104" i="194"/>
  <c r="G104" i="194"/>
  <c r="D104" i="194"/>
  <c r="P103" i="194"/>
  <c r="M103" i="194"/>
  <c r="J103" i="194"/>
  <c r="G103" i="194"/>
  <c r="D103" i="194"/>
  <c r="P102" i="194"/>
  <c r="M102" i="194"/>
  <c r="J102" i="194"/>
  <c r="G102" i="194"/>
  <c r="D102" i="194"/>
  <c r="P101" i="194"/>
  <c r="M101" i="194"/>
  <c r="J101" i="194"/>
  <c r="G101" i="194"/>
  <c r="D101" i="194"/>
  <c r="P100" i="194"/>
  <c r="M100" i="194"/>
  <c r="J100" i="194"/>
  <c r="G100" i="194"/>
  <c r="D100" i="194"/>
  <c r="P99" i="194"/>
  <c r="M99" i="194"/>
  <c r="J99" i="194"/>
  <c r="G99" i="194"/>
  <c r="D99" i="194"/>
  <c r="P98" i="194"/>
  <c r="M98" i="194"/>
  <c r="J98" i="194"/>
  <c r="G98" i="194"/>
  <c r="D98" i="194"/>
  <c r="P97" i="194"/>
  <c r="M97" i="194"/>
  <c r="J97" i="194"/>
  <c r="G97" i="194"/>
  <c r="D97" i="194"/>
  <c r="P96" i="194"/>
  <c r="M96" i="194"/>
  <c r="J96" i="194"/>
  <c r="G96" i="194"/>
  <c r="D96" i="194"/>
  <c r="P95" i="194"/>
  <c r="M95" i="194"/>
  <c r="J95" i="194"/>
  <c r="G95" i="194"/>
  <c r="D95" i="194"/>
  <c r="P94" i="194"/>
  <c r="M94" i="194"/>
  <c r="J94" i="194"/>
  <c r="G94" i="194"/>
  <c r="D94" i="194"/>
  <c r="P93" i="194"/>
  <c r="M93" i="194"/>
  <c r="J93" i="194"/>
  <c r="G93" i="194"/>
  <c r="D93" i="194"/>
  <c r="P92" i="194"/>
  <c r="M92" i="194"/>
  <c r="J92" i="194"/>
  <c r="G92" i="194"/>
  <c r="D92" i="194"/>
  <c r="P91" i="194"/>
  <c r="M91" i="194"/>
  <c r="J91" i="194"/>
  <c r="G91" i="194"/>
  <c r="D91" i="194"/>
  <c r="P90" i="194"/>
  <c r="M90" i="194"/>
  <c r="J90" i="194"/>
  <c r="G90" i="194"/>
  <c r="D90" i="194"/>
  <c r="P89" i="194"/>
  <c r="M89" i="194"/>
  <c r="J89" i="194"/>
  <c r="G89" i="194"/>
  <c r="D89" i="194"/>
  <c r="P88" i="194"/>
  <c r="M88" i="194"/>
  <c r="J88" i="194"/>
  <c r="G88" i="194"/>
  <c r="D88" i="194"/>
  <c r="P87" i="194"/>
  <c r="M87" i="194"/>
  <c r="J87" i="194"/>
  <c r="G87" i="194"/>
  <c r="D87" i="194"/>
  <c r="P86" i="194"/>
  <c r="M86" i="194"/>
  <c r="J86" i="194"/>
  <c r="G86" i="194"/>
  <c r="D86" i="194"/>
  <c r="P85" i="194"/>
  <c r="M85" i="194"/>
  <c r="J85" i="194"/>
  <c r="G85" i="194"/>
  <c r="D85" i="194"/>
  <c r="P84" i="194"/>
  <c r="M84" i="194"/>
  <c r="J84" i="194"/>
  <c r="G84" i="194"/>
  <c r="D84" i="194"/>
  <c r="P83" i="194"/>
  <c r="M83" i="194"/>
  <c r="J83" i="194"/>
  <c r="G83" i="194"/>
  <c r="D83" i="194"/>
  <c r="P82" i="194"/>
  <c r="M82" i="194"/>
  <c r="J82" i="194"/>
  <c r="G82" i="194"/>
  <c r="D82" i="194"/>
  <c r="P81" i="194"/>
  <c r="M81" i="194"/>
  <c r="J81" i="194"/>
  <c r="G81" i="194"/>
  <c r="D81" i="194"/>
  <c r="P80" i="194"/>
  <c r="M80" i="194"/>
  <c r="J80" i="194"/>
  <c r="G80" i="194"/>
  <c r="D80" i="194"/>
  <c r="P79" i="194"/>
  <c r="M79" i="194"/>
  <c r="J79" i="194"/>
  <c r="G79" i="194"/>
  <c r="D79" i="194"/>
  <c r="P78" i="194"/>
  <c r="M78" i="194"/>
  <c r="J78" i="194"/>
  <c r="G78" i="194"/>
  <c r="D78" i="194"/>
  <c r="P77" i="194"/>
  <c r="M77" i="194"/>
  <c r="J77" i="194"/>
  <c r="G77" i="194"/>
  <c r="D77" i="194"/>
  <c r="P76" i="194"/>
  <c r="M76" i="194"/>
  <c r="J76" i="194"/>
  <c r="G76" i="194"/>
  <c r="D76" i="194"/>
  <c r="P75" i="194"/>
  <c r="M75" i="194"/>
  <c r="J75" i="194"/>
  <c r="G75" i="194"/>
  <c r="D75" i="194"/>
  <c r="P74" i="194"/>
  <c r="M74" i="194"/>
  <c r="J74" i="194"/>
  <c r="G74" i="194"/>
  <c r="D74" i="194"/>
  <c r="P73" i="194"/>
  <c r="M73" i="194"/>
  <c r="J73" i="194"/>
  <c r="G73" i="194"/>
  <c r="D73" i="194"/>
  <c r="P72" i="194"/>
  <c r="M72" i="194"/>
  <c r="J72" i="194"/>
  <c r="G72" i="194"/>
  <c r="D72" i="194"/>
  <c r="P71" i="194"/>
  <c r="M71" i="194"/>
  <c r="J71" i="194"/>
  <c r="G71" i="194"/>
  <c r="D71" i="194"/>
  <c r="P70" i="194"/>
  <c r="M70" i="194"/>
  <c r="J70" i="194"/>
  <c r="G70" i="194"/>
  <c r="D70" i="194"/>
  <c r="P69" i="194"/>
  <c r="M69" i="194"/>
  <c r="J69" i="194"/>
  <c r="G69" i="194"/>
  <c r="D69" i="194"/>
  <c r="P68" i="194"/>
  <c r="M68" i="194"/>
  <c r="J68" i="194"/>
  <c r="G68" i="194"/>
  <c r="D68" i="194"/>
  <c r="P67" i="194"/>
  <c r="M67" i="194"/>
  <c r="J67" i="194"/>
  <c r="G67" i="194"/>
  <c r="D67" i="194"/>
  <c r="P66" i="194"/>
  <c r="M66" i="194"/>
  <c r="J66" i="194"/>
  <c r="G66" i="194"/>
  <c r="D66" i="194"/>
  <c r="P65" i="194"/>
  <c r="M65" i="194"/>
  <c r="J65" i="194"/>
  <c r="G65" i="194"/>
  <c r="D65" i="194"/>
  <c r="P64" i="194"/>
  <c r="M64" i="194"/>
  <c r="J64" i="194"/>
  <c r="G64" i="194"/>
  <c r="D64" i="194"/>
  <c r="P63" i="194"/>
  <c r="M63" i="194"/>
  <c r="J63" i="194"/>
  <c r="G63" i="194"/>
  <c r="D63" i="194"/>
  <c r="P62" i="194"/>
  <c r="M62" i="194"/>
  <c r="J62" i="194"/>
  <c r="G62" i="194"/>
  <c r="D62" i="194"/>
  <c r="P61" i="194"/>
  <c r="M61" i="194"/>
  <c r="J61" i="194"/>
  <c r="G61" i="194"/>
  <c r="D61" i="194"/>
  <c r="P60" i="194"/>
  <c r="M60" i="194"/>
  <c r="J60" i="194"/>
  <c r="G60" i="194"/>
  <c r="D60" i="194"/>
  <c r="P59" i="194"/>
  <c r="M59" i="194"/>
  <c r="J59" i="194"/>
  <c r="G59" i="194"/>
  <c r="D59" i="194"/>
  <c r="P58" i="194"/>
  <c r="M58" i="194"/>
  <c r="J58" i="194"/>
  <c r="G58" i="194"/>
  <c r="D58" i="194"/>
  <c r="P57" i="194"/>
  <c r="M57" i="194"/>
  <c r="J57" i="194"/>
  <c r="G57" i="194"/>
  <c r="D57" i="194"/>
  <c r="P56" i="194"/>
  <c r="M56" i="194"/>
  <c r="J56" i="194"/>
  <c r="G56" i="194"/>
  <c r="D56" i="194"/>
  <c r="P55" i="194"/>
  <c r="M55" i="194"/>
  <c r="J55" i="194"/>
  <c r="G55" i="194"/>
  <c r="D55" i="194"/>
  <c r="P54" i="194"/>
  <c r="M54" i="194"/>
  <c r="J54" i="194"/>
  <c r="G54" i="194"/>
  <c r="D54" i="194"/>
  <c r="P53" i="194"/>
  <c r="M53" i="194"/>
  <c r="J53" i="194"/>
  <c r="G53" i="194"/>
  <c r="D53" i="194"/>
  <c r="P52" i="194"/>
  <c r="M52" i="194"/>
  <c r="J52" i="194"/>
  <c r="G52" i="194"/>
  <c r="D52" i="194"/>
  <c r="P51" i="194"/>
  <c r="M51" i="194"/>
  <c r="J51" i="194"/>
  <c r="G51" i="194"/>
  <c r="D51" i="194"/>
  <c r="P50" i="194"/>
  <c r="M50" i="194"/>
  <c r="J50" i="194"/>
  <c r="G50" i="194"/>
  <c r="D50" i="194"/>
  <c r="P49" i="194"/>
  <c r="M49" i="194"/>
  <c r="J49" i="194"/>
  <c r="G49" i="194"/>
  <c r="D49" i="194"/>
  <c r="P48" i="194"/>
  <c r="M48" i="194"/>
  <c r="J48" i="194"/>
  <c r="G48" i="194"/>
  <c r="D48" i="194"/>
  <c r="P47" i="194"/>
  <c r="M47" i="194"/>
  <c r="J47" i="194"/>
  <c r="G47" i="194"/>
  <c r="D47" i="194"/>
  <c r="P46" i="194"/>
  <c r="M46" i="194"/>
  <c r="J46" i="194"/>
  <c r="G46" i="194"/>
  <c r="D46" i="194"/>
  <c r="P45" i="194"/>
  <c r="M45" i="194"/>
  <c r="J45" i="194"/>
  <c r="G45" i="194"/>
  <c r="D45" i="194"/>
  <c r="P44" i="194"/>
  <c r="M44" i="194"/>
  <c r="J44" i="194"/>
  <c r="G44" i="194"/>
  <c r="D44" i="194"/>
  <c r="P43" i="194"/>
  <c r="M43" i="194"/>
  <c r="J43" i="194"/>
  <c r="G43" i="194"/>
  <c r="D43" i="194"/>
  <c r="P42" i="194"/>
  <c r="M42" i="194"/>
  <c r="J42" i="194"/>
  <c r="G42" i="194"/>
  <c r="D42" i="194"/>
  <c r="P41" i="194"/>
  <c r="M41" i="194"/>
  <c r="J41" i="194"/>
  <c r="G41" i="194"/>
  <c r="D41" i="194"/>
  <c r="P40" i="194"/>
  <c r="M40" i="194"/>
  <c r="J40" i="194"/>
  <c r="G40" i="194"/>
  <c r="D40" i="194"/>
  <c r="P39" i="194"/>
  <c r="M39" i="194"/>
  <c r="J39" i="194"/>
  <c r="G39" i="194"/>
  <c r="D39" i="194"/>
  <c r="P38" i="194"/>
  <c r="M38" i="194"/>
  <c r="J38" i="194"/>
  <c r="G38" i="194"/>
  <c r="D38" i="194"/>
  <c r="P37" i="194"/>
  <c r="M37" i="194"/>
  <c r="J37" i="194"/>
  <c r="G37" i="194"/>
  <c r="D37" i="194"/>
  <c r="P36" i="194"/>
  <c r="M36" i="194"/>
  <c r="J36" i="194"/>
  <c r="G36" i="194"/>
  <c r="D36" i="194"/>
  <c r="P35" i="194"/>
  <c r="M35" i="194"/>
  <c r="J35" i="194"/>
  <c r="G35" i="194"/>
  <c r="D35" i="194"/>
  <c r="P34" i="194"/>
  <c r="M34" i="194"/>
  <c r="J34" i="194"/>
  <c r="G34" i="194"/>
  <c r="D34" i="194"/>
  <c r="P33" i="194"/>
  <c r="M33" i="194"/>
  <c r="J33" i="194"/>
  <c r="G33" i="194"/>
  <c r="D33" i="194"/>
  <c r="P32" i="194"/>
  <c r="M32" i="194"/>
  <c r="J32" i="194"/>
  <c r="G32" i="194"/>
  <c r="D32" i="194"/>
  <c r="P31" i="194"/>
  <c r="M31" i="194"/>
  <c r="J31" i="194"/>
  <c r="G31" i="194"/>
  <c r="D31" i="194"/>
  <c r="P30" i="194"/>
  <c r="M30" i="194"/>
  <c r="J30" i="194"/>
  <c r="G30" i="194"/>
  <c r="D30" i="194"/>
  <c r="P29" i="194"/>
  <c r="M29" i="194"/>
  <c r="J29" i="194"/>
  <c r="G29" i="194"/>
  <c r="D29" i="194"/>
  <c r="P28" i="194"/>
  <c r="M28" i="194"/>
  <c r="J28" i="194"/>
  <c r="G28" i="194"/>
  <c r="D28" i="194"/>
  <c r="P27" i="194"/>
  <c r="M27" i="194"/>
  <c r="J27" i="194"/>
  <c r="G27" i="194"/>
  <c r="D27" i="194"/>
  <c r="P26" i="194"/>
  <c r="M26" i="194"/>
  <c r="J26" i="194"/>
  <c r="G26" i="194"/>
  <c r="D26" i="194"/>
  <c r="P25" i="194"/>
  <c r="M25" i="194"/>
  <c r="J25" i="194"/>
  <c r="G25" i="194"/>
  <c r="D25" i="194"/>
  <c r="P24" i="194"/>
  <c r="M24" i="194"/>
  <c r="J24" i="194"/>
  <c r="G24" i="194"/>
  <c r="D24" i="194"/>
  <c r="P23" i="194"/>
  <c r="M23" i="194"/>
  <c r="J23" i="194"/>
  <c r="G23" i="194"/>
  <c r="D23" i="194"/>
  <c r="P22" i="194"/>
  <c r="M22" i="194"/>
  <c r="J22" i="194"/>
  <c r="G22" i="194"/>
  <c r="D22" i="194"/>
  <c r="P21" i="194"/>
  <c r="M21" i="194"/>
  <c r="J21" i="194"/>
  <c r="G21" i="194"/>
  <c r="D21" i="194"/>
  <c r="P20" i="194"/>
  <c r="M20" i="194"/>
  <c r="J20" i="194"/>
  <c r="G20" i="194"/>
  <c r="D20" i="194"/>
  <c r="I14" i="194"/>
  <c r="H14" i="194"/>
  <c r="D13" i="194"/>
  <c r="D12" i="194"/>
</calcChain>
</file>

<file path=xl/sharedStrings.xml><?xml version="1.0" encoding="utf-8"?>
<sst xmlns="http://schemas.openxmlformats.org/spreadsheetml/2006/main" count="7329" uniqueCount="261">
  <si>
    <t>Name</t>
  </si>
  <si>
    <t>Mass</t>
  </si>
  <si>
    <t>N</t>
  </si>
  <si>
    <t>H</t>
  </si>
  <si>
    <t>C</t>
  </si>
  <si>
    <t>O</t>
  </si>
  <si>
    <t>Al</t>
  </si>
  <si>
    <t>Si</t>
  </si>
  <si>
    <t>Ar</t>
  </si>
  <si>
    <t>g/cm3</t>
  </si>
  <si>
    <t>atoms/cm3</t>
  </si>
  <si>
    <t>Atom</t>
  </si>
  <si>
    <t>mm</t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</si>
  <si>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</si>
  <si>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</si>
  <si>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</si>
  <si>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t>SRIM ver=</t>
    <phoneticPr fontId="27"/>
  </si>
  <si>
    <t>SRIM-2013.00</t>
  </si>
  <si>
    <t>== Target  Composition ==</t>
  </si>
  <si>
    <t>please change in</t>
    <phoneticPr fontId="27"/>
  </si>
  <si>
    <t>for appropriate value/formula</t>
    <phoneticPr fontId="27"/>
  </si>
  <si>
    <t>Ion Z=</t>
    <phoneticPr fontId="27"/>
  </si>
  <si>
    <t>Atomic</t>
  </si>
  <si>
    <t>Multiply Stopping by ; for Stopping Units</t>
    <phoneticPr fontId="27"/>
  </si>
  <si>
    <t>Ion A=</t>
    <phoneticPr fontId="27"/>
  </si>
  <si>
    <t>amu</t>
    <phoneticPr fontId="27"/>
  </si>
  <si>
    <t>Numb</t>
  </si>
  <si>
    <t>[%]</t>
    <phoneticPr fontId="27"/>
  </si>
  <si>
    <t>unitID</t>
    <phoneticPr fontId="27"/>
  </si>
  <si>
    <t>Cnv. Factor</t>
    <phoneticPr fontId="27"/>
  </si>
  <si>
    <t>Target=</t>
    <phoneticPr fontId="27"/>
  </si>
  <si>
    <t>Al</t>
    <phoneticPr fontId="27"/>
  </si>
  <si>
    <t>short name</t>
    <phoneticPr fontId="27"/>
  </si>
  <si>
    <t>eV / Angstrom</t>
    <phoneticPr fontId="27"/>
  </si>
  <si>
    <t>keV / micron</t>
    <phoneticPr fontId="27"/>
  </si>
  <si>
    <t>Trg.Dens=</t>
    <phoneticPr fontId="27"/>
  </si>
  <si>
    <t>MeV / mm</t>
    <phoneticPr fontId="27"/>
  </si>
  <si>
    <t>keV / (ug/cm2)</t>
    <phoneticPr fontId="27"/>
  </si>
  <si>
    <t>BraggCrct=</t>
    <phoneticPr fontId="27"/>
  </si>
  <si>
    <t>MeV / (mg/cm2)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</si>
  <si>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</si>
  <si>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</si>
  <si>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</si>
  <si>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</si>
  <si>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eV / (1E15 atoms/cm2)</t>
    <phoneticPr fontId="27"/>
  </si>
  <si>
    <t>Emax=</t>
    <phoneticPr fontId="27"/>
  </si>
  <si>
    <t>L.S.S. reduced unit</t>
    <phoneticPr fontId="27"/>
  </si>
  <si>
    <t xml:space="preserve"> == 5 : MeV/(mg/cm2)</t>
    <phoneticPr fontId="27"/>
  </si>
  <si>
    <t>SRIM Stopping Power Unit = [MeV/(mg/cm2)]</t>
    <phoneticPr fontId="27"/>
  </si>
  <si>
    <t>Ion</t>
  </si>
  <si>
    <t>dE/dx Elec</t>
    <phoneticPr fontId="27"/>
  </si>
  <si>
    <t>dE/dx Nucl</t>
    <phoneticPr fontId="27"/>
  </si>
  <si>
    <t>dE/dx tot</t>
    <phoneticPr fontId="27"/>
  </si>
  <si>
    <t>Projected</t>
  </si>
  <si>
    <t>Longitudinal</t>
  </si>
  <si>
    <t>Lateral</t>
  </si>
  <si>
    <t>Energy</t>
  </si>
  <si>
    <t>[MeV/u]</t>
    <phoneticPr fontId="37"/>
  </si>
  <si>
    <t>[MeV/(mg/cm2)]</t>
    <phoneticPr fontId="27"/>
  </si>
  <si>
    <t>Range</t>
  </si>
  <si>
    <t>[um]</t>
    <phoneticPr fontId="37"/>
  </si>
  <si>
    <t>Straggling</t>
  </si>
  <si>
    <t>keV</t>
  </si>
  <si>
    <t>A</t>
  </si>
  <si>
    <t>MeV</t>
  </si>
  <si>
    <t>um</t>
  </si>
  <si>
    <t>GeV</t>
  </si>
  <si>
    <t>SRIM ver=</t>
    <phoneticPr fontId="27"/>
  </si>
  <si>
    <t>Si</t>
    <phoneticPr fontId="27"/>
  </si>
  <si>
    <t>Silicon</t>
    <phoneticPr fontId="27"/>
  </si>
  <si>
    <t>keV / (ug/cm2)</t>
    <phoneticPr fontId="27"/>
  </si>
  <si>
    <t>row#</t>
    <phoneticPr fontId="27"/>
  </si>
  <si>
    <t>1GeV/A</t>
    <phoneticPr fontId="27"/>
  </si>
  <si>
    <t>Kapton</t>
  </si>
  <si>
    <t>Kapton(Polyimide Film ICRU-179)</t>
    <phoneticPr fontId="23"/>
  </si>
  <si>
    <t>m</t>
  </si>
  <si>
    <t>EJ212</t>
    <phoneticPr fontId="23"/>
  </si>
  <si>
    <t>EJ-212 PL-Scinti</t>
    <phoneticPr fontId="23"/>
  </si>
  <si>
    <t>Au</t>
  </si>
  <si>
    <t>Au</t>
    <phoneticPr fontId="27"/>
  </si>
  <si>
    <t>Plastics / Polymers : Kapton Polyimide Film (ICRU-179)</t>
    <phoneticPr fontId="37"/>
  </si>
  <si>
    <t>Polyvinyltoluene C10H11 rho=1.023</t>
    <phoneticPr fontId="37"/>
  </si>
  <si>
    <t>10eV/A</t>
  </si>
  <si>
    <t>10eV/A</t>
    <phoneticPr fontId="27"/>
  </si>
  <si>
    <t>1GeV/A</t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</si>
  <si>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</si>
  <si>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Target=</t>
    <phoneticPr fontId="27"/>
  </si>
  <si>
    <t>BraggCrct=</t>
    <phoneticPr fontId="27"/>
  </si>
  <si>
    <t>[MeV/(mg/cm2)]</t>
    <phoneticPr fontId="27"/>
  </si>
  <si>
    <t>eV / (1E15 atoms/cm2)</t>
    <phoneticPr fontId="27"/>
  </si>
  <si>
    <t>please change in</t>
    <phoneticPr fontId="27"/>
  </si>
  <si>
    <t>ref) http://www.eljentechnology.com/index.php/products/plastic-scintillators/64-ej-212</t>
    <phoneticPr fontId="37"/>
  </si>
  <si>
    <t>please fill in</t>
    <phoneticPr fontId="27"/>
  </si>
  <si>
    <t>Multiply Stopping by ; for Stopping Units</t>
    <phoneticPr fontId="27"/>
  </si>
  <si>
    <t>Ion A=</t>
    <phoneticPr fontId="27"/>
  </si>
  <si>
    <t>amu</t>
    <phoneticPr fontId="27"/>
  </si>
  <si>
    <t>[%]</t>
    <phoneticPr fontId="27"/>
  </si>
  <si>
    <t>Target=</t>
    <phoneticPr fontId="27"/>
  </si>
  <si>
    <t>short name</t>
    <phoneticPr fontId="27"/>
  </si>
  <si>
    <t>eV / Angstrom</t>
    <phoneticPr fontId="27"/>
  </si>
  <si>
    <t>Aluminum</t>
    <phoneticPr fontId="27"/>
  </si>
  <si>
    <t>MeV / mm</t>
    <phoneticPr fontId="27"/>
  </si>
  <si>
    <t>Emin=</t>
    <phoneticPr fontId="27"/>
  </si>
  <si>
    <t>Emax=</t>
    <phoneticPr fontId="27"/>
  </si>
  <si>
    <t>L.S.S. reduced unit</t>
    <phoneticPr fontId="27"/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</si>
  <si>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</si>
  <si>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Ion A=</t>
    <phoneticPr fontId="27"/>
  </si>
  <si>
    <t>[%]</t>
    <phoneticPr fontId="27"/>
  </si>
  <si>
    <t>Gold</t>
    <phoneticPr fontId="27"/>
  </si>
  <si>
    <t>SRIM E range</t>
    <phoneticPr fontId="27"/>
  </si>
  <si>
    <t>SRIM ver=</t>
    <phoneticPr fontId="27"/>
  </si>
  <si>
    <t>Multiply Stopping by ; for Stopping Units</t>
    <phoneticPr fontId="27"/>
  </si>
  <si>
    <t>unitID</t>
    <phoneticPr fontId="27"/>
  </si>
  <si>
    <t>please fill in</t>
    <phoneticPr fontId="27"/>
  </si>
  <si>
    <t>Ion A=</t>
    <phoneticPr fontId="27"/>
  </si>
  <si>
    <t>unitID</t>
    <phoneticPr fontId="27"/>
  </si>
  <si>
    <t>Cnv. Factor</t>
    <phoneticPr fontId="27"/>
  </si>
  <si>
    <t>Mylar</t>
    <phoneticPr fontId="23"/>
  </si>
  <si>
    <t>Mylar, Melinex (ICRU-222)</t>
    <phoneticPr fontId="23"/>
  </si>
  <si>
    <t>SRIM E range</t>
    <phoneticPr fontId="27"/>
  </si>
  <si>
    <t>Emin=</t>
    <phoneticPr fontId="27"/>
  </si>
  <si>
    <t>10eV/A</t>
    <phoneticPr fontId="27"/>
  </si>
  <si>
    <t>Emax=</t>
    <phoneticPr fontId="27"/>
  </si>
  <si>
    <t xml:space="preserve"> == 5 : MeV/(mg/cm2)</t>
    <phoneticPr fontId="27"/>
  </si>
  <si>
    <t>SRIM Stopping Power Unit = [MeV/(mg/cm2)]</t>
    <phoneticPr fontId="27"/>
  </si>
  <si>
    <t>Common Target Materials: Mylar, Melinex (ICRU-222)</t>
    <phoneticPr fontId="37"/>
  </si>
  <si>
    <t>dE/dx tot</t>
    <phoneticPr fontId="27"/>
  </si>
  <si>
    <t>[um]</t>
    <phoneticPr fontId="37"/>
  </si>
  <si>
    <t>from SRIM output</t>
    <phoneticPr fontId="27"/>
  </si>
  <si>
    <t>please change in</t>
    <phoneticPr fontId="27"/>
  </si>
  <si>
    <t>Corded</t>
    <phoneticPr fontId="23"/>
  </si>
  <si>
    <t>ThisWSname</t>
    <phoneticPr fontId="23"/>
  </si>
  <si>
    <t>Ayoshida.RIKEN 2017.02</t>
  </si>
  <si>
    <t>Ayoshida.RIKEN 2017.02</t>
    <phoneticPr fontId="23"/>
  </si>
  <si>
    <t>Gas?</t>
    <phoneticPr fontId="23"/>
  </si>
  <si>
    <t>Carbon</t>
  </si>
  <si>
    <t>Ayoshida.RIKEN 2017.06</t>
  </si>
  <si>
    <t>確認　SRIM-2013の[Compound Dictionary]で用いている組成表のチェック</t>
    <phoneticPr fontId="23"/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</si>
  <si>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</si>
  <si>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</si>
  <si>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</si>
  <si>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r>
      <t>Wikipedia 空気、</t>
    </r>
    <r>
      <rPr>
        <sz val="10"/>
        <color rgb="FF0000FF"/>
        <rFont val="ＭＳ Ｐゴシック"/>
        <family val="3"/>
        <charset val="128"/>
        <scheme val="minor"/>
      </rPr>
      <t>国際標準大気(1975) より</t>
    </r>
    <rPh sb="10" eb="12">
      <t>クウキ</t>
    </rPh>
    <rPh sb="13" eb="15">
      <t>コクサイ</t>
    </rPh>
    <rPh sb="15" eb="17">
      <t>ヒョウジュン</t>
    </rPh>
    <rPh sb="17" eb="19">
      <t>タイキ</t>
    </rPh>
    <phoneticPr fontId="23"/>
  </si>
  <si>
    <t>国際標準大気の値</t>
    <rPh sb="0" eb="2">
      <t>コクサイ</t>
    </rPh>
    <rPh sb="2" eb="4">
      <t>ヒョウジュン</t>
    </rPh>
    <rPh sb="4" eb="6">
      <t>タイキ</t>
    </rPh>
    <rPh sb="7" eb="8">
      <t>アタイ</t>
    </rPh>
    <phoneticPr fontId="23"/>
  </si>
  <si>
    <t>compund.dat の値</t>
    <rPh sb="13" eb="14">
      <t>アタイ</t>
    </rPh>
    <phoneticPr fontId="23"/>
  </si>
  <si>
    <t>SRIM ver=</t>
    <phoneticPr fontId="27"/>
  </si>
  <si>
    <t>Gas?</t>
    <phoneticPr fontId="23"/>
  </si>
  <si>
    <t>Gas</t>
    <phoneticPr fontId="23"/>
  </si>
  <si>
    <t>please change in</t>
    <phoneticPr fontId="27"/>
  </si>
  <si>
    <t>for appropriate value/formula</t>
    <phoneticPr fontId="27"/>
  </si>
  <si>
    <t>[Vol %]</t>
    <phoneticPr fontId="23"/>
  </si>
  <si>
    <t>[Atom]</t>
    <phoneticPr fontId="23"/>
  </si>
  <si>
    <t>[Mass]</t>
    <phoneticPr fontId="23"/>
  </si>
  <si>
    <t>[Atomic%]</t>
    <phoneticPr fontId="23"/>
  </si>
  <si>
    <t xml:space="preserve">[Mass %] </t>
    <phoneticPr fontId="23"/>
  </si>
  <si>
    <t xml:space="preserve">[Mass %] </t>
    <phoneticPr fontId="23"/>
  </si>
  <si>
    <r>
      <rPr>
        <sz val="10"/>
        <color rgb="FF0000FF"/>
        <rFont val="ＭＳ Ｐゴシック"/>
        <family val="3"/>
        <charset val="128"/>
        <scheme val="minor"/>
      </rPr>
      <t>compound.dat の値は</t>
    </r>
    <r>
      <rPr>
        <sz val="10"/>
        <color theme="1"/>
        <rFont val="ＭＳ Ｐゴシック"/>
        <family val="3"/>
        <charset val="128"/>
        <scheme val="minor"/>
      </rPr>
      <t>、</t>
    </r>
    <rPh sb="14" eb="15">
      <t>アタイ</t>
    </rPh>
    <phoneticPr fontId="23"/>
  </si>
  <si>
    <t>Ion Z=</t>
    <phoneticPr fontId="27"/>
  </si>
  <si>
    <t>Multiply Stopping by ; for Stopping Units</t>
    <phoneticPr fontId="27"/>
  </si>
  <si>
    <t>N2</t>
    <phoneticPr fontId="23"/>
  </si>
  <si>
    <t>C</t>
    <phoneticPr fontId="23"/>
  </si>
  <si>
    <t>*Air, Dry near sea level (ICRU-104)  0.00120484  O-23.2, N-75.5, Ar-1.3</t>
    <phoneticPr fontId="23"/>
  </si>
  <si>
    <t>Ion A=</t>
    <phoneticPr fontId="27"/>
  </si>
  <si>
    <t>amu</t>
    <phoneticPr fontId="27"/>
  </si>
  <si>
    <t>[%]</t>
    <phoneticPr fontId="27"/>
  </si>
  <si>
    <t>unitID</t>
    <phoneticPr fontId="27"/>
  </si>
  <si>
    <t>Cnv. Factor</t>
    <phoneticPr fontId="27"/>
  </si>
  <si>
    <t>ThisWSname</t>
    <phoneticPr fontId="23"/>
  </si>
  <si>
    <t>O2</t>
    <phoneticPr fontId="23"/>
  </si>
  <si>
    <t>O</t>
    <phoneticPr fontId="23"/>
  </si>
  <si>
    <r>
      <t xml:space="preserve">"%Air, Dry (ICRU-104)", .00120484, 4, </t>
    </r>
    <r>
      <rPr>
        <sz val="10"/>
        <color rgb="FF0000FF"/>
        <rFont val="ＭＳ Ｐゴシック"/>
        <family val="3"/>
        <charset val="128"/>
        <scheme val="minor"/>
      </rPr>
      <t>6, .000124, 8, .231781, 7, .755267, 18, .012827</t>
    </r>
    <phoneticPr fontId="23"/>
  </si>
  <si>
    <t>Target=</t>
    <phoneticPr fontId="27"/>
  </si>
  <si>
    <t>short name</t>
    <phoneticPr fontId="27"/>
  </si>
  <si>
    <t>eV / Angstrom</t>
    <phoneticPr fontId="27"/>
  </si>
  <si>
    <t>Corded</t>
    <phoneticPr fontId="23"/>
  </si>
  <si>
    <t>Ar</t>
    <phoneticPr fontId="23"/>
  </si>
  <si>
    <t>Ar</t>
    <phoneticPr fontId="23"/>
  </si>
  <si>
    <t>N</t>
    <phoneticPr fontId="23"/>
  </si>
  <si>
    <t>0 0 0 0   0 0 0 0 0 0 0 0   0 0 0   0 0 0</t>
    <phoneticPr fontId="23"/>
  </si>
  <si>
    <t>keV / micron</t>
    <phoneticPr fontId="27"/>
  </si>
  <si>
    <t>CO2</t>
    <phoneticPr fontId="23"/>
  </si>
  <si>
    <t>$ corrected by H. Paul, Sept. 2004</t>
    <phoneticPr fontId="23"/>
  </si>
  <si>
    <t>Trg.Dens=</t>
    <phoneticPr fontId="27"/>
  </si>
  <si>
    <t>MeV / mm</t>
    <phoneticPr fontId="27"/>
  </si>
  <si>
    <t>sum</t>
    <phoneticPr fontId="23"/>
  </si>
  <si>
    <t>sum</t>
    <phoneticPr fontId="23"/>
  </si>
  <si>
    <t>この値を手動で入力して</t>
    <rPh sb="2" eb="3">
      <t>アタイ</t>
    </rPh>
    <rPh sb="4" eb="6">
      <t>シュドウ</t>
    </rPh>
    <rPh sb="7" eb="9">
      <t>ニュウリョク</t>
    </rPh>
    <phoneticPr fontId="23"/>
  </si>
  <si>
    <t>なので、組成比はほぼ同じ値になっている。</t>
    <rPh sb="4" eb="6">
      <t>ソセイ</t>
    </rPh>
    <rPh sb="6" eb="7">
      <t>ヒ</t>
    </rPh>
    <rPh sb="10" eb="11">
      <t>オナ</t>
    </rPh>
    <rPh sb="12" eb="13">
      <t>アタイ</t>
    </rPh>
    <phoneticPr fontId="23"/>
  </si>
  <si>
    <t>keV / (ug/cm2)</t>
    <phoneticPr fontId="27"/>
  </si>
  <si>
    <t>Avr.Mass</t>
    <phoneticPr fontId="23"/>
  </si>
  <si>
    <t>SRIM計算してある。</t>
  </si>
  <si>
    <t>BraggCrct=</t>
    <phoneticPr fontId="27"/>
  </si>
  <si>
    <t>MeV / (mg/cm2)</t>
    <phoneticPr fontId="27"/>
  </si>
  <si>
    <t>[Atomic%] = [Atom] / sum[Atom]</t>
    <phoneticPr fontId="23"/>
  </si>
  <si>
    <t>row#</t>
    <phoneticPr fontId="27"/>
  </si>
  <si>
    <t>SRIM E range</t>
    <phoneticPr fontId="27"/>
  </si>
  <si>
    <t>keV / (mg/cm2)</t>
    <phoneticPr fontId="27"/>
  </si>
  <si>
    <t>[Mass %] = [Atomic %] * Mass / Avr.Mass</t>
    <phoneticPr fontId="23"/>
  </si>
  <si>
    <t>Emin=</t>
    <phoneticPr fontId="27"/>
  </si>
  <si>
    <t>10eV/A</t>
    <phoneticPr fontId="27"/>
  </si>
  <si>
    <t>eV / (1E15 atoms/cm2)</t>
    <phoneticPr fontId="27"/>
  </si>
  <si>
    <t>密度値は、1.63E-3 と表示されるが、1.2048E-3 : compound.dat ファイル中の数値と異なっていたので、</t>
    <rPh sb="0" eb="2">
      <t>ミツド</t>
    </rPh>
    <rPh sb="2" eb="3">
      <t>チ</t>
    </rPh>
    <rPh sb="14" eb="16">
      <t>ヒョウジ</t>
    </rPh>
    <rPh sb="50" eb="51">
      <t>チュウ</t>
    </rPh>
    <rPh sb="52" eb="54">
      <t>スウチ</t>
    </rPh>
    <rPh sb="55" eb="56">
      <t>コト</t>
    </rPh>
    <phoneticPr fontId="23"/>
  </si>
  <si>
    <t>Emax=</t>
    <phoneticPr fontId="27"/>
  </si>
  <si>
    <t>1GeV/A</t>
    <phoneticPr fontId="27"/>
  </si>
  <si>
    <t>L.S.S. reduced unit</t>
    <phoneticPr fontId="27"/>
  </si>
  <si>
    <t>ここでは手動にて 1.2048E-3 g/cm3 を入力してSRIM計算した結果を記入してある。</t>
    <rPh sb="38" eb="40">
      <t>ケッカ</t>
    </rPh>
    <rPh sb="41" eb="43">
      <t>キニュウ</t>
    </rPh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</si>
  <si>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</si>
  <si>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</si>
  <si>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t xml:space="preserve"> == 5 : MeV/(mg/cm2)</t>
    <phoneticPr fontId="27"/>
  </si>
  <si>
    <t>compound.dat に記載されている密度 1.2048E-3 に</t>
    <rPh sb="14" eb="16">
      <t>キサイ</t>
    </rPh>
    <rPh sb="21" eb="23">
      <t>ミツド</t>
    </rPh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</si>
  <si>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</si>
  <si>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</si>
  <si>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SRIM Stopping Power Unit</t>
    <phoneticPr fontId="23"/>
  </si>
  <si>
    <t xml:space="preserve">Use [Compound Dictionary] [Common Target Materials ][Air,Dry near sea level(ICRU-104)]  and CHANGE "Density= 1.2048E-3" BY HAND </t>
    <phoneticPr fontId="23"/>
  </si>
  <si>
    <t>「近くなるような 1atm の気温」= 20℃　</t>
    <rPh sb="1" eb="2">
      <t>チカ</t>
    </rPh>
    <rPh sb="15" eb="17">
      <t>キオン</t>
    </rPh>
    <phoneticPr fontId="23"/>
  </si>
  <si>
    <t xml:space="preserve"> = [MeV/(mg/cm2)]</t>
    <phoneticPr fontId="23"/>
  </si>
  <si>
    <t>see) SRIM directory\Data\Compound.dat : %Air = Mass%, Dry (ICRU-104: 1atm 20 C), .00120484, 4, 6, .000124, 8, .231781, 7, .755267, 18, .012827</t>
    <phoneticPr fontId="23"/>
  </si>
  <si>
    <t>を別途算出して記載することにした。</t>
    <phoneticPr fontId="23"/>
  </si>
  <si>
    <t>dE/dx Elec</t>
    <phoneticPr fontId="27"/>
  </si>
  <si>
    <t>dE/dx Nucl</t>
    <phoneticPr fontId="27"/>
  </si>
  <si>
    <t>dE/dx tot</t>
    <phoneticPr fontId="27"/>
  </si>
  <si>
    <t>その計算式は、Wikipedia から参照した。</t>
    <rPh sb="2" eb="5">
      <t>ケイサンシキ</t>
    </rPh>
    <rPh sb="19" eb="21">
      <t>サンショウ</t>
    </rPh>
    <phoneticPr fontId="23"/>
  </si>
  <si>
    <t>[MeV/u]</t>
    <phoneticPr fontId="37"/>
  </si>
  <si>
    <t>[MeV/(mg/cm2)]</t>
    <phoneticPr fontId="27"/>
  </si>
  <si>
    <t>[um]</t>
    <phoneticPr fontId="37"/>
  </si>
  <si>
    <t>ref) Wikipedia 「空気」</t>
    <phoneticPr fontId="23"/>
  </si>
  <si>
    <t>t [℃]における空気の密度ρ [kg/m3]は、</t>
    <phoneticPr fontId="23"/>
  </si>
  <si>
    <t>大気圧をP [atm]、水蒸気圧を e [atm]とすると、</t>
    <phoneticPr fontId="23"/>
  </si>
  <si>
    <t>ρ[g/cm3] = 1.293E-3 * P[atm] / (1 + t[℃]/273.15)</t>
    <phoneticPr fontId="23"/>
  </si>
  <si>
    <t xml:space="preserve">           x ( 1 - 0.378 * e[atm] / P[atm] )</t>
    <phoneticPr fontId="23"/>
  </si>
  <si>
    <t>ここで、「Air, Dry」なので、</t>
    <phoneticPr fontId="23"/>
  </si>
  <si>
    <t>水蒸気圧を e = 0 [atm] とすると、</t>
    <phoneticPr fontId="23"/>
  </si>
  <si>
    <t>ρ[g/cm3] = 1.293E-3 * P[atm] / (1 + t[℃]/273.15)</t>
  </si>
  <si>
    <t>よって、これらの式に 次の Ptbl と Ttbl を代入し、</t>
    <rPh sb="8" eb="9">
      <t>シキ</t>
    </rPh>
    <rPh sb="11" eb="12">
      <t>ツギ</t>
    </rPh>
    <rPh sb="27" eb="29">
      <t>ダイニュウ</t>
    </rPh>
    <phoneticPr fontId="23"/>
  </si>
  <si>
    <t>ρが 1.2048E-3 に近くなる様な Ttbl を決めた。</t>
    <rPh sb="14" eb="15">
      <t>チカ</t>
    </rPh>
    <rPh sb="18" eb="19">
      <t>ヨウ</t>
    </rPh>
    <rPh sb="27" eb="28">
      <t>キ</t>
    </rPh>
    <phoneticPr fontId="23"/>
  </si>
  <si>
    <t xml:space="preserve">Ptbl = </t>
    <phoneticPr fontId="23"/>
  </si>
  <si>
    <t>[Pa]</t>
    <phoneticPr fontId="23"/>
  </si>
  <si>
    <t>Ttbl =</t>
    <phoneticPr fontId="23"/>
  </si>
  <si>
    <t>[℃]</t>
    <phoneticPr fontId="23"/>
  </si>
  <si>
    <t xml:space="preserve"> e =</t>
    <phoneticPr fontId="23"/>
  </si>
  <si>
    <t>[atm]</t>
    <phoneticPr fontId="23"/>
  </si>
  <si>
    <t>∴ ρ =</t>
    <phoneticPr fontId="23"/>
  </si>
  <si>
    <t>[g/cm3]</t>
    <phoneticPr fontId="23"/>
  </si>
  <si>
    <t>の場合に、ρが一番近い値となった。</t>
    <rPh sb="1" eb="3">
      <t>バアイ</t>
    </rPh>
    <rPh sb="7" eb="9">
      <t>イチバン</t>
    </rPh>
    <rPh sb="9" eb="10">
      <t>チカ</t>
    </rPh>
    <rPh sb="11" eb="12">
      <t>アタイ</t>
    </rPh>
    <phoneticPr fontId="23"/>
  </si>
  <si>
    <t>Air</t>
  </si>
  <si>
    <t>Air (Dry ICRU-104(gas))</t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</si>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</sst>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000"/>
    <numFmt numFmtId="177" formatCode="0.000"/>
    <numFmt numFmtId="178" formatCode="0.00000"/>
    <numFmt numFmtId="179" formatCode="0.000_ "/>
    <numFmt numFmtId="180" formatCode="0.0"/>
    <numFmt numFmtId="181" formatCode="0.0%"/>
    <numFmt numFmtId="182" formatCode="0.000E+00"/>
    <numFmt numFmtId="183" formatCode="0.0000E+00"/>
    <numFmt numFmtId="184" formatCode="0.000000"/>
    <numFmt numFmtId="185" formatCode="0.00000_ "/>
    <numFmt numFmtId="186" formatCode="0.0000_ "/>
    <numFmt numFmtId="187" formatCode="0.00_ "/>
    <numFmt numFmtId="188" formatCode="0.000%"/>
  </numFmts>
  <fonts count="4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  <charset val="204"/>
    </font>
    <font>
      <sz val="10"/>
      <name val="MS Sans Serif"/>
      <family val="2"/>
    </font>
    <font>
      <sz val="10"/>
      <name val="Geneva"/>
      <family val="2"/>
    </font>
    <font>
      <sz val="11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0"/>
      <color rgb="FFC00000"/>
      <name val="ＭＳ Ｐゴシック"/>
      <family val="3"/>
      <charset val="128"/>
      <scheme val="minor"/>
    </font>
    <font>
      <sz val="6"/>
      <name val="細明朝体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name val="細明朝体"/>
      <family val="3"/>
      <charset val="128"/>
    </font>
    <font>
      <sz val="10"/>
      <color rgb="FF0070C0"/>
      <name val="ＭＳ Ｐゴシック"/>
      <family val="3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rgb="FFC00000"/>
      <name val="ＭＳ Ｐゴシック"/>
      <family val="3"/>
      <charset val="128"/>
      <scheme val="minor"/>
    </font>
    <font>
      <sz val="8"/>
      <color rgb="FF00B05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6600CC"/>
      <name val="ＭＳ Ｐゴシック"/>
      <family val="3"/>
      <charset val="128"/>
      <scheme val="minor"/>
    </font>
    <font>
      <sz val="10"/>
      <color rgb="FF7030A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name val="Arial"/>
      <family val="2"/>
    </font>
    <font>
      <sz val="12"/>
      <name val="Osaka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">
    <xf numFmtId="0" fontId="0" fillId="0" borderId="0">
      <alignment vertical="center"/>
    </xf>
    <xf numFmtId="0" fontId="14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9" fillId="0" borderId="0"/>
    <xf numFmtId="0" fontId="1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9" fillId="0" borderId="0">
      <alignment vertical="center"/>
    </xf>
    <xf numFmtId="0" fontId="43" fillId="0" borderId="0"/>
    <xf numFmtId="0" fontId="44" fillId="0" borderId="0">
      <alignment vertical="center"/>
    </xf>
    <xf numFmtId="0" fontId="4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47" fillId="0" borderId="0"/>
    <xf numFmtId="38" fontId="4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9" fontId="4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86">
    <xf numFmtId="0" fontId="0" fillId="0" borderId="0" xfId="0">
      <alignment vertical="center"/>
    </xf>
    <xf numFmtId="0" fontId="21" fillId="0" borderId="0" xfId="10" applyFont="1" applyFill="1">
      <alignment vertical="center"/>
    </xf>
    <xf numFmtId="0" fontId="21" fillId="0" borderId="0" xfId="10" applyFont="1" applyFill="1" applyAlignment="1">
      <alignment horizontal="center" vertical="center"/>
    </xf>
    <xf numFmtId="0" fontId="26" fillId="0" borderId="0" xfId="10" applyFont="1" applyFill="1" applyAlignment="1">
      <alignment horizontal="center" vertical="center"/>
    </xf>
    <xf numFmtId="0" fontId="26" fillId="0" borderId="0" xfId="10" applyFont="1" applyFill="1">
      <alignment vertical="center"/>
    </xf>
    <xf numFmtId="0" fontId="21" fillId="0" borderId="0" xfId="10" applyFont="1" applyFill="1" applyAlignment="1">
      <alignment horizontal="right" vertical="center"/>
    </xf>
    <xf numFmtId="0" fontId="28" fillId="0" borderId="0" xfId="10" applyFont="1" applyFill="1">
      <alignment vertical="center"/>
    </xf>
    <xf numFmtId="0" fontId="24" fillId="0" borderId="0" xfId="10" applyFont="1" applyFill="1">
      <alignment vertical="center"/>
    </xf>
    <xf numFmtId="0" fontId="18" fillId="2" borderId="12" xfId="11" applyFont="1" applyFill="1" applyBorder="1" applyAlignment="1">
      <alignment vertical="center"/>
    </xf>
    <xf numFmtId="0" fontId="18" fillId="0" borderId="0" xfId="11" applyFont="1" applyFill="1" applyAlignment="1">
      <alignment vertical="center"/>
    </xf>
    <xf numFmtId="0" fontId="21" fillId="0" borderId="4" xfId="10" applyFont="1" applyFill="1" applyBorder="1">
      <alignment vertical="center"/>
    </xf>
    <xf numFmtId="0" fontId="21" fillId="0" borderId="3" xfId="10" applyFont="1" applyFill="1" applyBorder="1">
      <alignment vertical="center"/>
    </xf>
    <xf numFmtId="0" fontId="30" fillId="0" borderId="0" xfId="10" applyFont="1" applyFill="1" applyAlignment="1">
      <alignment horizontal="right" vertical="center"/>
    </xf>
    <xf numFmtId="0" fontId="17" fillId="2" borderId="10" xfId="10" applyFont="1" applyFill="1" applyBorder="1">
      <alignment vertical="center"/>
    </xf>
    <xf numFmtId="0" fontId="30" fillId="0" borderId="0" xfId="11" applyFont="1" applyFill="1" applyAlignment="1">
      <alignment vertical="center"/>
    </xf>
    <xf numFmtId="0" fontId="18" fillId="0" borderId="0" xfId="11" applyFont="1" applyFill="1" applyAlignment="1">
      <alignment horizontal="right" vertical="center"/>
    </xf>
    <xf numFmtId="0" fontId="18" fillId="3" borderId="12" xfId="11" applyFont="1" applyFill="1" applyBorder="1" applyAlignment="1">
      <alignment vertical="center"/>
    </xf>
    <xf numFmtId="0" fontId="21" fillId="0" borderId="8" xfId="10" applyFont="1" applyFill="1" applyBorder="1">
      <alignment vertical="center"/>
    </xf>
    <xf numFmtId="0" fontId="21" fillId="0" borderId="7" xfId="10" applyFont="1" applyFill="1" applyBorder="1">
      <alignment vertical="center"/>
    </xf>
    <xf numFmtId="0" fontId="21" fillId="0" borderId="9" xfId="10" applyFont="1" applyFill="1" applyBorder="1">
      <alignment vertical="center"/>
    </xf>
    <xf numFmtId="0" fontId="17" fillId="2" borderId="1" xfId="10" applyFont="1" applyFill="1" applyBorder="1" applyAlignment="1">
      <alignment horizontal="left" vertical="center"/>
    </xf>
    <xf numFmtId="0" fontId="20" fillId="0" borderId="0" xfId="10" applyFont="1" applyFill="1">
      <alignment vertical="center"/>
    </xf>
    <xf numFmtId="0" fontId="30" fillId="0" borderId="0" xfId="11" applyFont="1" applyFill="1" applyAlignment="1">
      <alignment horizontal="left" vertical="center"/>
    </xf>
    <xf numFmtId="0" fontId="31" fillId="0" borderId="0" xfId="10" applyFont="1" applyFill="1" applyBorder="1" applyAlignment="1">
      <alignment horizontal="left" vertical="center"/>
    </xf>
    <xf numFmtId="0" fontId="26" fillId="0" borderId="0" xfId="10" applyFont="1" applyFill="1" applyAlignment="1">
      <alignment horizontal="right" vertical="center"/>
    </xf>
    <xf numFmtId="0" fontId="21" fillId="0" borderId="0" xfId="10" applyFont="1" applyFill="1" applyBorder="1">
      <alignment vertical="center"/>
    </xf>
    <xf numFmtId="0" fontId="17" fillId="2" borderId="1" xfId="10" applyFont="1" applyFill="1" applyBorder="1">
      <alignment vertical="center"/>
    </xf>
    <xf numFmtId="0" fontId="17" fillId="2" borderId="2" xfId="11" applyFont="1" applyFill="1" applyBorder="1" applyAlignment="1">
      <alignment horizontal="right" vertical="center"/>
    </xf>
    <xf numFmtId="0" fontId="17" fillId="2" borderId="3" xfId="11" applyFont="1" applyFill="1" applyBorder="1" applyAlignment="1">
      <alignment horizontal="right" vertical="center"/>
    </xf>
    <xf numFmtId="0" fontId="17" fillId="2" borderId="4" xfId="11" applyFont="1" applyFill="1" applyBorder="1" applyAlignment="1">
      <alignment horizontal="right" vertical="center"/>
    </xf>
    <xf numFmtId="11" fontId="17" fillId="2" borderId="10" xfId="11" applyNumberFormat="1" applyFont="1" applyFill="1" applyBorder="1" applyAlignment="1">
      <alignment vertical="center"/>
    </xf>
    <xf numFmtId="0" fontId="30" fillId="0" borderId="0" xfId="10" applyFont="1" applyFill="1">
      <alignment vertical="center"/>
    </xf>
    <xf numFmtId="0" fontId="17" fillId="2" borderId="5" xfId="10" applyFont="1" applyFill="1" applyBorder="1" applyAlignment="1">
      <alignment horizontal="right" vertical="center"/>
    </xf>
    <xf numFmtId="0" fontId="17" fillId="2" borderId="0" xfId="10" applyFont="1" applyFill="1" applyBorder="1">
      <alignment vertical="center"/>
    </xf>
    <xf numFmtId="0" fontId="17" fillId="2" borderId="6" xfId="10" applyFont="1" applyFill="1" applyBorder="1">
      <alignment vertical="center"/>
    </xf>
    <xf numFmtId="11" fontId="17" fillId="2" borderId="1" xfId="11" applyNumberFormat="1" applyFont="1" applyFill="1" applyBorder="1" applyAlignment="1">
      <alignment vertical="center"/>
    </xf>
    <xf numFmtId="0" fontId="21" fillId="0" borderId="0" xfId="10" applyFont="1" applyFill="1" applyBorder="1" applyAlignment="1">
      <alignment horizontal="center" vertical="center"/>
    </xf>
    <xf numFmtId="183" fontId="32" fillId="2" borderId="1" xfId="10" applyNumberFormat="1" applyFont="1" applyFill="1" applyBorder="1">
      <alignment vertical="center"/>
    </xf>
    <xf numFmtId="0" fontId="33" fillId="0" borderId="0" xfId="11" applyFont="1" applyFill="1" applyAlignment="1">
      <alignment vertical="center"/>
    </xf>
    <xf numFmtId="185" fontId="31" fillId="0" borderId="0" xfId="12" applyNumberFormat="1" applyFont="1" applyFill="1" applyBorder="1">
      <alignment vertical="center"/>
    </xf>
    <xf numFmtId="178" fontId="31" fillId="0" borderId="0" xfId="10" applyNumberFormat="1" applyFont="1" applyFill="1" applyBorder="1">
      <alignment vertical="center"/>
    </xf>
    <xf numFmtId="182" fontId="31" fillId="0" borderId="0" xfId="10" applyNumberFormat="1" applyFont="1" applyFill="1" applyBorder="1" applyAlignment="1">
      <alignment horizontal="left" vertical="center"/>
    </xf>
    <xf numFmtId="10" fontId="17" fillId="2" borderId="11" xfId="11" applyNumberFormat="1" applyFont="1" applyFill="1" applyBorder="1" applyAlignment="1">
      <alignment vertical="center"/>
    </xf>
    <xf numFmtId="0" fontId="20" fillId="0" borderId="0" xfId="10" applyFont="1" applyFill="1" applyAlignment="1">
      <alignment horizontal="center" vertical="center"/>
    </xf>
    <xf numFmtId="0" fontId="26" fillId="3" borderId="10" xfId="10" applyFont="1" applyFill="1" applyBorder="1">
      <alignment vertical="center"/>
    </xf>
    <xf numFmtId="0" fontId="34" fillId="0" borderId="0" xfId="10" applyFont="1" applyFill="1">
      <alignment vertical="center"/>
    </xf>
    <xf numFmtId="0" fontId="21" fillId="0" borderId="0" xfId="10" applyFont="1" applyFill="1" applyBorder="1" applyAlignment="1">
      <alignment horizontal="right" vertical="center"/>
    </xf>
    <xf numFmtId="0" fontId="31" fillId="0" borderId="0" xfId="10" applyFont="1" applyFill="1" applyBorder="1" applyAlignment="1">
      <alignment horizontal="right" vertical="center"/>
    </xf>
    <xf numFmtId="0" fontId="26" fillId="3" borderId="11" xfId="10" applyFont="1" applyFill="1" applyBorder="1">
      <alignment vertical="center"/>
    </xf>
    <xf numFmtId="0" fontId="17" fillId="2" borderId="8" xfId="10" applyFont="1" applyFill="1" applyBorder="1" applyAlignment="1">
      <alignment horizontal="right" vertical="center"/>
    </xf>
    <xf numFmtId="0" fontId="17" fillId="2" borderId="7" xfId="10" applyFont="1" applyFill="1" applyBorder="1">
      <alignment vertical="center"/>
    </xf>
    <xf numFmtId="0" fontId="17" fillId="2" borderId="9" xfId="10" applyFont="1" applyFill="1" applyBorder="1">
      <alignment vertical="center"/>
    </xf>
    <xf numFmtId="11" fontId="17" fillId="2" borderId="11" xfId="11" applyNumberFormat="1" applyFont="1" applyFill="1" applyBorder="1" applyAlignment="1">
      <alignment vertical="center"/>
    </xf>
    <xf numFmtId="11" fontId="21" fillId="0" borderId="0" xfId="11" quotePrefix="1" applyNumberFormat="1" applyFont="1" applyFill="1" applyBorder="1" applyAlignment="1">
      <alignment vertical="center"/>
    </xf>
    <xf numFmtId="0" fontId="18" fillId="0" borderId="0" xfId="11" applyFont="1" applyFill="1" applyAlignment="1">
      <alignment horizontal="left" vertical="center"/>
    </xf>
    <xf numFmtId="0" fontId="31" fillId="0" borderId="0" xfId="10" applyFont="1" applyFill="1" applyAlignment="1">
      <alignment horizontal="right" vertical="center"/>
    </xf>
    <xf numFmtId="0" fontId="20" fillId="0" borderId="0" xfId="10" applyFont="1" applyFill="1" applyAlignment="1">
      <alignment horizontal="right" vertical="center"/>
    </xf>
    <xf numFmtId="0" fontId="35" fillId="0" borderId="0" xfId="10" applyFont="1" applyFill="1">
      <alignment vertical="center"/>
    </xf>
    <xf numFmtId="0" fontId="20" fillId="0" borderId="0" xfId="10" applyFont="1" applyFill="1" applyBorder="1">
      <alignment vertical="center"/>
    </xf>
    <xf numFmtId="11" fontId="32" fillId="0" borderId="0" xfId="11" applyNumberFormat="1" applyFont="1" applyFill="1" applyBorder="1" applyAlignment="1">
      <alignment vertical="center"/>
    </xf>
    <xf numFmtId="0" fontId="33" fillId="0" borderId="0" xfId="11" applyFont="1" applyFill="1" applyAlignment="1">
      <alignment horizontal="left" vertical="center"/>
    </xf>
    <xf numFmtId="0" fontId="36" fillId="0" borderId="0" xfId="10" applyFont="1" applyFill="1" applyAlignment="1">
      <alignment horizontal="center" vertical="center"/>
    </xf>
    <xf numFmtId="11" fontId="20" fillId="0" borderId="0" xfId="10" applyNumberFormat="1" applyFont="1" applyFill="1" applyBorder="1">
      <alignment vertical="center"/>
    </xf>
    <xf numFmtId="0" fontId="30" fillId="0" borderId="2" xfId="14" applyFont="1" applyFill="1" applyBorder="1">
      <alignment vertical="center"/>
    </xf>
    <xf numFmtId="0" fontId="30" fillId="0" borderId="3" xfId="14" applyFont="1" applyFill="1" applyBorder="1">
      <alignment vertical="center"/>
    </xf>
    <xf numFmtId="0" fontId="30" fillId="0" borderId="4" xfId="14" applyFont="1" applyFill="1" applyBorder="1">
      <alignment vertical="center"/>
    </xf>
    <xf numFmtId="0" fontId="21" fillId="0" borderId="3" xfId="14" applyFont="1" applyFill="1" applyBorder="1">
      <alignment vertical="center"/>
    </xf>
    <xf numFmtId="0" fontId="21" fillId="0" borderId="4" xfId="14" applyFont="1" applyFill="1" applyBorder="1">
      <alignment vertical="center"/>
    </xf>
    <xf numFmtId="0" fontId="30" fillId="0" borderId="5" xfId="14" applyFont="1" applyFill="1" applyBorder="1">
      <alignment vertical="center"/>
    </xf>
    <xf numFmtId="0" fontId="21" fillId="0" borderId="0" xfId="14" applyFont="1" applyFill="1" applyBorder="1">
      <alignment vertical="center"/>
    </xf>
    <xf numFmtId="177" fontId="38" fillId="0" borderId="0" xfId="14" applyNumberFormat="1" applyFont="1" applyFill="1">
      <alignment vertical="center"/>
    </xf>
    <xf numFmtId="2" fontId="38" fillId="0" borderId="0" xfId="14" applyNumberFormat="1" applyFont="1" applyFill="1">
      <alignment vertical="center"/>
    </xf>
    <xf numFmtId="0" fontId="21" fillId="2" borderId="5" xfId="10" applyFont="1" applyFill="1" applyBorder="1">
      <alignment vertical="center"/>
    </xf>
    <xf numFmtId="0" fontId="21" fillId="3" borderId="6" xfId="10" applyFont="1" applyFill="1" applyBorder="1">
      <alignment vertical="center"/>
    </xf>
    <xf numFmtId="0" fontId="21" fillId="2" borderId="6" xfId="10" applyFont="1" applyFill="1" applyBorder="1">
      <alignment vertical="center"/>
    </xf>
    <xf numFmtId="180" fontId="38" fillId="0" borderId="0" xfId="14" applyNumberFormat="1" applyFont="1" applyFill="1">
      <alignment vertical="center"/>
    </xf>
    <xf numFmtId="177" fontId="38" fillId="3" borderId="0" xfId="14" applyNumberFormat="1" applyFont="1" applyFill="1">
      <alignment vertical="center"/>
    </xf>
    <xf numFmtId="11" fontId="38" fillId="0" borderId="0" xfId="14" applyNumberFormat="1" applyFont="1" applyFill="1">
      <alignment vertical="center"/>
    </xf>
    <xf numFmtId="0" fontId="41" fillId="0" borderId="0" xfId="10" applyFont="1" applyFill="1" applyAlignment="1">
      <alignment horizontal="left" vertical="center"/>
    </xf>
    <xf numFmtId="0" fontId="42" fillId="0" borderId="0" xfId="10" applyFont="1" applyFill="1">
      <alignment vertical="center"/>
    </xf>
    <xf numFmtId="178" fontId="20" fillId="0" borderId="0" xfId="10" applyNumberFormat="1" applyFont="1" applyFill="1">
      <alignment vertical="center"/>
    </xf>
    <xf numFmtId="0" fontId="19" fillId="2" borderId="10" xfId="10" applyFont="1" applyFill="1" applyBorder="1">
      <alignment vertical="center"/>
    </xf>
    <xf numFmtId="0" fontId="19" fillId="2" borderId="11" xfId="10" applyFont="1" applyFill="1" applyBorder="1">
      <alignment vertical="center"/>
    </xf>
    <xf numFmtId="0" fontId="41" fillId="0" borderId="0" xfId="10" applyFont="1" applyFill="1" applyAlignment="1">
      <alignment horizontal="right" vertical="center"/>
    </xf>
    <xf numFmtId="0" fontId="20" fillId="0" borderId="0" xfId="10" quotePrefix="1" applyFont="1" applyFill="1">
      <alignment vertical="center"/>
    </xf>
    <xf numFmtId="180" fontId="21" fillId="0" borderId="0" xfId="10" applyNumberFormat="1" applyFont="1" applyFill="1" applyBorder="1">
      <alignment vertical="center"/>
    </xf>
    <xf numFmtId="2" fontId="21" fillId="2" borderId="7" xfId="10" applyNumberFormat="1" applyFont="1" applyFill="1" applyBorder="1">
      <alignment vertical="center"/>
    </xf>
    <xf numFmtId="177" fontId="21" fillId="0" borderId="0" xfId="10" applyNumberFormat="1" applyFont="1" applyFill="1">
      <alignment vertical="center"/>
    </xf>
    <xf numFmtId="176" fontId="21" fillId="0" borderId="0" xfId="10" applyNumberFormat="1" applyFont="1" applyFill="1">
      <alignment vertical="center"/>
    </xf>
    <xf numFmtId="177" fontId="21" fillId="0" borderId="0" xfId="10" applyNumberFormat="1" applyFont="1" applyFill="1" applyAlignment="1">
      <alignment horizontal="right" vertical="center"/>
    </xf>
    <xf numFmtId="0" fontId="17" fillId="0" borderId="0" xfId="10" applyFont="1" applyFill="1">
      <alignment vertical="center"/>
    </xf>
    <xf numFmtId="176" fontId="17" fillId="0" borderId="0" xfId="10" applyNumberFormat="1" applyFont="1" applyFill="1">
      <alignment vertical="center"/>
    </xf>
    <xf numFmtId="177" fontId="17" fillId="0" borderId="0" xfId="10" applyNumberFormat="1" applyFont="1" applyFill="1">
      <alignment vertical="center"/>
    </xf>
    <xf numFmtId="179" fontId="31" fillId="0" borderId="0" xfId="12" applyNumberFormat="1" applyFont="1" applyFill="1" applyBorder="1">
      <alignment vertical="center"/>
    </xf>
    <xf numFmtId="0" fontId="45" fillId="0" borderId="0" xfId="0" applyFont="1">
      <alignment vertical="center"/>
    </xf>
    <xf numFmtId="178" fontId="38" fillId="0" borderId="0" xfId="14" applyNumberFormat="1" applyFont="1" applyFill="1">
      <alignment vertical="center"/>
    </xf>
    <xf numFmtId="187" fontId="22" fillId="0" borderId="0" xfId="10" applyNumberFormat="1" applyFont="1" applyFill="1" applyBorder="1">
      <alignment vertical="center"/>
    </xf>
    <xf numFmtId="177" fontId="31" fillId="0" borderId="0" xfId="10" applyNumberFormat="1" applyFont="1" applyFill="1" applyBorder="1">
      <alignment vertical="center"/>
    </xf>
    <xf numFmtId="179" fontId="31" fillId="0" borderId="0" xfId="87" applyNumberFormat="1" applyFont="1" applyFill="1" applyBorder="1">
      <alignment vertical="center"/>
    </xf>
    <xf numFmtId="185" fontId="31" fillId="0" borderId="0" xfId="87" applyNumberFormat="1" applyFont="1" applyFill="1" applyBorder="1">
      <alignment vertical="center"/>
    </xf>
    <xf numFmtId="182" fontId="20" fillId="0" borderId="0" xfId="88" applyNumberFormat="1" applyFont="1" applyFill="1">
      <alignment vertical="center"/>
    </xf>
    <xf numFmtId="179" fontId="20" fillId="0" borderId="0" xfId="88" applyNumberFormat="1" applyFont="1" applyFill="1">
      <alignment vertical="center"/>
    </xf>
    <xf numFmtId="186" fontId="20" fillId="0" borderId="0" xfId="88" applyNumberFormat="1" applyFont="1" applyFill="1">
      <alignment vertical="center"/>
    </xf>
    <xf numFmtId="0" fontId="21" fillId="2" borderId="2" xfId="88" applyFont="1" applyFill="1" applyBorder="1">
      <alignment vertical="center"/>
    </xf>
    <xf numFmtId="0" fontId="21" fillId="3" borderId="4" xfId="88" applyFont="1" applyFill="1" applyBorder="1">
      <alignment vertical="center"/>
    </xf>
    <xf numFmtId="182" fontId="21" fillId="2" borderId="2" xfId="88" applyNumberFormat="1" applyFont="1" applyFill="1" applyBorder="1">
      <alignment vertical="center"/>
    </xf>
    <xf numFmtId="182" fontId="21" fillId="2" borderId="4" xfId="88" applyNumberFormat="1" applyFont="1" applyFill="1" applyBorder="1">
      <alignment vertical="center"/>
    </xf>
    <xf numFmtId="182" fontId="39" fillId="0" borderId="0" xfId="88" applyNumberFormat="1" applyFont="1" applyFill="1">
      <alignment vertical="center"/>
    </xf>
    <xf numFmtId="0" fontId="21" fillId="2" borderId="5" xfId="88" applyFont="1" applyFill="1" applyBorder="1">
      <alignment vertical="center"/>
    </xf>
    <xf numFmtId="0" fontId="21" fillId="2" borderId="6" xfId="88" applyFont="1" applyFill="1" applyBorder="1">
      <alignment vertical="center"/>
    </xf>
    <xf numFmtId="182" fontId="21" fillId="2" borderId="5" xfId="88" applyNumberFormat="1" applyFont="1" applyFill="1" applyBorder="1">
      <alignment vertical="center"/>
    </xf>
    <xf numFmtId="182" fontId="21" fillId="2" borderId="6" xfId="88" applyNumberFormat="1" applyFont="1" applyFill="1" applyBorder="1">
      <alignment vertical="center"/>
    </xf>
    <xf numFmtId="0" fontId="21" fillId="0" borderId="0" xfId="88" applyFont="1" applyFill="1">
      <alignment vertical="center"/>
    </xf>
    <xf numFmtId="3" fontId="21" fillId="2" borderId="6" xfId="88" applyNumberFormat="1" applyFont="1" applyFill="1" applyBorder="1">
      <alignment vertical="center"/>
    </xf>
    <xf numFmtId="182" fontId="20" fillId="0" borderId="0" xfId="87" applyNumberFormat="1" applyFont="1" applyFill="1">
      <alignment vertical="center"/>
    </xf>
    <xf numFmtId="179" fontId="20" fillId="0" borderId="0" xfId="87" applyNumberFormat="1" applyFont="1" applyFill="1">
      <alignment vertical="center"/>
    </xf>
    <xf numFmtId="186" fontId="20" fillId="0" borderId="0" xfId="87" applyNumberFormat="1" applyFont="1" applyFill="1">
      <alignment vertical="center"/>
    </xf>
    <xf numFmtId="178" fontId="38" fillId="3" borderId="0" xfId="14" applyNumberFormat="1" applyFont="1" applyFill="1">
      <alignment vertical="center"/>
    </xf>
    <xf numFmtId="0" fontId="21" fillId="3" borderId="6" xfId="88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  <xf numFmtId="0" fontId="21" fillId="0" borderId="0" xfId="10" applyFont="1" applyFill="1" applyBorder="1" applyAlignment="1">
      <alignment horizontal="left" vertical="center"/>
    </xf>
    <xf numFmtId="0" fontId="22" fillId="0" borderId="0" xfId="10" applyFont="1" applyFill="1" applyBorder="1" applyAlignment="1">
      <alignment horizontal="right" vertical="center"/>
    </xf>
    <xf numFmtId="0" fontId="21" fillId="0" borderId="0" xfId="10" quotePrefix="1" applyFont="1" applyFill="1" applyBorder="1">
      <alignment vertical="center"/>
    </xf>
    <xf numFmtId="0" fontId="42" fillId="0" borderId="0" xfId="10" applyFont="1" applyFill="1" applyBorder="1">
      <alignment vertical="center"/>
    </xf>
    <xf numFmtId="181" fontId="21" fillId="0" borderId="0" xfId="13" applyNumberFormat="1" applyFont="1" applyFill="1" applyBorder="1">
      <alignment vertical="center"/>
    </xf>
    <xf numFmtId="0" fontId="33" fillId="0" borderId="0" xfId="11" applyFont="1" applyFill="1" applyBorder="1" applyAlignment="1">
      <alignment vertical="center"/>
    </xf>
    <xf numFmtId="179" fontId="22" fillId="0" borderId="0" xfId="10" applyNumberFormat="1" applyFont="1" applyFill="1" applyBorder="1">
      <alignment vertical="center"/>
    </xf>
    <xf numFmtId="0" fontId="22" fillId="0" borderId="0" xfId="10" applyFont="1" applyFill="1" applyBorder="1" applyAlignment="1">
      <alignment horizontal="left" vertical="center"/>
    </xf>
    <xf numFmtId="184" fontId="22" fillId="0" borderId="0" xfId="10" applyNumberFormat="1" applyFont="1" applyFill="1" applyBorder="1" applyAlignment="1">
      <alignment horizontal="right" vertical="center"/>
    </xf>
    <xf numFmtId="182" fontId="31" fillId="0" borderId="0" xfId="87" applyNumberFormat="1" applyFont="1" applyFill="1" applyBorder="1">
      <alignment vertical="center"/>
    </xf>
    <xf numFmtId="0" fontId="21" fillId="3" borderId="12" xfId="10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  <xf numFmtId="0" fontId="18" fillId="0" borderId="10" xfId="11" applyFont="1" applyFill="1" applyBorder="1" applyAlignment="1">
      <alignment horizontal="right" vertical="center"/>
    </xf>
    <xf numFmtId="176" fontId="21" fillId="4" borderId="4" xfId="10" applyNumberFormat="1" applyFont="1" applyFill="1" applyBorder="1">
      <alignment vertical="center"/>
    </xf>
    <xf numFmtId="176" fontId="21" fillId="0" borderId="0" xfId="10" applyNumberFormat="1" applyFont="1" applyFill="1" applyBorder="1">
      <alignment vertical="center"/>
    </xf>
    <xf numFmtId="177" fontId="17" fillId="0" borderId="3" xfId="10" applyNumberFormat="1" applyFont="1" applyFill="1" applyBorder="1">
      <alignment vertical="center"/>
    </xf>
    <xf numFmtId="10" fontId="17" fillId="4" borderId="2" xfId="90" applyNumberFormat="1" applyFont="1" applyFill="1" applyBorder="1">
      <alignment vertical="center"/>
    </xf>
    <xf numFmtId="177" fontId="17" fillId="4" borderId="4" xfId="10" applyNumberFormat="1" applyFont="1" applyFill="1" applyBorder="1">
      <alignment vertical="center"/>
    </xf>
    <xf numFmtId="188" fontId="21" fillId="0" borderId="10" xfId="90" applyNumberFormat="1" applyFont="1" applyFill="1" applyBorder="1">
      <alignment vertical="center"/>
    </xf>
    <xf numFmtId="0" fontId="21" fillId="0" borderId="0" xfId="10" applyNumberFormat="1" applyFont="1" applyFill="1" applyAlignment="1">
      <alignment horizontal="left" vertical="center"/>
    </xf>
    <xf numFmtId="0" fontId="21" fillId="0" borderId="12" xfId="10" applyFont="1" applyFill="1" applyBorder="1">
      <alignment vertical="center"/>
    </xf>
    <xf numFmtId="0" fontId="18" fillId="0" borderId="1" xfId="11" applyFont="1" applyFill="1" applyBorder="1" applyAlignment="1">
      <alignment horizontal="right" vertical="center"/>
    </xf>
    <xf numFmtId="176" fontId="21" fillId="4" borderId="6" xfId="10" applyNumberFormat="1" applyFont="1" applyFill="1" applyBorder="1">
      <alignment vertical="center"/>
    </xf>
    <xf numFmtId="177" fontId="17" fillId="0" borderId="0" xfId="10" applyNumberFormat="1" applyFont="1" applyFill="1" applyBorder="1">
      <alignment vertical="center"/>
    </xf>
    <xf numFmtId="0" fontId="21" fillId="0" borderId="6" xfId="10" applyFont="1" applyFill="1" applyBorder="1">
      <alignment vertical="center"/>
    </xf>
    <xf numFmtId="10" fontId="17" fillId="4" borderId="5" xfId="90" applyNumberFormat="1" applyFont="1" applyFill="1" applyBorder="1">
      <alignment vertical="center"/>
    </xf>
    <xf numFmtId="177" fontId="17" fillId="4" borderId="6" xfId="10" applyNumberFormat="1" applyFont="1" applyFill="1" applyBorder="1">
      <alignment vertical="center"/>
    </xf>
    <xf numFmtId="188" fontId="21" fillId="0" borderId="1" xfId="90" applyNumberFormat="1" applyFont="1" applyFill="1" applyBorder="1">
      <alignment vertical="center"/>
    </xf>
    <xf numFmtId="0" fontId="21" fillId="0" borderId="0" xfId="10" applyFont="1" applyFill="1" applyAlignment="1">
      <alignment horizontal="left" vertical="center"/>
    </xf>
    <xf numFmtId="0" fontId="21" fillId="0" borderId="1" xfId="10" applyFont="1" applyFill="1" applyBorder="1" applyAlignment="1">
      <alignment horizontal="right" vertical="center"/>
    </xf>
    <xf numFmtId="0" fontId="18" fillId="0" borderId="11" xfId="11" applyFont="1" applyFill="1" applyBorder="1" applyAlignment="1">
      <alignment horizontal="right" vertical="center"/>
    </xf>
    <xf numFmtId="176" fontId="21" fillId="4" borderId="9" xfId="10" applyNumberFormat="1" applyFont="1" applyFill="1" applyBorder="1">
      <alignment vertical="center"/>
    </xf>
    <xf numFmtId="0" fontId="21" fillId="0" borderId="11" xfId="10" applyFont="1" applyFill="1" applyBorder="1" applyAlignment="1">
      <alignment horizontal="right" vertical="center"/>
    </xf>
    <xf numFmtId="177" fontId="17" fillId="0" borderId="7" xfId="10" applyNumberFormat="1" applyFont="1" applyFill="1" applyBorder="1">
      <alignment vertical="center"/>
    </xf>
    <xf numFmtId="10" fontId="17" fillId="4" borderId="8" xfId="90" applyNumberFormat="1" applyFont="1" applyFill="1" applyBorder="1">
      <alignment vertical="center"/>
    </xf>
    <xf numFmtId="177" fontId="17" fillId="4" borderId="9" xfId="10" applyNumberFormat="1" applyFont="1" applyFill="1" applyBorder="1">
      <alignment vertical="center"/>
    </xf>
    <xf numFmtId="188" fontId="21" fillId="0" borderId="11" xfId="90" applyNumberFormat="1" applyFont="1" applyFill="1" applyBorder="1">
      <alignment vertical="center"/>
    </xf>
    <xf numFmtId="177" fontId="21" fillId="0" borderId="0" xfId="10" applyNumberFormat="1" applyFont="1" applyFill="1" applyBorder="1">
      <alignment vertical="center"/>
    </xf>
    <xf numFmtId="185" fontId="31" fillId="0" borderId="0" xfId="91" applyNumberFormat="1" applyFont="1" applyFill="1" applyBorder="1">
      <alignment vertical="center"/>
    </xf>
    <xf numFmtId="178" fontId="17" fillId="0" borderId="0" xfId="10" applyNumberFormat="1" applyFont="1" applyFill="1" applyBorder="1">
      <alignment vertical="center"/>
    </xf>
    <xf numFmtId="179" fontId="21" fillId="0" borderId="0" xfId="91" applyNumberFormat="1" applyFont="1" applyFill="1" applyBorder="1">
      <alignment vertical="center"/>
    </xf>
    <xf numFmtId="185" fontId="21" fillId="0" borderId="0" xfId="91" applyNumberFormat="1" applyFont="1" applyFill="1" applyBorder="1">
      <alignment vertical="center"/>
    </xf>
    <xf numFmtId="180" fontId="21" fillId="0" borderId="13" xfId="10" applyNumberFormat="1" applyFont="1" applyFill="1" applyBorder="1">
      <alignment vertical="center"/>
    </xf>
    <xf numFmtId="180" fontId="21" fillId="0" borderId="14" xfId="10" applyNumberFormat="1" applyFont="1" applyFill="1" applyBorder="1">
      <alignment vertical="center"/>
    </xf>
    <xf numFmtId="187" fontId="24" fillId="0" borderId="0" xfId="10" applyNumberFormat="1" applyFont="1" applyFill="1" applyBorder="1">
      <alignment vertical="center"/>
    </xf>
    <xf numFmtId="179" fontId="24" fillId="0" borderId="0" xfId="10" applyNumberFormat="1" applyFont="1" applyFill="1" applyBorder="1">
      <alignment vertical="center"/>
    </xf>
    <xf numFmtId="0" fontId="36" fillId="0" borderId="0" xfId="10" applyFont="1" applyFill="1">
      <alignment vertical="center"/>
    </xf>
    <xf numFmtId="179" fontId="20" fillId="0" borderId="0" xfId="92" applyNumberFormat="1" applyFont="1" applyFill="1">
      <alignment vertical="center"/>
    </xf>
    <xf numFmtId="178" fontId="21" fillId="0" borderId="0" xfId="10" applyNumberFormat="1" applyFont="1" applyFill="1" applyBorder="1">
      <alignment vertical="center"/>
    </xf>
    <xf numFmtId="183" fontId="20" fillId="0" borderId="0" xfId="10" applyNumberFormat="1" applyFont="1" applyFill="1" applyAlignment="1">
      <alignment horizontal="right" vertical="center"/>
    </xf>
    <xf numFmtId="0" fontId="36" fillId="0" borderId="0" xfId="10" quotePrefix="1" applyFont="1" applyFill="1" applyAlignment="1">
      <alignment horizontal="center" vertical="center"/>
    </xf>
    <xf numFmtId="186" fontId="20" fillId="0" borderId="0" xfId="92" applyNumberFormat="1" applyFont="1" applyFill="1">
      <alignment vertical="center"/>
    </xf>
    <xf numFmtId="0" fontId="21" fillId="0" borderId="0" xfId="10" quotePrefix="1" applyFont="1" applyFill="1">
      <alignment vertical="center"/>
    </xf>
    <xf numFmtId="0" fontId="24" fillId="0" borderId="0" xfId="10" applyFont="1" applyFill="1" applyAlignment="1">
      <alignment horizontal="right" vertical="center"/>
    </xf>
    <xf numFmtId="1" fontId="17" fillId="0" borderId="0" xfId="10" applyNumberFormat="1" applyFont="1" applyFill="1">
      <alignment vertical="center"/>
    </xf>
    <xf numFmtId="177" fontId="24" fillId="0" borderId="0" xfId="10" applyNumberFormat="1" applyFont="1" applyFill="1" applyAlignment="1">
      <alignment horizontal="right" vertical="center"/>
    </xf>
    <xf numFmtId="2" fontId="22" fillId="0" borderId="0" xfId="10" applyNumberFormat="1" applyFont="1" applyFill="1">
      <alignment vertical="center"/>
    </xf>
    <xf numFmtId="2" fontId="21" fillId="0" borderId="0" xfId="10" applyNumberFormat="1" applyFont="1" applyFill="1">
      <alignment vertical="center"/>
    </xf>
    <xf numFmtId="183" fontId="26" fillId="0" borderId="0" xfId="10" applyNumberFormat="1" applyFont="1" applyFill="1">
      <alignment vertical="center"/>
    </xf>
    <xf numFmtId="0" fontId="21" fillId="0" borderId="0" xfId="92" applyFont="1" applyFill="1">
      <alignment vertical="center"/>
    </xf>
    <xf numFmtId="0" fontId="26" fillId="0" borderId="5" xfId="14" applyFont="1" applyFill="1" applyBorder="1" applyAlignment="1">
      <alignment horizontal="center" vertical="center"/>
    </xf>
    <xf numFmtId="0" fontId="26" fillId="0" borderId="0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  <xf numFmtId="0" fontId="40" fillId="2" borderId="12" xfId="10" applyFont="1" applyFill="1" applyBorder="1" applyAlignment="1">
      <alignment horizontal="center" vertical="center"/>
    </xf>
  </cellXfs>
  <cellStyles count="93">
    <cellStyle name="Normal_calc" xfId="1"/>
    <cellStyle name="パーセント" xfId="90" builtinId="5"/>
    <cellStyle name="パーセント 2" xfId="13"/>
    <cellStyle name="桁区切り 2" xfId="9"/>
    <cellStyle name="桁区切り 2 2" xfId="22"/>
    <cellStyle name="桁区切り 2 2 2" xfId="45"/>
    <cellStyle name="桁区切り 2 2 3" xfId="53"/>
    <cellStyle name="桁区切り 2 2 4" xfId="54"/>
    <cellStyle name="桁区切り 2 3" xfId="24"/>
    <cellStyle name="桁区切り 2 4" xfId="28"/>
    <cellStyle name="桁区切り 2 5" xfId="39"/>
    <cellStyle name="桁区切り 2 6" xfId="55"/>
    <cellStyle name="桁区切り 2 7" xfId="56"/>
    <cellStyle name="標準" xfId="0" builtinId="0"/>
    <cellStyle name="標準 10" xfId="16"/>
    <cellStyle name="標準 2" xfId="2"/>
    <cellStyle name="標準 2 2" xfId="14"/>
    <cellStyle name="標準 2 3" xfId="29"/>
    <cellStyle name="標準 2 3 2" xfId="49"/>
    <cellStyle name="標準 2 3 3" xfId="57"/>
    <cellStyle name="標準 2 3 4" xfId="58"/>
    <cellStyle name="標準 3" xfId="3"/>
    <cellStyle name="標準 3 2" xfId="12"/>
    <cellStyle name="標準 3 2 2" xfId="17"/>
    <cellStyle name="標準 3 2 3" xfId="40"/>
    <cellStyle name="標準 3 2 4" xfId="59"/>
    <cellStyle name="標準 3 2 5" xfId="60"/>
    <cellStyle name="標準 3 2 6" xfId="87"/>
    <cellStyle name="標準 3 2 7" xfId="89"/>
    <cellStyle name="標準 3 2 8" xfId="91"/>
    <cellStyle name="標準 3 3" xfId="15"/>
    <cellStyle name="標準 3 3 2" xfId="41"/>
    <cellStyle name="標準 3 3 3" xfId="61"/>
    <cellStyle name="標準 3 3 4" xfId="62"/>
    <cellStyle name="標準 3 3 5" xfId="88"/>
    <cellStyle name="標準 3 3 6" xfId="92"/>
    <cellStyle name="標準 3 4" xfId="18"/>
    <cellStyle name="標準 3 5" xfId="30"/>
    <cellStyle name="標準 3 5 2" xfId="50"/>
    <cellStyle name="標準 3 5 3" xfId="63"/>
    <cellStyle name="標準 3 5 4" xfId="64"/>
    <cellStyle name="標準 4" xfId="4"/>
    <cellStyle name="標準 4 2" xfId="31"/>
    <cellStyle name="標準 4 2 2" xfId="51"/>
    <cellStyle name="標準 4 2 3" xfId="65"/>
    <cellStyle name="標準 4 2 4" xfId="66"/>
    <cellStyle name="標準 5" xfId="5"/>
    <cellStyle name="標準 5 2" xfId="10"/>
    <cellStyle name="標準 5 3" xfId="23"/>
    <cellStyle name="標準 5 4" xfId="32"/>
    <cellStyle name="標準 5 4 2" xfId="52"/>
    <cellStyle name="標準 5 4 3" xfId="67"/>
    <cellStyle name="標準 5 4 4" xfId="68"/>
    <cellStyle name="標準 6" xfId="7"/>
    <cellStyle name="標準 6 2" xfId="20"/>
    <cellStyle name="標準 6 2 2" xfId="43"/>
    <cellStyle name="標準 6 2 3" xfId="69"/>
    <cellStyle name="標準 6 2 4" xfId="70"/>
    <cellStyle name="標準 6 3" xfId="25"/>
    <cellStyle name="標準 6 3 2" xfId="46"/>
    <cellStyle name="標準 6 3 3" xfId="71"/>
    <cellStyle name="標準 6 3 4" xfId="72"/>
    <cellStyle name="標準 6 4" xfId="33"/>
    <cellStyle name="標準 6 5" xfId="37"/>
    <cellStyle name="標準 6 6" xfId="73"/>
    <cellStyle name="標準 6 7" xfId="74"/>
    <cellStyle name="標準 7" xfId="6"/>
    <cellStyle name="標準 7 2" xfId="19"/>
    <cellStyle name="標準 7 2 2" xfId="42"/>
    <cellStyle name="標準 7 2 3" xfId="75"/>
    <cellStyle name="標準 7 2 4" xfId="76"/>
    <cellStyle name="標準 7 3" xfId="26"/>
    <cellStyle name="標準 7 3 2" xfId="47"/>
    <cellStyle name="標準 7 3 3" xfId="77"/>
    <cellStyle name="標準 7 3 4" xfId="78"/>
    <cellStyle name="標準 7 4" xfId="34"/>
    <cellStyle name="標準 7 5" xfId="36"/>
    <cellStyle name="標準 7 6" xfId="79"/>
    <cellStyle name="標準 7 7" xfId="80"/>
    <cellStyle name="標準 8" xfId="8"/>
    <cellStyle name="標準 8 2" xfId="21"/>
    <cellStyle name="標準 8 2 2" xfId="44"/>
    <cellStyle name="標準 8 2 3" xfId="81"/>
    <cellStyle name="標準 8 2 4" xfId="82"/>
    <cellStyle name="標準 8 3" xfId="27"/>
    <cellStyle name="標準 8 3 2" xfId="48"/>
    <cellStyle name="標準 8 3 3" xfId="83"/>
    <cellStyle name="標準 8 3 4" xfId="84"/>
    <cellStyle name="標準 8 4" xfId="35"/>
    <cellStyle name="標準 8 5" xfId="38"/>
    <cellStyle name="標準 8 6" xfId="85"/>
    <cellStyle name="標準 8 7" xfId="86"/>
    <cellStyle name="標準 9" xfId="11"/>
  </cellStyles>
  <dxfs count="0"/>
  <tableStyles count="0" defaultTableStyle="TableStyleMedium9" defaultPivotStyle="PivotStyleLight16"/>
  <colors>
    <mruColors>
      <color rgb="FF0000FF"/>
      <color rgb="FFCCFFFF"/>
      <color rgb="FFFF00FF"/>
      <color rgb="FFCCFFCC"/>
      <color rgb="FFFFFF00"/>
      <color rgb="FFFFFFCC"/>
      <color rgb="FF996633"/>
      <color rgb="FFFF9900"/>
      <color rgb="FF99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srim136Xe_Si!$P$5</c:f>
          <c:strCache>
            <c:ptCount val="1"/>
            <c:pt idx="0">
              <c:v>srim136Xe_Si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srim136Xe_Si!$D$20:$D$228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srim136Xe_Si!$E$20:$E$228</c:f>
              <c:numCache>
                <c:formatCode>0.000E+00</c:formatCode>
                <c:ptCount val="209"/>
                <c:pt idx="0">
                  <c:v>0.14599999999999999</c:v>
                </c:pt>
                <c:pt idx="1">
                  <c:v>0.15110000000000001</c:v>
                </c:pt>
                <c:pt idx="2">
                  <c:v>0.156</c:v>
                </c:pt>
                <c:pt idx="3">
                  <c:v>0.16089999999999999</c:v>
                </c:pt>
                <c:pt idx="4">
                  <c:v>0.16550000000000001</c:v>
                </c:pt>
                <c:pt idx="5">
                  <c:v>0.17449999999999999</c:v>
                </c:pt>
                <c:pt idx="6">
                  <c:v>0.18509999999999999</c:v>
                </c:pt>
                <c:pt idx="7">
                  <c:v>0.1951</c:v>
                </c:pt>
                <c:pt idx="8">
                  <c:v>0.2046</c:v>
                </c:pt>
                <c:pt idx="9">
                  <c:v>0.2137</c:v>
                </c:pt>
                <c:pt idx="10">
                  <c:v>0.22239999999999999</c:v>
                </c:pt>
                <c:pt idx="11">
                  <c:v>0.23080000000000001</c:v>
                </c:pt>
                <c:pt idx="12">
                  <c:v>0.2389</c:v>
                </c:pt>
                <c:pt idx="13">
                  <c:v>0.2467</c:v>
                </c:pt>
                <c:pt idx="14">
                  <c:v>0.26169999999999999</c:v>
                </c:pt>
                <c:pt idx="15">
                  <c:v>0.27589999999999998</c:v>
                </c:pt>
                <c:pt idx="16">
                  <c:v>0.2893</c:v>
                </c:pt>
                <c:pt idx="17">
                  <c:v>0.30220000000000002</c:v>
                </c:pt>
                <c:pt idx="18">
                  <c:v>0.3145</c:v>
                </c:pt>
                <c:pt idx="19">
                  <c:v>0.32640000000000002</c:v>
                </c:pt>
                <c:pt idx="20">
                  <c:v>0.34889999999999999</c:v>
                </c:pt>
                <c:pt idx="21">
                  <c:v>0.37009999999999998</c:v>
                </c:pt>
                <c:pt idx="22">
                  <c:v>0.3901</c:v>
                </c:pt>
                <c:pt idx="23">
                  <c:v>0.40920000000000001</c:v>
                </c:pt>
                <c:pt idx="24">
                  <c:v>0.4274</c:v>
                </c:pt>
                <c:pt idx="25">
                  <c:v>0.44479999999999997</c:v>
                </c:pt>
                <c:pt idx="26">
                  <c:v>0.46160000000000001</c:v>
                </c:pt>
                <c:pt idx="27">
                  <c:v>0.4778</c:v>
                </c:pt>
                <c:pt idx="28">
                  <c:v>0.49349999999999999</c:v>
                </c:pt>
                <c:pt idx="29">
                  <c:v>0.50870000000000004</c:v>
                </c:pt>
                <c:pt idx="30">
                  <c:v>0.52339999999999998</c:v>
                </c:pt>
                <c:pt idx="31">
                  <c:v>0.55169999999999997</c:v>
                </c:pt>
                <c:pt idx="32">
                  <c:v>0.58520000000000005</c:v>
                </c:pt>
                <c:pt idx="33">
                  <c:v>0.61680000000000001</c:v>
                </c:pt>
                <c:pt idx="34">
                  <c:v>0.64690000000000003</c:v>
                </c:pt>
                <c:pt idx="35">
                  <c:v>0.67569999999999997</c:v>
                </c:pt>
                <c:pt idx="36">
                  <c:v>0.70330000000000004</c:v>
                </c:pt>
                <c:pt idx="37">
                  <c:v>0.7298</c:v>
                </c:pt>
                <c:pt idx="38">
                  <c:v>0.75549999999999995</c:v>
                </c:pt>
                <c:pt idx="39">
                  <c:v>0.7802</c:v>
                </c:pt>
                <c:pt idx="40">
                  <c:v>0.8276</c:v>
                </c:pt>
                <c:pt idx="41">
                  <c:v>0.87229999999999996</c:v>
                </c:pt>
                <c:pt idx="42">
                  <c:v>0.91490000000000005</c:v>
                </c:pt>
                <c:pt idx="43">
                  <c:v>0.9556</c:v>
                </c:pt>
                <c:pt idx="44">
                  <c:v>0.99460000000000004</c:v>
                </c:pt>
                <c:pt idx="45">
                  <c:v>1.032</c:v>
                </c:pt>
                <c:pt idx="46">
                  <c:v>1.103</c:v>
                </c:pt>
                <c:pt idx="47">
                  <c:v>1.17</c:v>
                </c:pt>
                <c:pt idx="48">
                  <c:v>1.234</c:v>
                </c:pt>
                <c:pt idx="49">
                  <c:v>1.294</c:v>
                </c:pt>
                <c:pt idx="50">
                  <c:v>1.351</c:v>
                </c:pt>
                <c:pt idx="51">
                  <c:v>1.407</c:v>
                </c:pt>
                <c:pt idx="52">
                  <c:v>1.46</c:v>
                </c:pt>
                <c:pt idx="53">
                  <c:v>1.5109999999999999</c:v>
                </c:pt>
                <c:pt idx="54">
                  <c:v>1.56</c:v>
                </c:pt>
                <c:pt idx="55">
                  <c:v>1.609</c:v>
                </c:pt>
                <c:pt idx="56">
                  <c:v>1.655</c:v>
                </c:pt>
                <c:pt idx="57">
                  <c:v>1.7450000000000001</c:v>
                </c:pt>
                <c:pt idx="58">
                  <c:v>1.851</c:v>
                </c:pt>
                <c:pt idx="59">
                  <c:v>1.9510000000000001</c:v>
                </c:pt>
                <c:pt idx="60">
                  <c:v>2.052</c:v>
                </c:pt>
                <c:pt idx="61">
                  <c:v>2.1840000000000002</c:v>
                </c:pt>
                <c:pt idx="62">
                  <c:v>2.2999999999999998</c:v>
                </c:pt>
                <c:pt idx="63">
                  <c:v>2.4</c:v>
                </c:pt>
                <c:pt idx="64">
                  <c:v>2.488</c:v>
                </c:pt>
                <c:pt idx="65">
                  <c:v>2.5640000000000001</c:v>
                </c:pt>
                <c:pt idx="66">
                  <c:v>2.6930000000000001</c:v>
                </c:pt>
                <c:pt idx="67">
                  <c:v>2.8010000000000002</c:v>
                </c:pt>
                <c:pt idx="68">
                  <c:v>2.8969999999999998</c:v>
                </c:pt>
                <c:pt idx="69">
                  <c:v>2.9860000000000002</c:v>
                </c:pt>
                <c:pt idx="70">
                  <c:v>3.07</c:v>
                </c:pt>
                <c:pt idx="71">
                  <c:v>3.15</c:v>
                </c:pt>
                <c:pt idx="72">
                  <c:v>3.3050000000000002</c:v>
                </c:pt>
                <c:pt idx="73">
                  <c:v>3.4540000000000002</c:v>
                </c:pt>
                <c:pt idx="74">
                  <c:v>3.6030000000000002</c:v>
                </c:pt>
                <c:pt idx="75">
                  <c:v>3.7519999999999998</c:v>
                </c:pt>
                <c:pt idx="76">
                  <c:v>3.903</c:v>
                </c:pt>
                <c:pt idx="77">
                  <c:v>4.056</c:v>
                </c:pt>
                <c:pt idx="78">
                  <c:v>4.2110000000000003</c:v>
                </c:pt>
                <c:pt idx="79">
                  <c:v>4.3680000000000003</c:v>
                </c:pt>
                <c:pt idx="80">
                  <c:v>4.5270000000000001</c:v>
                </c:pt>
                <c:pt idx="81">
                  <c:v>4.6870000000000003</c:v>
                </c:pt>
                <c:pt idx="82">
                  <c:v>4.8490000000000002</c:v>
                </c:pt>
                <c:pt idx="83">
                  <c:v>5.173</c:v>
                </c:pt>
                <c:pt idx="84">
                  <c:v>5.5789999999999997</c:v>
                </c:pt>
                <c:pt idx="85">
                  <c:v>5.9820000000000002</c:v>
                </c:pt>
                <c:pt idx="86">
                  <c:v>6.3789999999999996</c:v>
                </c:pt>
                <c:pt idx="87">
                  <c:v>6.7690000000000001</c:v>
                </c:pt>
                <c:pt idx="88">
                  <c:v>7.15</c:v>
                </c:pt>
                <c:pt idx="89">
                  <c:v>7.52</c:v>
                </c:pt>
                <c:pt idx="90">
                  <c:v>7.8810000000000002</c:v>
                </c:pt>
                <c:pt idx="91">
                  <c:v>8.2309999999999999</c:v>
                </c:pt>
                <c:pt idx="92">
                  <c:v>8.9009999999999998</c:v>
                </c:pt>
                <c:pt idx="93">
                  <c:v>9.532</c:v>
                </c:pt>
                <c:pt idx="94">
                  <c:v>10.130000000000001</c:v>
                </c:pt>
                <c:pt idx="95">
                  <c:v>10.69</c:v>
                </c:pt>
                <c:pt idx="96">
                  <c:v>11.23</c:v>
                </c:pt>
                <c:pt idx="97">
                  <c:v>11.74</c:v>
                </c:pt>
                <c:pt idx="98">
                  <c:v>12.69</c:v>
                </c:pt>
                <c:pt idx="99">
                  <c:v>13.59</c:v>
                </c:pt>
                <c:pt idx="100">
                  <c:v>14.43</c:v>
                </c:pt>
                <c:pt idx="101">
                  <c:v>15.23</c:v>
                </c:pt>
                <c:pt idx="102">
                  <c:v>16.010000000000002</c:v>
                </c:pt>
                <c:pt idx="103">
                  <c:v>16.760000000000002</c:v>
                </c:pt>
                <c:pt idx="104">
                  <c:v>17.489999999999998</c:v>
                </c:pt>
                <c:pt idx="105">
                  <c:v>18.2</c:v>
                </c:pt>
                <c:pt idx="106">
                  <c:v>18.899999999999999</c:v>
                </c:pt>
                <c:pt idx="107">
                  <c:v>19.579999999999998</c:v>
                </c:pt>
                <c:pt idx="108">
                  <c:v>20.25</c:v>
                </c:pt>
                <c:pt idx="109">
                  <c:v>21.54</c:v>
                </c:pt>
                <c:pt idx="110">
                  <c:v>23.07</c:v>
                </c:pt>
                <c:pt idx="111">
                  <c:v>24.53</c:v>
                </c:pt>
                <c:pt idx="112">
                  <c:v>25.9</c:v>
                </c:pt>
                <c:pt idx="113">
                  <c:v>27.21</c:v>
                </c:pt>
                <c:pt idx="114">
                  <c:v>28.44</c:v>
                </c:pt>
                <c:pt idx="115">
                  <c:v>29.61</c:v>
                </c:pt>
                <c:pt idx="116">
                  <c:v>30.72</c:v>
                </c:pt>
                <c:pt idx="117">
                  <c:v>31.77</c:v>
                </c:pt>
                <c:pt idx="118">
                  <c:v>33.729999999999997</c:v>
                </c:pt>
                <c:pt idx="119">
                  <c:v>35.520000000000003</c:v>
                </c:pt>
                <c:pt idx="120">
                  <c:v>37.159999999999997</c:v>
                </c:pt>
                <c:pt idx="121">
                  <c:v>38.68</c:v>
                </c:pt>
                <c:pt idx="122">
                  <c:v>40.090000000000003</c:v>
                </c:pt>
                <c:pt idx="123">
                  <c:v>41.4</c:v>
                </c:pt>
                <c:pt idx="124">
                  <c:v>43.8</c:v>
                </c:pt>
                <c:pt idx="125">
                  <c:v>45.94</c:v>
                </c:pt>
                <c:pt idx="126">
                  <c:v>47.88</c:v>
                </c:pt>
                <c:pt idx="127">
                  <c:v>49.64</c:v>
                </c:pt>
                <c:pt idx="128">
                  <c:v>51.26</c:v>
                </c:pt>
                <c:pt idx="129">
                  <c:v>52.75</c:v>
                </c:pt>
                <c:pt idx="130">
                  <c:v>54.13</c:v>
                </c:pt>
                <c:pt idx="131">
                  <c:v>55.41</c:v>
                </c:pt>
                <c:pt idx="132">
                  <c:v>56.6</c:v>
                </c:pt>
                <c:pt idx="133">
                  <c:v>57.71</c:v>
                </c:pt>
                <c:pt idx="134">
                  <c:v>58.74</c:v>
                </c:pt>
                <c:pt idx="135">
                  <c:v>60.61</c:v>
                </c:pt>
                <c:pt idx="136">
                  <c:v>62.63</c:v>
                </c:pt>
                <c:pt idx="137">
                  <c:v>64.34</c:v>
                </c:pt>
                <c:pt idx="138">
                  <c:v>65.81</c:v>
                </c:pt>
                <c:pt idx="139">
                  <c:v>66.92</c:v>
                </c:pt>
                <c:pt idx="140">
                  <c:v>67.31</c:v>
                </c:pt>
                <c:pt idx="141">
                  <c:v>67.88</c:v>
                </c:pt>
                <c:pt idx="142">
                  <c:v>68.349999999999994</c:v>
                </c:pt>
                <c:pt idx="143">
                  <c:v>68.709999999999994</c:v>
                </c:pt>
                <c:pt idx="144">
                  <c:v>69.13</c:v>
                </c:pt>
                <c:pt idx="145">
                  <c:v>69.260000000000005</c:v>
                </c:pt>
                <c:pt idx="146">
                  <c:v>69.150000000000006</c:v>
                </c:pt>
                <c:pt idx="147">
                  <c:v>68.87</c:v>
                </c:pt>
                <c:pt idx="148">
                  <c:v>68.45</c:v>
                </c:pt>
                <c:pt idx="149">
                  <c:v>67.94</c:v>
                </c:pt>
                <c:pt idx="150">
                  <c:v>66.72</c:v>
                </c:pt>
                <c:pt idx="151">
                  <c:v>65.34</c:v>
                </c:pt>
                <c:pt idx="152">
                  <c:v>63.89</c:v>
                </c:pt>
                <c:pt idx="153">
                  <c:v>62.41</c:v>
                </c:pt>
                <c:pt idx="154">
                  <c:v>60.95</c:v>
                </c:pt>
                <c:pt idx="155">
                  <c:v>59.51</c:v>
                </c:pt>
                <c:pt idx="156">
                  <c:v>58.12</c:v>
                </c:pt>
                <c:pt idx="157">
                  <c:v>56.78</c:v>
                </c:pt>
                <c:pt idx="158">
                  <c:v>55.48</c:v>
                </c:pt>
                <c:pt idx="159">
                  <c:v>54.24</c:v>
                </c:pt>
                <c:pt idx="160">
                  <c:v>53.04</c:v>
                </c:pt>
                <c:pt idx="161">
                  <c:v>50.79</c:v>
                </c:pt>
                <c:pt idx="162">
                  <c:v>48.23</c:v>
                </c:pt>
                <c:pt idx="163">
                  <c:v>45.9</c:v>
                </c:pt>
                <c:pt idx="164">
                  <c:v>43.79</c:v>
                </c:pt>
                <c:pt idx="165">
                  <c:v>41.86</c:v>
                </c:pt>
                <c:pt idx="166">
                  <c:v>40.090000000000003</c:v>
                </c:pt>
                <c:pt idx="167">
                  <c:v>38.47</c:v>
                </c:pt>
                <c:pt idx="168">
                  <c:v>36.979999999999997</c:v>
                </c:pt>
                <c:pt idx="169">
                  <c:v>35.61</c:v>
                </c:pt>
                <c:pt idx="170">
                  <c:v>33.22</c:v>
                </c:pt>
                <c:pt idx="171">
                  <c:v>31.17</c:v>
                </c:pt>
                <c:pt idx="172">
                  <c:v>29.38</c:v>
                </c:pt>
                <c:pt idx="173">
                  <c:v>27.82</c:v>
                </c:pt>
                <c:pt idx="174">
                  <c:v>26.44</c:v>
                </c:pt>
                <c:pt idx="175">
                  <c:v>25.2</c:v>
                </c:pt>
                <c:pt idx="176">
                  <c:v>23.1</c:v>
                </c:pt>
                <c:pt idx="177">
                  <c:v>21.38</c:v>
                </c:pt>
                <c:pt idx="178">
                  <c:v>19.940000000000001</c:v>
                </c:pt>
                <c:pt idx="179">
                  <c:v>18.72</c:v>
                </c:pt>
                <c:pt idx="180">
                  <c:v>17.670000000000002</c:v>
                </c:pt>
                <c:pt idx="181">
                  <c:v>16.75</c:v>
                </c:pt>
                <c:pt idx="182">
                  <c:v>15.95</c:v>
                </c:pt>
                <c:pt idx="183">
                  <c:v>15.24</c:v>
                </c:pt>
                <c:pt idx="184">
                  <c:v>14.61</c:v>
                </c:pt>
                <c:pt idx="185">
                  <c:v>14.05</c:v>
                </c:pt>
                <c:pt idx="186">
                  <c:v>13.54</c:v>
                </c:pt>
                <c:pt idx="187">
                  <c:v>12.66</c:v>
                </c:pt>
                <c:pt idx="188">
                  <c:v>11.75</c:v>
                </c:pt>
                <c:pt idx="189">
                  <c:v>11</c:v>
                </c:pt>
                <c:pt idx="190">
                  <c:v>10.38</c:v>
                </c:pt>
                <c:pt idx="191">
                  <c:v>9.8559999999999999</c:v>
                </c:pt>
                <c:pt idx="192">
                  <c:v>9.4079999999999995</c:v>
                </c:pt>
                <c:pt idx="193">
                  <c:v>9.0210000000000008</c:v>
                </c:pt>
                <c:pt idx="194">
                  <c:v>8.6829999999999998</c:v>
                </c:pt>
                <c:pt idx="195">
                  <c:v>8.3849999999999998</c:v>
                </c:pt>
                <c:pt idx="196">
                  <c:v>7.8869999999999996</c:v>
                </c:pt>
                <c:pt idx="197">
                  <c:v>7.4870000000000001</c:v>
                </c:pt>
                <c:pt idx="198">
                  <c:v>7.1589999999999998</c:v>
                </c:pt>
                <c:pt idx="199">
                  <c:v>6.8869999999999996</c:v>
                </c:pt>
                <c:pt idx="200">
                  <c:v>6.6580000000000004</c:v>
                </c:pt>
                <c:pt idx="201">
                  <c:v>6.4619999999999997</c:v>
                </c:pt>
                <c:pt idx="202">
                  <c:v>6.1479999999999997</c:v>
                </c:pt>
                <c:pt idx="203">
                  <c:v>5.91</c:v>
                </c:pt>
                <c:pt idx="204">
                  <c:v>5.7240000000000002</c:v>
                </c:pt>
                <c:pt idx="205">
                  <c:v>5.5759999999999996</c:v>
                </c:pt>
                <c:pt idx="206">
                  <c:v>5.4580000000000002</c:v>
                </c:pt>
                <c:pt idx="207">
                  <c:v>5.3609999999999998</c:v>
                </c:pt>
                <c:pt idx="208">
                  <c:v>5.3140000000000001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BA4-491D-BC3F-3E1D63D36701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srim136Xe_Si!$D$20:$D$228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srim136Xe_Si!$F$20:$F$228</c:f>
              <c:numCache>
                <c:formatCode>0.000E+00</c:formatCode>
                <c:ptCount val="209"/>
                <c:pt idx="0">
                  <c:v>2.2749999999999999</c:v>
                </c:pt>
                <c:pt idx="1">
                  <c:v>2.3530000000000002</c:v>
                </c:pt>
                <c:pt idx="2">
                  <c:v>2.4279999999999999</c:v>
                </c:pt>
                <c:pt idx="3">
                  <c:v>2.5</c:v>
                </c:pt>
                <c:pt idx="4">
                  <c:v>2.569</c:v>
                </c:pt>
                <c:pt idx="5">
                  <c:v>2.7</c:v>
                </c:pt>
                <c:pt idx="6">
                  <c:v>2.851</c:v>
                </c:pt>
                <c:pt idx="7">
                  <c:v>2.992</c:v>
                </c:pt>
                <c:pt idx="8">
                  <c:v>3.1230000000000002</c:v>
                </c:pt>
                <c:pt idx="9">
                  <c:v>3.246</c:v>
                </c:pt>
                <c:pt idx="10">
                  <c:v>3.3620000000000001</c:v>
                </c:pt>
                <c:pt idx="11">
                  <c:v>3.472</c:v>
                </c:pt>
                <c:pt idx="12">
                  <c:v>3.5760000000000001</c:v>
                </c:pt>
                <c:pt idx="13">
                  <c:v>3.6749999999999998</c:v>
                </c:pt>
                <c:pt idx="14">
                  <c:v>3.86</c:v>
                </c:pt>
                <c:pt idx="15">
                  <c:v>4.0289999999999999</c:v>
                </c:pt>
                <c:pt idx="16">
                  <c:v>4.1859999999999999</c:v>
                </c:pt>
                <c:pt idx="17">
                  <c:v>4.3310000000000004</c:v>
                </c:pt>
                <c:pt idx="18">
                  <c:v>4.4669999999999996</c:v>
                </c:pt>
                <c:pt idx="19">
                  <c:v>4.5949999999999998</c:v>
                </c:pt>
                <c:pt idx="20">
                  <c:v>4.8289999999999997</c:v>
                </c:pt>
                <c:pt idx="21">
                  <c:v>5.0389999999999997</c:v>
                </c:pt>
                <c:pt idx="22">
                  <c:v>5.2290000000000001</c:v>
                </c:pt>
                <c:pt idx="23">
                  <c:v>5.4029999999999996</c:v>
                </c:pt>
                <c:pt idx="24">
                  <c:v>5.5629999999999997</c:v>
                </c:pt>
                <c:pt idx="25">
                  <c:v>5.71</c:v>
                </c:pt>
                <c:pt idx="26">
                  <c:v>5.8479999999999999</c:v>
                </c:pt>
                <c:pt idx="27">
                  <c:v>5.976</c:v>
                </c:pt>
                <c:pt idx="28">
                  <c:v>6.0960000000000001</c:v>
                </c:pt>
                <c:pt idx="29">
                  <c:v>6.2080000000000002</c:v>
                </c:pt>
                <c:pt idx="30">
                  <c:v>6.3140000000000001</c:v>
                </c:pt>
                <c:pt idx="31">
                  <c:v>6.5090000000000003</c:v>
                </c:pt>
                <c:pt idx="32">
                  <c:v>6.726</c:v>
                </c:pt>
                <c:pt idx="33">
                  <c:v>6.9180000000000001</c:v>
                </c:pt>
                <c:pt idx="34">
                  <c:v>7.0890000000000004</c:v>
                </c:pt>
                <c:pt idx="35">
                  <c:v>7.2430000000000003</c:v>
                </c:pt>
                <c:pt idx="36">
                  <c:v>7.383</c:v>
                </c:pt>
                <c:pt idx="37">
                  <c:v>7.51</c:v>
                </c:pt>
                <c:pt idx="38">
                  <c:v>7.6260000000000003</c:v>
                </c:pt>
                <c:pt idx="39">
                  <c:v>7.7329999999999997</c:v>
                </c:pt>
                <c:pt idx="40">
                  <c:v>7.923</c:v>
                </c:pt>
                <c:pt idx="41">
                  <c:v>8.0850000000000009</c:v>
                </c:pt>
                <c:pt idx="42">
                  <c:v>8.2260000000000009</c:v>
                </c:pt>
                <c:pt idx="43">
                  <c:v>8.35</c:v>
                </c:pt>
                <c:pt idx="44">
                  <c:v>8.4580000000000002</c:v>
                </c:pt>
                <c:pt idx="45">
                  <c:v>8.5530000000000008</c:v>
                </c:pt>
                <c:pt idx="46">
                  <c:v>8.7119999999999997</c:v>
                </c:pt>
                <c:pt idx="47">
                  <c:v>8.8379999999999992</c:v>
                </c:pt>
                <c:pt idx="48">
                  <c:v>8.9380000000000006</c:v>
                </c:pt>
                <c:pt idx="49">
                  <c:v>9.0169999999999995</c:v>
                </c:pt>
                <c:pt idx="50">
                  <c:v>9.08</c:v>
                </c:pt>
                <c:pt idx="51">
                  <c:v>9.1300000000000008</c:v>
                </c:pt>
                <c:pt idx="52">
                  <c:v>9.1679999999999993</c:v>
                </c:pt>
                <c:pt idx="53">
                  <c:v>9.1969999999999992</c:v>
                </c:pt>
                <c:pt idx="54">
                  <c:v>9.218</c:v>
                </c:pt>
                <c:pt idx="55">
                  <c:v>9.2319999999999993</c:v>
                </c:pt>
                <c:pt idx="56">
                  <c:v>9.2409999999999997</c:v>
                </c:pt>
                <c:pt idx="57">
                  <c:v>9.2430000000000003</c:v>
                </c:pt>
                <c:pt idx="58">
                  <c:v>9.2260000000000009</c:v>
                </c:pt>
                <c:pt idx="59">
                  <c:v>9.1910000000000007</c:v>
                </c:pt>
                <c:pt idx="60">
                  <c:v>9.1440000000000001</c:v>
                </c:pt>
                <c:pt idx="61">
                  <c:v>9.0890000000000004</c:v>
                </c:pt>
                <c:pt idx="62">
                  <c:v>9.0269999999999992</c:v>
                </c:pt>
                <c:pt idx="63">
                  <c:v>8.9600000000000009</c:v>
                </c:pt>
                <c:pt idx="64">
                  <c:v>8.89</c:v>
                </c:pt>
                <c:pt idx="65">
                  <c:v>8.8179999999999996</c:v>
                </c:pt>
                <c:pt idx="66">
                  <c:v>8.6690000000000005</c:v>
                </c:pt>
                <c:pt idx="67">
                  <c:v>8.5190000000000001</c:v>
                </c:pt>
                <c:pt idx="68">
                  <c:v>8.3680000000000003</c:v>
                </c:pt>
                <c:pt idx="69">
                  <c:v>8.2210000000000001</c:v>
                </c:pt>
                <c:pt idx="70">
                  <c:v>8.0760000000000005</c:v>
                </c:pt>
                <c:pt idx="71">
                  <c:v>7.9349999999999996</c:v>
                </c:pt>
                <c:pt idx="72">
                  <c:v>7.6660000000000004</c:v>
                </c:pt>
                <c:pt idx="73">
                  <c:v>7.4139999999999997</c:v>
                </c:pt>
                <c:pt idx="74">
                  <c:v>7.1779999999999999</c:v>
                </c:pt>
                <c:pt idx="75">
                  <c:v>6.9589999999999996</c:v>
                </c:pt>
                <c:pt idx="76">
                  <c:v>6.7530000000000001</c:v>
                </c:pt>
                <c:pt idx="77">
                  <c:v>6.5620000000000003</c:v>
                </c:pt>
                <c:pt idx="78">
                  <c:v>6.3819999999999997</c:v>
                </c:pt>
                <c:pt idx="79">
                  <c:v>6.2130000000000001</c:v>
                </c:pt>
                <c:pt idx="80">
                  <c:v>6.0540000000000003</c:v>
                </c:pt>
                <c:pt idx="81">
                  <c:v>5.9050000000000002</c:v>
                </c:pt>
                <c:pt idx="82">
                  <c:v>5.7640000000000002</c:v>
                </c:pt>
                <c:pt idx="83">
                  <c:v>5.5039999999999996</c:v>
                </c:pt>
                <c:pt idx="84">
                  <c:v>5.2160000000000002</c:v>
                </c:pt>
                <c:pt idx="85">
                  <c:v>4.9610000000000003</c:v>
                </c:pt>
                <c:pt idx="86">
                  <c:v>4.734</c:v>
                </c:pt>
                <c:pt idx="87">
                  <c:v>4.53</c:v>
                </c:pt>
                <c:pt idx="88">
                  <c:v>4.3460000000000001</c:v>
                </c:pt>
                <c:pt idx="89">
                  <c:v>4.1790000000000003</c:v>
                </c:pt>
                <c:pt idx="90">
                  <c:v>4.0259999999999998</c:v>
                </c:pt>
                <c:pt idx="91">
                  <c:v>3.8860000000000001</c:v>
                </c:pt>
                <c:pt idx="92">
                  <c:v>3.6360000000000001</c:v>
                </c:pt>
                <c:pt idx="93">
                  <c:v>3.4220000000000002</c:v>
                </c:pt>
                <c:pt idx="94">
                  <c:v>3.2349999999999999</c:v>
                </c:pt>
                <c:pt idx="95">
                  <c:v>3.07</c:v>
                </c:pt>
                <c:pt idx="96">
                  <c:v>2.9239999999999999</c:v>
                </c:pt>
                <c:pt idx="97">
                  <c:v>2.7919999999999998</c:v>
                </c:pt>
                <c:pt idx="98">
                  <c:v>2.5670000000000002</c:v>
                </c:pt>
                <c:pt idx="99">
                  <c:v>2.379</c:v>
                </c:pt>
                <c:pt idx="100">
                  <c:v>2.2200000000000002</c:v>
                </c:pt>
                <c:pt idx="101">
                  <c:v>2.0840000000000001</c:v>
                </c:pt>
                <c:pt idx="102">
                  <c:v>1.9650000000000001</c:v>
                </c:pt>
                <c:pt idx="103">
                  <c:v>1.861</c:v>
                </c:pt>
                <c:pt idx="104">
                  <c:v>1.7689999999999999</c:v>
                </c:pt>
                <c:pt idx="105">
                  <c:v>1.6859999999999999</c:v>
                </c:pt>
                <c:pt idx="106">
                  <c:v>1.6120000000000001</c:v>
                </c:pt>
                <c:pt idx="107">
                  <c:v>1.544</c:v>
                </c:pt>
                <c:pt idx="108">
                  <c:v>1.4830000000000001</c:v>
                </c:pt>
                <c:pt idx="109">
                  <c:v>1.3759999999999999</c:v>
                </c:pt>
                <c:pt idx="110">
                  <c:v>1.2629999999999999</c:v>
                </c:pt>
                <c:pt idx="111">
                  <c:v>1.17</c:v>
                </c:pt>
                <c:pt idx="112">
                  <c:v>1.0900000000000001</c:v>
                </c:pt>
                <c:pt idx="113">
                  <c:v>1.022</c:v>
                </c:pt>
                <c:pt idx="114">
                  <c:v>0.96289999999999998</c:v>
                </c:pt>
                <c:pt idx="115">
                  <c:v>0.91069999999999995</c:v>
                </c:pt>
                <c:pt idx="116">
                  <c:v>0.86439999999999995</c:v>
                </c:pt>
                <c:pt idx="117">
                  <c:v>0.82299999999999995</c:v>
                </c:pt>
                <c:pt idx="118">
                  <c:v>0.75209999999999999</c:v>
                </c:pt>
                <c:pt idx="119">
                  <c:v>0.69350000000000001</c:v>
                </c:pt>
                <c:pt idx="120">
                  <c:v>0.64410000000000001</c:v>
                </c:pt>
                <c:pt idx="121">
                  <c:v>0.6018</c:v>
                </c:pt>
                <c:pt idx="122">
                  <c:v>0.56520000000000004</c:v>
                </c:pt>
                <c:pt idx="123">
                  <c:v>0.53320000000000001</c:v>
                </c:pt>
                <c:pt idx="124">
                  <c:v>0.47970000000000002</c:v>
                </c:pt>
                <c:pt idx="125">
                  <c:v>0.43669999999999998</c:v>
                </c:pt>
                <c:pt idx="126">
                  <c:v>0.40129999999999999</c:v>
                </c:pt>
                <c:pt idx="127">
                  <c:v>0.37169999999999997</c:v>
                </c:pt>
                <c:pt idx="128">
                  <c:v>0.34639999999999999</c:v>
                </c:pt>
                <c:pt idx="129">
                  <c:v>0.3246</c:v>
                </c:pt>
                <c:pt idx="130">
                  <c:v>0.30559999999999998</c:v>
                </c:pt>
                <c:pt idx="131">
                  <c:v>0.28889999999999999</c:v>
                </c:pt>
                <c:pt idx="132">
                  <c:v>0.27400000000000002</c:v>
                </c:pt>
                <c:pt idx="133">
                  <c:v>0.26069999999999999</c:v>
                </c:pt>
                <c:pt idx="134">
                  <c:v>0.2487</c:v>
                </c:pt>
                <c:pt idx="135">
                  <c:v>0.22800000000000001</c:v>
                </c:pt>
                <c:pt idx="136">
                  <c:v>0.20680000000000001</c:v>
                </c:pt>
                <c:pt idx="137">
                  <c:v>0.18940000000000001</c:v>
                </c:pt>
                <c:pt idx="138">
                  <c:v>0.1749</c:v>
                </c:pt>
                <c:pt idx="139">
                  <c:v>0.16259999999999999</c:v>
                </c:pt>
                <c:pt idx="140">
                  <c:v>0.152</c:v>
                </c:pt>
                <c:pt idx="141">
                  <c:v>0.14280000000000001</c:v>
                </c:pt>
                <c:pt idx="142">
                  <c:v>0.1348</c:v>
                </c:pt>
                <c:pt idx="143">
                  <c:v>0.12759999999999999</c:v>
                </c:pt>
                <c:pt idx="144">
                  <c:v>0.11550000000000001</c:v>
                </c:pt>
                <c:pt idx="145">
                  <c:v>0.1056</c:v>
                </c:pt>
                <c:pt idx="146">
                  <c:v>9.7360000000000002E-2</c:v>
                </c:pt>
                <c:pt idx="147">
                  <c:v>9.0380000000000002E-2</c:v>
                </c:pt>
                <c:pt idx="148">
                  <c:v>8.4400000000000003E-2</c:v>
                </c:pt>
                <c:pt idx="149">
                  <c:v>7.9200000000000007E-2</c:v>
                </c:pt>
                <c:pt idx="150">
                  <c:v>7.0610000000000006E-2</c:v>
                </c:pt>
                <c:pt idx="151">
                  <c:v>6.3789999999999999E-2</c:v>
                </c:pt>
                <c:pt idx="152">
                  <c:v>5.8229999999999997E-2</c:v>
                </c:pt>
                <c:pt idx="153">
                  <c:v>5.3620000000000001E-2</c:v>
                </c:pt>
                <c:pt idx="154">
                  <c:v>4.972E-2</c:v>
                </c:pt>
                <c:pt idx="155">
                  <c:v>4.6379999999999998E-2</c:v>
                </c:pt>
                <c:pt idx="156">
                  <c:v>4.3479999999999998E-2</c:v>
                </c:pt>
                <c:pt idx="157">
                  <c:v>4.0939999999999997E-2</c:v>
                </c:pt>
                <c:pt idx="158">
                  <c:v>3.8690000000000002E-2</c:v>
                </c:pt>
                <c:pt idx="159">
                  <c:v>3.6700000000000003E-2</c:v>
                </c:pt>
                <c:pt idx="160">
                  <c:v>3.4909999999999997E-2</c:v>
                </c:pt>
                <c:pt idx="161">
                  <c:v>3.1829999999999997E-2</c:v>
                </c:pt>
                <c:pt idx="162">
                  <c:v>2.87E-2</c:v>
                </c:pt>
                <c:pt idx="163">
                  <c:v>2.6159999999999999E-2</c:v>
                </c:pt>
                <c:pt idx="164">
                  <c:v>2.4049999999999998E-2</c:v>
                </c:pt>
                <c:pt idx="165">
                  <c:v>2.2270000000000002E-2</c:v>
                </c:pt>
                <c:pt idx="166">
                  <c:v>2.0750000000000001E-2</c:v>
                </c:pt>
                <c:pt idx="167">
                  <c:v>1.9439999999999999E-2</c:v>
                </c:pt>
                <c:pt idx="168">
                  <c:v>1.8280000000000001E-2</c:v>
                </c:pt>
                <c:pt idx="169">
                  <c:v>1.7270000000000001E-2</c:v>
                </c:pt>
                <c:pt idx="170">
                  <c:v>1.555E-2</c:v>
                </c:pt>
                <c:pt idx="171">
                  <c:v>1.4160000000000001E-2</c:v>
                </c:pt>
                <c:pt idx="172">
                  <c:v>1.3010000000000001E-2</c:v>
                </c:pt>
                <c:pt idx="173">
                  <c:v>1.204E-2</c:v>
                </c:pt>
                <c:pt idx="174">
                  <c:v>1.1209999999999999E-2</c:v>
                </c:pt>
                <c:pt idx="175">
                  <c:v>1.0489999999999999E-2</c:v>
                </c:pt>
                <c:pt idx="176">
                  <c:v>9.3080000000000003E-3</c:v>
                </c:pt>
                <c:pt idx="177">
                  <c:v>8.3759999999999998E-3</c:v>
                </c:pt>
                <c:pt idx="178">
                  <c:v>7.62E-3</c:v>
                </c:pt>
                <c:pt idx="179">
                  <c:v>6.9950000000000003E-3</c:v>
                </c:pt>
                <c:pt idx="180">
                  <c:v>6.4679999999999998E-3</c:v>
                </c:pt>
                <c:pt idx="181">
                  <c:v>6.0179999999999999E-3</c:v>
                </c:pt>
                <c:pt idx="182">
                  <c:v>5.6299999999999996E-3</c:v>
                </c:pt>
                <c:pt idx="183">
                  <c:v>5.2900000000000004E-3</c:v>
                </c:pt>
                <c:pt idx="184">
                  <c:v>4.9909999999999998E-3</c:v>
                </c:pt>
                <c:pt idx="185">
                  <c:v>4.725E-3</c:v>
                </c:pt>
                <c:pt idx="186">
                  <c:v>4.4869999999999997E-3</c:v>
                </c:pt>
                <c:pt idx="187">
                  <c:v>4.0790000000000002E-3</c:v>
                </c:pt>
                <c:pt idx="188">
                  <c:v>3.6670000000000001E-3</c:v>
                </c:pt>
                <c:pt idx="189">
                  <c:v>3.333E-3</c:v>
                </c:pt>
                <c:pt idx="190">
                  <c:v>3.0569999999999998E-3</c:v>
                </c:pt>
                <c:pt idx="191">
                  <c:v>2.8249999999999998E-3</c:v>
                </c:pt>
                <c:pt idx="192">
                  <c:v>2.6259999999999999E-3</c:v>
                </c:pt>
                <c:pt idx="193">
                  <c:v>2.4550000000000002E-3</c:v>
                </c:pt>
                <c:pt idx="194">
                  <c:v>2.3059999999999999E-3</c:v>
                </c:pt>
                <c:pt idx="195">
                  <c:v>2.1740000000000002E-3</c:v>
                </c:pt>
                <c:pt idx="196">
                  <c:v>1.9530000000000001E-3</c:v>
                </c:pt>
                <c:pt idx="197">
                  <c:v>1.774E-3</c:v>
                </c:pt>
                <c:pt idx="198">
                  <c:v>1.6260000000000001E-3</c:v>
                </c:pt>
                <c:pt idx="199">
                  <c:v>1.5020000000000001E-3</c:v>
                </c:pt>
                <c:pt idx="200">
                  <c:v>1.3960000000000001E-3</c:v>
                </c:pt>
                <c:pt idx="201">
                  <c:v>1.304E-3</c:v>
                </c:pt>
                <c:pt idx="202">
                  <c:v>1.1540000000000001E-3</c:v>
                </c:pt>
                <c:pt idx="203">
                  <c:v>1.036E-3</c:v>
                </c:pt>
                <c:pt idx="204">
                  <c:v>9.4070000000000004E-4</c:v>
                </c:pt>
                <c:pt idx="205">
                  <c:v>8.6189999999999997E-4</c:v>
                </c:pt>
                <c:pt idx="206">
                  <c:v>7.9569999999999999E-4</c:v>
                </c:pt>
                <c:pt idx="207">
                  <c:v>7.3930000000000003E-4</c:v>
                </c:pt>
                <c:pt idx="208">
                  <c:v>7.092E-4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A4-491D-BC3F-3E1D63D36701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srim136Xe_Si!$D$20:$D$228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srim136Xe_Si!$G$20:$G$228</c:f>
              <c:numCache>
                <c:formatCode>0.000E+00</c:formatCode>
                <c:ptCount val="209"/>
                <c:pt idx="0">
                  <c:v>2.4209999999999998</c:v>
                </c:pt>
                <c:pt idx="1">
                  <c:v>2.5041000000000002</c:v>
                </c:pt>
                <c:pt idx="2">
                  <c:v>2.5840000000000001</c:v>
                </c:pt>
                <c:pt idx="3">
                  <c:v>2.6608999999999998</c:v>
                </c:pt>
                <c:pt idx="4">
                  <c:v>2.7345000000000002</c:v>
                </c:pt>
                <c:pt idx="5">
                  <c:v>2.8745000000000003</c:v>
                </c:pt>
                <c:pt idx="6">
                  <c:v>3.0360999999999998</c:v>
                </c:pt>
                <c:pt idx="7">
                  <c:v>3.1871</c:v>
                </c:pt>
                <c:pt idx="8">
                  <c:v>3.3276000000000003</c:v>
                </c:pt>
                <c:pt idx="9">
                  <c:v>3.4596999999999998</c:v>
                </c:pt>
                <c:pt idx="10">
                  <c:v>3.5844</c:v>
                </c:pt>
                <c:pt idx="11">
                  <c:v>3.7027999999999999</c:v>
                </c:pt>
                <c:pt idx="12">
                  <c:v>3.8149000000000002</c:v>
                </c:pt>
                <c:pt idx="13">
                  <c:v>3.9217</c:v>
                </c:pt>
                <c:pt idx="14">
                  <c:v>4.1216999999999997</c:v>
                </c:pt>
                <c:pt idx="15">
                  <c:v>4.3048999999999999</c:v>
                </c:pt>
                <c:pt idx="16">
                  <c:v>4.4752999999999998</c:v>
                </c:pt>
                <c:pt idx="17">
                  <c:v>4.6332000000000004</c:v>
                </c:pt>
                <c:pt idx="18">
                  <c:v>4.7814999999999994</c:v>
                </c:pt>
                <c:pt idx="19">
                  <c:v>4.9214000000000002</c:v>
                </c:pt>
                <c:pt idx="20">
                  <c:v>5.1778999999999993</c:v>
                </c:pt>
                <c:pt idx="21">
                  <c:v>5.4090999999999996</c:v>
                </c:pt>
                <c:pt idx="22">
                  <c:v>5.6191000000000004</c:v>
                </c:pt>
                <c:pt idx="23">
                  <c:v>5.8121999999999998</c:v>
                </c:pt>
                <c:pt idx="24">
                  <c:v>5.9903999999999993</c:v>
                </c:pt>
                <c:pt idx="25">
                  <c:v>6.1547999999999998</c:v>
                </c:pt>
                <c:pt idx="26">
                  <c:v>6.3095999999999997</c:v>
                </c:pt>
                <c:pt idx="27">
                  <c:v>6.4538000000000002</c:v>
                </c:pt>
                <c:pt idx="28">
                  <c:v>6.5895000000000001</c:v>
                </c:pt>
                <c:pt idx="29">
                  <c:v>6.7167000000000003</c:v>
                </c:pt>
                <c:pt idx="30">
                  <c:v>6.8373999999999997</c:v>
                </c:pt>
                <c:pt idx="31">
                  <c:v>7.0607000000000006</c:v>
                </c:pt>
                <c:pt idx="32">
                  <c:v>7.3112000000000004</c:v>
                </c:pt>
                <c:pt idx="33">
                  <c:v>7.5348000000000006</c:v>
                </c:pt>
                <c:pt idx="34">
                  <c:v>7.7359000000000009</c:v>
                </c:pt>
                <c:pt idx="35">
                  <c:v>7.9187000000000003</c:v>
                </c:pt>
                <c:pt idx="36">
                  <c:v>8.0862999999999996</c:v>
                </c:pt>
                <c:pt idx="37">
                  <c:v>8.2397999999999989</c:v>
                </c:pt>
                <c:pt idx="38">
                  <c:v>8.3815000000000008</c:v>
                </c:pt>
                <c:pt idx="39">
                  <c:v>8.5131999999999994</c:v>
                </c:pt>
                <c:pt idx="40">
                  <c:v>8.7506000000000004</c:v>
                </c:pt>
                <c:pt idx="41">
                  <c:v>8.9573</c:v>
                </c:pt>
                <c:pt idx="42">
                  <c:v>9.1409000000000002</c:v>
                </c:pt>
                <c:pt idx="43">
                  <c:v>9.3056000000000001</c:v>
                </c:pt>
                <c:pt idx="44">
                  <c:v>9.4526000000000003</c:v>
                </c:pt>
                <c:pt idx="45">
                  <c:v>9.5850000000000009</c:v>
                </c:pt>
                <c:pt idx="46">
                  <c:v>9.8149999999999995</c:v>
                </c:pt>
                <c:pt idx="47">
                  <c:v>10.007999999999999</c:v>
                </c:pt>
                <c:pt idx="48">
                  <c:v>10.172000000000001</c:v>
                </c:pt>
                <c:pt idx="49">
                  <c:v>10.311</c:v>
                </c:pt>
                <c:pt idx="50">
                  <c:v>10.431000000000001</c:v>
                </c:pt>
                <c:pt idx="51">
                  <c:v>10.537000000000001</c:v>
                </c:pt>
                <c:pt idx="52">
                  <c:v>10.628</c:v>
                </c:pt>
                <c:pt idx="53">
                  <c:v>10.707999999999998</c:v>
                </c:pt>
                <c:pt idx="54">
                  <c:v>10.778</c:v>
                </c:pt>
                <c:pt idx="55">
                  <c:v>10.840999999999999</c:v>
                </c:pt>
                <c:pt idx="56">
                  <c:v>10.895999999999999</c:v>
                </c:pt>
                <c:pt idx="57">
                  <c:v>10.988</c:v>
                </c:pt>
                <c:pt idx="58">
                  <c:v>11.077000000000002</c:v>
                </c:pt>
                <c:pt idx="59">
                  <c:v>11.142000000000001</c:v>
                </c:pt>
                <c:pt idx="60">
                  <c:v>11.196</c:v>
                </c:pt>
                <c:pt idx="61">
                  <c:v>11.273</c:v>
                </c:pt>
                <c:pt idx="62">
                  <c:v>11.326999999999998</c:v>
                </c:pt>
                <c:pt idx="63">
                  <c:v>11.360000000000001</c:v>
                </c:pt>
                <c:pt idx="64">
                  <c:v>11.378</c:v>
                </c:pt>
                <c:pt idx="65">
                  <c:v>11.382</c:v>
                </c:pt>
                <c:pt idx="66">
                  <c:v>11.362</c:v>
                </c:pt>
                <c:pt idx="67">
                  <c:v>11.32</c:v>
                </c:pt>
                <c:pt idx="68">
                  <c:v>11.265000000000001</c:v>
                </c:pt>
                <c:pt idx="69">
                  <c:v>11.207000000000001</c:v>
                </c:pt>
                <c:pt idx="70">
                  <c:v>11.146000000000001</c:v>
                </c:pt>
                <c:pt idx="71">
                  <c:v>11.084999999999999</c:v>
                </c:pt>
                <c:pt idx="72">
                  <c:v>10.971</c:v>
                </c:pt>
                <c:pt idx="73">
                  <c:v>10.868</c:v>
                </c:pt>
                <c:pt idx="74">
                  <c:v>10.781000000000001</c:v>
                </c:pt>
                <c:pt idx="75">
                  <c:v>10.710999999999999</c:v>
                </c:pt>
                <c:pt idx="76">
                  <c:v>10.656000000000001</c:v>
                </c:pt>
                <c:pt idx="77">
                  <c:v>10.618</c:v>
                </c:pt>
                <c:pt idx="78">
                  <c:v>10.593</c:v>
                </c:pt>
                <c:pt idx="79">
                  <c:v>10.581</c:v>
                </c:pt>
                <c:pt idx="80">
                  <c:v>10.581</c:v>
                </c:pt>
                <c:pt idx="81">
                  <c:v>10.592000000000001</c:v>
                </c:pt>
                <c:pt idx="82">
                  <c:v>10.613</c:v>
                </c:pt>
                <c:pt idx="83">
                  <c:v>10.677</c:v>
                </c:pt>
                <c:pt idx="84">
                  <c:v>10.795</c:v>
                </c:pt>
                <c:pt idx="85">
                  <c:v>10.943000000000001</c:v>
                </c:pt>
                <c:pt idx="86">
                  <c:v>11.113</c:v>
                </c:pt>
                <c:pt idx="87">
                  <c:v>11.298999999999999</c:v>
                </c:pt>
                <c:pt idx="88">
                  <c:v>11.496</c:v>
                </c:pt>
                <c:pt idx="89">
                  <c:v>11.699</c:v>
                </c:pt>
                <c:pt idx="90">
                  <c:v>11.907</c:v>
                </c:pt>
                <c:pt idx="91">
                  <c:v>12.117000000000001</c:v>
                </c:pt>
                <c:pt idx="92">
                  <c:v>12.536999999999999</c:v>
                </c:pt>
                <c:pt idx="93">
                  <c:v>12.954000000000001</c:v>
                </c:pt>
                <c:pt idx="94">
                  <c:v>13.365</c:v>
                </c:pt>
                <c:pt idx="95">
                  <c:v>13.76</c:v>
                </c:pt>
                <c:pt idx="96">
                  <c:v>14.154</c:v>
                </c:pt>
                <c:pt idx="97">
                  <c:v>14.532</c:v>
                </c:pt>
                <c:pt idx="98">
                  <c:v>15.257</c:v>
                </c:pt>
                <c:pt idx="99">
                  <c:v>15.968999999999999</c:v>
                </c:pt>
                <c:pt idx="100">
                  <c:v>16.649999999999999</c:v>
                </c:pt>
                <c:pt idx="101">
                  <c:v>17.314</c:v>
                </c:pt>
                <c:pt idx="102">
                  <c:v>17.975000000000001</c:v>
                </c:pt>
                <c:pt idx="103">
                  <c:v>18.621000000000002</c:v>
                </c:pt>
                <c:pt idx="104">
                  <c:v>19.258999999999997</c:v>
                </c:pt>
                <c:pt idx="105">
                  <c:v>19.885999999999999</c:v>
                </c:pt>
                <c:pt idx="106">
                  <c:v>20.512</c:v>
                </c:pt>
                <c:pt idx="107">
                  <c:v>21.123999999999999</c:v>
                </c:pt>
                <c:pt idx="108">
                  <c:v>21.733000000000001</c:v>
                </c:pt>
                <c:pt idx="109">
                  <c:v>22.916</c:v>
                </c:pt>
                <c:pt idx="110">
                  <c:v>24.332999999999998</c:v>
                </c:pt>
                <c:pt idx="111">
                  <c:v>25.700000000000003</c:v>
                </c:pt>
                <c:pt idx="112">
                  <c:v>26.99</c:v>
                </c:pt>
                <c:pt idx="113">
                  <c:v>28.231999999999999</c:v>
                </c:pt>
                <c:pt idx="114">
                  <c:v>29.402900000000002</c:v>
                </c:pt>
                <c:pt idx="115">
                  <c:v>30.520699999999998</c:v>
                </c:pt>
                <c:pt idx="116">
                  <c:v>31.584399999999999</c:v>
                </c:pt>
                <c:pt idx="117">
                  <c:v>32.592999999999996</c:v>
                </c:pt>
                <c:pt idx="118">
                  <c:v>34.482099999999996</c:v>
                </c:pt>
                <c:pt idx="119">
                  <c:v>36.213500000000003</c:v>
                </c:pt>
                <c:pt idx="120">
                  <c:v>37.804099999999998</c:v>
                </c:pt>
                <c:pt idx="121">
                  <c:v>39.281799999999997</c:v>
                </c:pt>
                <c:pt idx="122">
                  <c:v>40.655200000000001</c:v>
                </c:pt>
                <c:pt idx="123">
                  <c:v>41.933199999999999</c:v>
                </c:pt>
                <c:pt idx="124">
                  <c:v>44.279699999999998</c:v>
                </c:pt>
                <c:pt idx="125">
                  <c:v>46.3767</c:v>
                </c:pt>
                <c:pt idx="126">
                  <c:v>48.281300000000002</c:v>
                </c:pt>
                <c:pt idx="127">
                  <c:v>50.011699999999998</c:v>
                </c:pt>
                <c:pt idx="128">
                  <c:v>51.606400000000001</c:v>
                </c:pt>
                <c:pt idx="129">
                  <c:v>53.074599999999997</c:v>
                </c:pt>
                <c:pt idx="130">
                  <c:v>54.435600000000001</c:v>
                </c:pt>
                <c:pt idx="131">
                  <c:v>55.698899999999995</c:v>
                </c:pt>
                <c:pt idx="132">
                  <c:v>56.874000000000002</c:v>
                </c:pt>
                <c:pt idx="133">
                  <c:v>57.970700000000001</c:v>
                </c:pt>
                <c:pt idx="134">
                  <c:v>58.988700000000001</c:v>
                </c:pt>
                <c:pt idx="135">
                  <c:v>60.838000000000001</c:v>
                </c:pt>
                <c:pt idx="136">
                  <c:v>62.836800000000004</c:v>
                </c:pt>
                <c:pt idx="137">
                  <c:v>64.52940000000001</c:v>
                </c:pt>
                <c:pt idx="138">
                  <c:v>65.984899999999996</c:v>
                </c:pt>
                <c:pt idx="139">
                  <c:v>67.082599999999999</c:v>
                </c:pt>
                <c:pt idx="140">
                  <c:v>67.462000000000003</c:v>
                </c:pt>
                <c:pt idx="141">
                  <c:v>68.022799999999989</c:v>
                </c:pt>
                <c:pt idx="142">
                  <c:v>68.484799999999993</c:v>
                </c:pt>
                <c:pt idx="143">
                  <c:v>68.837599999999995</c:v>
                </c:pt>
                <c:pt idx="144">
                  <c:v>69.245499999999993</c:v>
                </c:pt>
                <c:pt idx="145">
                  <c:v>69.365600000000001</c:v>
                </c:pt>
                <c:pt idx="146">
                  <c:v>69.24736</c:v>
                </c:pt>
                <c:pt idx="147">
                  <c:v>68.960380000000001</c:v>
                </c:pt>
                <c:pt idx="148">
                  <c:v>68.534400000000005</c:v>
                </c:pt>
                <c:pt idx="149">
                  <c:v>68.019199999999998</c:v>
                </c:pt>
                <c:pt idx="150">
                  <c:v>66.790610000000001</c:v>
                </c:pt>
                <c:pt idx="151">
                  <c:v>65.403790000000001</c:v>
                </c:pt>
                <c:pt idx="152">
                  <c:v>63.948230000000002</c:v>
                </c:pt>
                <c:pt idx="153">
                  <c:v>62.463619999999999</c:v>
                </c:pt>
                <c:pt idx="154">
                  <c:v>60.999720000000003</c:v>
                </c:pt>
                <c:pt idx="155">
                  <c:v>59.556379999999997</c:v>
                </c:pt>
                <c:pt idx="156">
                  <c:v>58.16348</c:v>
                </c:pt>
                <c:pt idx="157">
                  <c:v>56.82094</c:v>
                </c:pt>
                <c:pt idx="158">
                  <c:v>55.518689999999999</c:v>
                </c:pt>
                <c:pt idx="159">
                  <c:v>54.276700000000005</c:v>
                </c:pt>
                <c:pt idx="160">
                  <c:v>53.074910000000003</c:v>
                </c:pt>
                <c:pt idx="161">
                  <c:v>50.821829999999999</c:v>
                </c:pt>
                <c:pt idx="162">
                  <c:v>48.258699999999997</c:v>
                </c:pt>
                <c:pt idx="163">
                  <c:v>45.926159999999996</c:v>
                </c:pt>
                <c:pt idx="164">
                  <c:v>43.814050000000002</c:v>
                </c:pt>
                <c:pt idx="165">
                  <c:v>41.882269999999998</c:v>
                </c:pt>
                <c:pt idx="166">
                  <c:v>40.110750000000003</c:v>
                </c:pt>
                <c:pt idx="167">
                  <c:v>38.489440000000002</c:v>
                </c:pt>
                <c:pt idx="168">
                  <c:v>36.998279999999994</c:v>
                </c:pt>
                <c:pt idx="169">
                  <c:v>35.627270000000003</c:v>
                </c:pt>
                <c:pt idx="170">
                  <c:v>33.235549999999996</c:v>
                </c:pt>
                <c:pt idx="171">
                  <c:v>31.184160000000002</c:v>
                </c:pt>
                <c:pt idx="172">
                  <c:v>29.39301</c:v>
                </c:pt>
                <c:pt idx="173">
                  <c:v>27.832039999999999</c:v>
                </c:pt>
                <c:pt idx="174">
                  <c:v>26.45121</c:v>
                </c:pt>
                <c:pt idx="175">
                  <c:v>25.21049</c:v>
                </c:pt>
                <c:pt idx="176">
                  <c:v>23.109308000000002</c:v>
                </c:pt>
                <c:pt idx="177">
                  <c:v>21.388375999999997</c:v>
                </c:pt>
                <c:pt idx="178">
                  <c:v>19.947620000000001</c:v>
                </c:pt>
                <c:pt idx="179">
                  <c:v>18.726994999999999</c:v>
                </c:pt>
                <c:pt idx="180">
                  <c:v>17.676468000000003</c:v>
                </c:pt>
                <c:pt idx="181">
                  <c:v>16.756018000000001</c:v>
                </c:pt>
                <c:pt idx="182">
                  <c:v>15.955629999999999</c:v>
                </c:pt>
                <c:pt idx="183">
                  <c:v>15.245290000000001</c:v>
                </c:pt>
                <c:pt idx="184">
                  <c:v>14.614991</c:v>
                </c:pt>
                <c:pt idx="185">
                  <c:v>14.054725000000001</c:v>
                </c:pt>
                <c:pt idx="186">
                  <c:v>13.544486999999998</c:v>
                </c:pt>
                <c:pt idx="187">
                  <c:v>12.664079000000001</c:v>
                </c:pt>
                <c:pt idx="188">
                  <c:v>11.753667</c:v>
                </c:pt>
                <c:pt idx="189">
                  <c:v>11.003333</c:v>
                </c:pt>
                <c:pt idx="190">
                  <c:v>10.383057000000001</c:v>
                </c:pt>
                <c:pt idx="191">
                  <c:v>9.8588249999999995</c:v>
                </c:pt>
                <c:pt idx="192">
                  <c:v>9.4106259999999988</c:v>
                </c:pt>
                <c:pt idx="193">
                  <c:v>9.0234550000000002</c:v>
                </c:pt>
                <c:pt idx="194">
                  <c:v>8.6853060000000006</c:v>
                </c:pt>
                <c:pt idx="195">
                  <c:v>8.3871739999999999</c:v>
                </c:pt>
                <c:pt idx="196">
                  <c:v>7.8889529999999999</c:v>
                </c:pt>
                <c:pt idx="197">
                  <c:v>7.4887740000000003</c:v>
                </c:pt>
                <c:pt idx="198">
                  <c:v>7.1606259999999997</c:v>
                </c:pt>
                <c:pt idx="199">
                  <c:v>6.8885019999999999</c:v>
                </c:pt>
                <c:pt idx="200">
                  <c:v>6.6593960000000001</c:v>
                </c:pt>
                <c:pt idx="201">
                  <c:v>6.4633039999999999</c:v>
                </c:pt>
                <c:pt idx="202">
                  <c:v>6.1491539999999993</c:v>
                </c:pt>
                <c:pt idx="203">
                  <c:v>5.9110360000000002</c:v>
                </c:pt>
                <c:pt idx="204">
                  <c:v>5.7249407000000003</c:v>
                </c:pt>
                <c:pt idx="205">
                  <c:v>5.5768618999999999</c:v>
                </c:pt>
                <c:pt idx="206">
                  <c:v>5.4587957000000005</c:v>
                </c:pt>
                <c:pt idx="207">
                  <c:v>5.3617393</c:v>
                </c:pt>
                <c:pt idx="208">
                  <c:v>5.3147092000000002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BA4-491D-BC3F-3E1D63D36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37128"/>
        <c:axId val="639839088"/>
      </c:scatterChart>
      <c:valAx>
        <c:axId val="63983712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39088"/>
        <c:crosses val="autoZero"/>
        <c:crossBetween val="midCat"/>
        <c:majorUnit val="10"/>
      </c:valAx>
      <c:valAx>
        <c:axId val="639839088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0604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3712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431641007560619"/>
          <c:y val="0.5881920104866778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srim136Xe_Air!$P$5</c:f>
          <c:strCache>
            <c:ptCount val="1"/>
            <c:pt idx="0">
              <c:v>srim136Xe_Air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srim136Xe_Air!$D$20:$D$228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srim136Xe_Air!$J$20:$J$228</c:f>
              <c:numCache>
                <c:formatCode>0.000</c:formatCode>
                <c:ptCount val="209"/>
                <c:pt idx="0">
                  <c:v>7.88</c:v>
                </c:pt>
                <c:pt idx="1">
                  <c:v>8.1300000000000008</c:v>
                </c:pt>
                <c:pt idx="2">
                  <c:v>8.3699999999999992</c:v>
                </c:pt>
                <c:pt idx="3">
                  <c:v>8.6</c:v>
                </c:pt>
                <c:pt idx="4">
                  <c:v>8.82</c:v>
                </c:pt>
                <c:pt idx="5">
                  <c:v>9.25</c:v>
                </c:pt>
                <c:pt idx="6">
                  <c:v>9.77</c:v>
                </c:pt>
                <c:pt idx="7">
                  <c:v>10.26</c:v>
                </c:pt>
                <c:pt idx="8">
                  <c:v>10.72</c:v>
                </c:pt>
                <c:pt idx="9">
                  <c:v>11.17</c:v>
                </c:pt>
                <c:pt idx="10">
                  <c:v>11.61</c:v>
                </c:pt>
                <c:pt idx="11">
                  <c:v>12.03</c:v>
                </c:pt>
                <c:pt idx="12">
                  <c:v>12.44</c:v>
                </c:pt>
                <c:pt idx="13">
                  <c:v>12.83</c:v>
                </c:pt>
                <c:pt idx="14">
                  <c:v>13.6</c:v>
                </c:pt>
                <c:pt idx="15">
                  <c:v>14.33</c:v>
                </c:pt>
                <c:pt idx="16">
                  <c:v>15.04</c:v>
                </c:pt>
                <c:pt idx="17">
                  <c:v>15.72</c:v>
                </c:pt>
                <c:pt idx="18">
                  <c:v>16.38</c:v>
                </c:pt>
                <c:pt idx="19">
                  <c:v>17.02</c:v>
                </c:pt>
                <c:pt idx="20">
                  <c:v>18.260000000000002</c:v>
                </c:pt>
                <c:pt idx="21">
                  <c:v>19.440000000000001</c:v>
                </c:pt>
                <c:pt idx="22">
                  <c:v>20.58</c:v>
                </c:pt>
                <c:pt idx="23">
                  <c:v>21.68</c:v>
                </c:pt>
                <c:pt idx="24">
                  <c:v>22.75</c:v>
                </c:pt>
                <c:pt idx="25">
                  <c:v>23.79</c:v>
                </c:pt>
                <c:pt idx="26">
                  <c:v>24.81</c:v>
                </c:pt>
                <c:pt idx="27">
                  <c:v>25.8</c:v>
                </c:pt>
                <c:pt idx="28">
                  <c:v>26.77</c:v>
                </c:pt>
                <c:pt idx="29">
                  <c:v>27.73</c:v>
                </c:pt>
                <c:pt idx="30">
                  <c:v>28.67</c:v>
                </c:pt>
                <c:pt idx="31">
                  <c:v>30.51</c:v>
                </c:pt>
                <c:pt idx="32">
                  <c:v>32.74</c:v>
                </c:pt>
                <c:pt idx="33">
                  <c:v>34.909999999999997</c:v>
                </c:pt>
                <c:pt idx="34">
                  <c:v>37.020000000000003</c:v>
                </c:pt>
                <c:pt idx="35">
                  <c:v>39.090000000000003</c:v>
                </c:pt>
                <c:pt idx="36">
                  <c:v>41.11</c:v>
                </c:pt>
                <c:pt idx="37">
                  <c:v>43.1</c:v>
                </c:pt>
                <c:pt idx="38">
                  <c:v>45.06</c:v>
                </c:pt>
                <c:pt idx="39">
                  <c:v>46.99</c:v>
                </c:pt>
                <c:pt idx="40">
                  <c:v>50.77</c:v>
                </c:pt>
                <c:pt idx="41">
                  <c:v>54.48</c:v>
                </c:pt>
                <c:pt idx="42">
                  <c:v>58.11</c:v>
                </c:pt>
                <c:pt idx="43">
                  <c:v>61.69</c:v>
                </c:pt>
                <c:pt idx="44">
                  <c:v>65.209999999999994</c:v>
                </c:pt>
                <c:pt idx="45">
                  <c:v>68.69</c:v>
                </c:pt>
                <c:pt idx="46">
                  <c:v>75.55</c:v>
                </c:pt>
                <c:pt idx="47">
                  <c:v>82.28</c:v>
                </c:pt>
                <c:pt idx="48">
                  <c:v>88.93</c:v>
                </c:pt>
                <c:pt idx="49">
                  <c:v>95.49</c:v>
                </c:pt>
                <c:pt idx="50">
                  <c:v>101.99</c:v>
                </c:pt>
                <c:pt idx="51">
                  <c:v>108.44</c:v>
                </c:pt>
                <c:pt idx="52">
                  <c:v>114.85</c:v>
                </c:pt>
                <c:pt idx="53">
                  <c:v>121.22</c:v>
                </c:pt>
                <c:pt idx="54">
                  <c:v>127.57</c:v>
                </c:pt>
                <c:pt idx="55">
                  <c:v>133.88999999999999</c:v>
                </c:pt>
                <c:pt idx="56">
                  <c:v>140.18</c:v>
                </c:pt>
                <c:pt idx="57">
                  <c:v>152.72999999999999</c:v>
                </c:pt>
                <c:pt idx="58">
                  <c:v>168.35</c:v>
                </c:pt>
                <c:pt idx="59">
                  <c:v>183.93</c:v>
                </c:pt>
                <c:pt idx="60">
                  <c:v>199.48</c:v>
                </c:pt>
                <c:pt idx="61">
                  <c:v>215.06</c:v>
                </c:pt>
                <c:pt idx="62">
                  <c:v>230.67</c:v>
                </c:pt>
                <c:pt idx="63">
                  <c:v>246.34</c:v>
                </c:pt>
                <c:pt idx="64">
                  <c:v>262.07</c:v>
                </c:pt>
                <c:pt idx="65">
                  <c:v>277.85000000000002</c:v>
                </c:pt>
                <c:pt idx="66">
                  <c:v>309.62</c:v>
                </c:pt>
                <c:pt idx="67">
                  <c:v>341.65</c:v>
                </c:pt>
                <c:pt idx="68">
                  <c:v>373.95</c:v>
                </c:pt>
                <c:pt idx="69">
                  <c:v>406.5</c:v>
                </c:pt>
                <c:pt idx="70">
                  <c:v>439.31</c:v>
                </c:pt>
                <c:pt idx="71">
                  <c:v>472.34</c:v>
                </c:pt>
                <c:pt idx="72">
                  <c:v>539.08000000000004</c:v>
                </c:pt>
                <c:pt idx="73">
                  <c:v>606.58000000000004</c:v>
                </c:pt>
                <c:pt idx="74">
                  <c:v>674.72</c:v>
                </c:pt>
                <c:pt idx="75">
                  <c:v>743.41</c:v>
                </c:pt>
                <c:pt idx="76">
                  <c:v>812.53</c:v>
                </c:pt>
                <c:pt idx="77">
                  <c:v>881.99</c:v>
                </c:pt>
                <c:pt idx="78">
                  <c:v>951.73</c:v>
                </c:pt>
                <c:pt idx="79" formatCode="0.00E+00">
                  <c:v>1020</c:v>
                </c:pt>
                <c:pt idx="80" formatCode="0.00E+00">
                  <c:v>1090</c:v>
                </c:pt>
                <c:pt idx="81" formatCode="0.00E+00">
                  <c:v>1160</c:v>
                </c:pt>
                <c:pt idx="82" formatCode="0.00E+00">
                  <c:v>1230</c:v>
                </c:pt>
                <c:pt idx="83" formatCode="0.00E+00">
                  <c:v>1370</c:v>
                </c:pt>
                <c:pt idx="84" formatCode="0.00E+00">
                  <c:v>1550</c:v>
                </c:pt>
                <c:pt idx="85" formatCode="0.00E+00">
                  <c:v>1720</c:v>
                </c:pt>
                <c:pt idx="86" formatCode="0.00E+00">
                  <c:v>1900</c:v>
                </c:pt>
                <c:pt idx="87" formatCode="0.00E+00">
                  <c:v>2070</c:v>
                </c:pt>
                <c:pt idx="88" formatCode="0.00E+00">
                  <c:v>2240</c:v>
                </c:pt>
                <c:pt idx="89" formatCode="0.00E+00">
                  <c:v>2410</c:v>
                </c:pt>
                <c:pt idx="90" formatCode="0.00E+00">
                  <c:v>2580</c:v>
                </c:pt>
                <c:pt idx="91" formatCode="0.00E+00">
                  <c:v>2750</c:v>
                </c:pt>
                <c:pt idx="92" formatCode="0.00E+00">
                  <c:v>3090</c:v>
                </c:pt>
                <c:pt idx="93" formatCode="0.00E+00">
                  <c:v>3420</c:v>
                </c:pt>
                <c:pt idx="94" formatCode="0.00E+00">
                  <c:v>3740</c:v>
                </c:pt>
                <c:pt idx="95" formatCode="0.00E+00">
                  <c:v>4059.9999999999995</c:v>
                </c:pt>
                <c:pt idx="96" formatCode="0.00E+00">
                  <c:v>4370</c:v>
                </c:pt>
                <c:pt idx="97" formatCode="0.00E+00">
                  <c:v>4670</c:v>
                </c:pt>
                <c:pt idx="98" formatCode="0.00E+00">
                  <c:v>5270</c:v>
                </c:pt>
                <c:pt idx="99" formatCode="0.00E+00">
                  <c:v>5830</c:v>
                </c:pt>
                <c:pt idx="100" formatCode="0.00E+00">
                  <c:v>6370</c:v>
                </c:pt>
                <c:pt idx="101" formatCode="0.00E+00">
                  <c:v>6880</c:v>
                </c:pt>
                <c:pt idx="102" formatCode="0.00E+00">
                  <c:v>7360</c:v>
                </c:pt>
                <c:pt idx="103" formatCode="0.00E+00">
                  <c:v>7820</c:v>
                </c:pt>
                <c:pt idx="104" formatCode="0.00E+00">
                  <c:v>8250</c:v>
                </c:pt>
                <c:pt idx="105" formatCode="0.00E+00">
                  <c:v>8670</c:v>
                </c:pt>
                <c:pt idx="106" formatCode="0.00E+00">
                  <c:v>9060</c:v>
                </c:pt>
                <c:pt idx="107" formatCode="0.00E+00">
                  <c:v>9440</c:v>
                </c:pt>
                <c:pt idx="108" formatCode="0.00E+00">
                  <c:v>9790</c:v>
                </c:pt>
                <c:pt idx="109" formatCode="0.00E+00">
                  <c:v>10460</c:v>
                </c:pt>
                <c:pt idx="110" formatCode="0.00E+00">
                  <c:v>11210</c:v>
                </c:pt>
                <c:pt idx="111" formatCode="0.00E+00">
                  <c:v>11900</c:v>
                </c:pt>
                <c:pt idx="112" formatCode="0.00E+00">
                  <c:v>12530</c:v>
                </c:pt>
                <c:pt idx="113" formatCode="0.00E+00">
                  <c:v>13120</c:v>
                </c:pt>
                <c:pt idx="114" formatCode="0.00E+00">
                  <c:v>13660</c:v>
                </c:pt>
                <c:pt idx="115" formatCode="0.00E+00">
                  <c:v>14180</c:v>
                </c:pt>
                <c:pt idx="116" formatCode="0.00E+00">
                  <c:v>14670</c:v>
                </c:pt>
                <c:pt idx="117" formatCode="0.00E+00">
                  <c:v>15140</c:v>
                </c:pt>
                <c:pt idx="118" formatCode="0.00E+00">
                  <c:v>16030.000000000002</c:v>
                </c:pt>
                <c:pt idx="119" formatCode="0.00E+00">
                  <c:v>16870</c:v>
                </c:pt>
                <c:pt idx="120" formatCode="0.00E+00">
                  <c:v>17660</c:v>
                </c:pt>
                <c:pt idx="121" formatCode="0.00E+00">
                  <c:v>18420</c:v>
                </c:pt>
                <c:pt idx="122" formatCode="0.00E+00">
                  <c:v>19150</c:v>
                </c:pt>
                <c:pt idx="123" formatCode="0.00E+00">
                  <c:v>19860</c:v>
                </c:pt>
                <c:pt idx="124" formatCode="0.00E+00">
                  <c:v>21230</c:v>
                </c:pt>
                <c:pt idx="125" formatCode="0.00E+00">
                  <c:v>22540</c:v>
                </c:pt>
                <c:pt idx="126" formatCode="0.00E+00">
                  <c:v>23810</c:v>
                </c:pt>
                <c:pt idx="127" formatCode="0.00E+00">
                  <c:v>25040</c:v>
                </c:pt>
                <c:pt idx="128" formatCode="0.00E+00">
                  <c:v>26250</c:v>
                </c:pt>
                <c:pt idx="129" formatCode="0.00E+00">
                  <c:v>27440</c:v>
                </c:pt>
                <c:pt idx="130" formatCode="0.00E+00">
                  <c:v>28610</c:v>
                </c:pt>
                <c:pt idx="131" formatCode="0.00E+00">
                  <c:v>29770</c:v>
                </c:pt>
                <c:pt idx="132" formatCode="0.00E+00">
                  <c:v>30910</c:v>
                </c:pt>
                <c:pt idx="133" formatCode="0.00E+00">
                  <c:v>32040</c:v>
                </c:pt>
                <c:pt idx="134" formatCode="0.00E+00">
                  <c:v>33170</c:v>
                </c:pt>
                <c:pt idx="135" formatCode="0.00E+00">
                  <c:v>35400</c:v>
                </c:pt>
                <c:pt idx="136" formatCode="0.00E+00">
                  <c:v>38160</c:v>
                </c:pt>
                <c:pt idx="137" formatCode="0.00E+00">
                  <c:v>40900</c:v>
                </c:pt>
                <c:pt idx="138" formatCode="0.00E+00">
                  <c:v>43620</c:v>
                </c:pt>
                <c:pt idx="139" formatCode="0.00E+00">
                  <c:v>46320</c:v>
                </c:pt>
                <c:pt idx="140" formatCode="0.00E+00">
                  <c:v>49010</c:v>
                </c:pt>
                <c:pt idx="141" formatCode="0.00E+00">
                  <c:v>51700</c:v>
                </c:pt>
                <c:pt idx="142" formatCode="0.00E+00">
                  <c:v>54370</c:v>
                </c:pt>
                <c:pt idx="143" formatCode="0.00E+00">
                  <c:v>57040</c:v>
                </c:pt>
                <c:pt idx="144" formatCode="0.00E+00">
                  <c:v>62380</c:v>
                </c:pt>
                <c:pt idx="145" formatCode="0.00E+00">
                  <c:v>67700</c:v>
                </c:pt>
                <c:pt idx="146" formatCode="0.00E+00">
                  <c:v>73030</c:v>
                </c:pt>
                <c:pt idx="147" formatCode="0.00E+00">
                  <c:v>78370</c:v>
                </c:pt>
                <c:pt idx="148" formatCode="0.00E+00">
                  <c:v>83740</c:v>
                </c:pt>
                <c:pt idx="149" formatCode="0.00E+00">
                  <c:v>89120</c:v>
                </c:pt>
                <c:pt idx="150" formatCode="0.00E+00">
                  <c:v>100000</c:v>
                </c:pt>
                <c:pt idx="151" formatCode="0.00E+00">
                  <c:v>111050</c:v>
                </c:pt>
                <c:pt idx="152" formatCode="0.00E+00">
                  <c:v>122290</c:v>
                </c:pt>
                <c:pt idx="153" formatCode="0.00E+00">
                  <c:v>133770</c:v>
                </c:pt>
                <c:pt idx="154" formatCode="0.00E+00">
                  <c:v>145500</c:v>
                </c:pt>
                <c:pt idx="155" formatCode="0.00E+00">
                  <c:v>157510</c:v>
                </c:pt>
                <c:pt idx="156" formatCode="0.00E+00">
                  <c:v>169810</c:v>
                </c:pt>
                <c:pt idx="157" formatCode="0.00E+00">
                  <c:v>182420</c:v>
                </c:pt>
                <c:pt idx="158" formatCode="0.00E+00">
                  <c:v>195350</c:v>
                </c:pt>
                <c:pt idx="159" formatCode="0.00E+00">
                  <c:v>208610</c:v>
                </c:pt>
                <c:pt idx="160" formatCode="0.00E+00">
                  <c:v>222220</c:v>
                </c:pt>
                <c:pt idx="161" formatCode="0.00E+00">
                  <c:v>250480</c:v>
                </c:pt>
                <c:pt idx="162" formatCode="0.00E+00">
                  <c:v>287830</c:v>
                </c:pt>
                <c:pt idx="163" formatCode="0.00E+00">
                  <c:v>327440</c:v>
                </c:pt>
                <c:pt idx="164" formatCode="0.00E+00">
                  <c:v>369290</c:v>
                </c:pt>
                <c:pt idx="165" formatCode="0.00E+00">
                  <c:v>413320</c:v>
                </c:pt>
                <c:pt idx="166" formatCode="0.00E+00">
                  <c:v>459410</c:v>
                </c:pt>
                <c:pt idx="167" formatCode="0.00E+00">
                  <c:v>507440</c:v>
                </c:pt>
                <c:pt idx="168" formatCode="0.00E+00">
                  <c:v>557250</c:v>
                </c:pt>
                <c:pt idx="169" formatCode="0.00E+00">
                  <c:v>608670</c:v>
                </c:pt>
                <c:pt idx="170" formatCode="0.00E+00">
                  <c:v>716700</c:v>
                </c:pt>
                <c:pt idx="171" formatCode="0.00E+00">
                  <c:v>832200</c:v>
                </c:pt>
                <c:pt idx="172" formatCode="0.00E+00">
                  <c:v>955250</c:v>
                </c:pt>
                <c:pt idx="173" formatCode="0.00E+00">
                  <c:v>1090000</c:v>
                </c:pt>
                <c:pt idx="174" formatCode="0.00E+00">
                  <c:v>1220000</c:v>
                </c:pt>
                <c:pt idx="175" formatCode="0.00E+00">
                  <c:v>1370000</c:v>
                </c:pt>
                <c:pt idx="176" formatCode="0.00E+00">
                  <c:v>1680000</c:v>
                </c:pt>
                <c:pt idx="177" formatCode="0.00E+00">
                  <c:v>2020000</c:v>
                </c:pt>
                <c:pt idx="178" formatCode="0.00E+00">
                  <c:v>2380000</c:v>
                </c:pt>
                <c:pt idx="179" formatCode="0.00E+00">
                  <c:v>2770000</c:v>
                </c:pt>
                <c:pt idx="180" formatCode="0.00E+00">
                  <c:v>3180000</c:v>
                </c:pt>
                <c:pt idx="181" formatCode="0.00E+00">
                  <c:v>3620000</c:v>
                </c:pt>
                <c:pt idx="182" formatCode="0.00E+00">
                  <c:v>4090000</c:v>
                </c:pt>
                <c:pt idx="183" formatCode="0.00E+00">
                  <c:v>4570000</c:v>
                </c:pt>
                <c:pt idx="184" formatCode="0.00E+00">
                  <c:v>5080000</c:v>
                </c:pt>
                <c:pt idx="185" formatCode="0.00E+00">
                  <c:v>5600000</c:v>
                </c:pt>
                <c:pt idx="186" formatCode="0.00E+00">
                  <c:v>6150000</c:v>
                </c:pt>
                <c:pt idx="187" formatCode="0.00E+00">
                  <c:v>7310000</c:v>
                </c:pt>
                <c:pt idx="188" formatCode="0.00E+00">
                  <c:v>8870000</c:v>
                </c:pt>
                <c:pt idx="189" formatCode="0.00E+00">
                  <c:v>10540000</c:v>
                </c:pt>
                <c:pt idx="190" formatCode="0.00E+00">
                  <c:v>12310000</c:v>
                </c:pt>
                <c:pt idx="191" formatCode="0.00E+00">
                  <c:v>14190000</c:v>
                </c:pt>
                <c:pt idx="192" formatCode="0.00E+00">
                  <c:v>16170000.000000002</c:v>
                </c:pt>
                <c:pt idx="193" formatCode="0.00E+00">
                  <c:v>18230000</c:v>
                </c:pt>
                <c:pt idx="194" formatCode="0.00E+00">
                  <c:v>20390000</c:v>
                </c:pt>
                <c:pt idx="195" formatCode="0.00E+00">
                  <c:v>22620000</c:v>
                </c:pt>
                <c:pt idx="196" formatCode="0.00E+00">
                  <c:v>27310000</c:v>
                </c:pt>
                <c:pt idx="197" formatCode="0.00E+00">
                  <c:v>32270000.000000004</c:v>
                </c:pt>
                <c:pt idx="198" formatCode="0.00E+00">
                  <c:v>37480000</c:v>
                </c:pt>
                <c:pt idx="199" formatCode="0.00E+00">
                  <c:v>42920000</c:v>
                </c:pt>
                <c:pt idx="200" formatCode="0.00E+00">
                  <c:v>48560000</c:v>
                </c:pt>
                <c:pt idx="201" formatCode="0.00E+00">
                  <c:v>54380000</c:v>
                </c:pt>
                <c:pt idx="202" formatCode="0.00E+00">
                  <c:v>66500000</c:v>
                </c:pt>
                <c:pt idx="203" formatCode="0.00E+00">
                  <c:v>79180000</c:v>
                </c:pt>
                <c:pt idx="204" formatCode="0.00E+00">
                  <c:v>92320000</c:v>
                </c:pt>
                <c:pt idx="205" formatCode="0.00E+00">
                  <c:v>105860000</c:v>
                </c:pt>
                <c:pt idx="206" formatCode="0.00E+00">
                  <c:v>119710000</c:v>
                </c:pt>
                <c:pt idx="207" formatCode="0.00E+00">
                  <c:v>133840000</c:v>
                </c:pt>
                <c:pt idx="208" formatCode="0.00E+00">
                  <c:v>142430000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B6-4EBD-B02F-758B08D03604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srim136Xe_Air!$D$20:$D$228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srim136Xe_Air!$M$20:$M$228</c:f>
              <c:numCache>
                <c:formatCode>0.000</c:formatCode>
                <c:ptCount val="209"/>
                <c:pt idx="0">
                  <c:v>1.98</c:v>
                </c:pt>
                <c:pt idx="1">
                  <c:v>2.0299999999999998</c:v>
                </c:pt>
                <c:pt idx="2">
                  <c:v>2.09</c:v>
                </c:pt>
                <c:pt idx="3">
                  <c:v>2.14</c:v>
                </c:pt>
                <c:pt idx="4">
                  <c:v>2.19</c:v>
                </c:pt>
                <c:pt idx="5">
                  <c:v>2.29</c:v>
                </c:pt>
                <c:pt idx="6">
                  <c:v>2.4</c:v>
                </c:pt>
                <c:pt idx="7">
                  <c:v>2.5099999999999998</c:v>
                </c:pt>
                <c:pt idx="8">
                  <c:v>2.61</c:v>
                </c:pt>
                <c:pt idx="9">
                  <c:v>2.71</c:v>
                </c:pt>
                <c:pt idx="10">
                  <c:v>2.8</c:v>
                </c:pt>
                <c:pt idx="11">
                  <c:v>2.89</c:v>
                </c:pt>
                <c:pt idx="12">
                  <c:v>2.97</c:v>
                </c:pt>
                <c:pt idx="13">
                  <c:v>3.05</c:v>
                </c:pt>
                <c:pt idx="14">
                  <c:v>3.21</c:v>
                </c:pt>
                <c:pt idx="15">
                  <c:v>3.36</c:v>
                </c:pt>
                <c:pt idx="16">
                  <c:v>3.5</c:v>
                </c:pt>
                <c:pt idx="17">
                  <c:v>3.63</c:v>
                </c:pt>
                <c:pt idx="18">
                  <c:v>3.76</c:v>
                </c:pt>
                <c:pt idx="19">
                  <c:v>3.89</c:v>
                </c:pt>
                <c:pt idx="20">
                  <c:v>4.12</c:v>
                </c:pt>
                <c:pt idx="21">
                  <c:v>4.3499999999999996</c:v>
                </c:pt>
                <c:pt idx="22">
                  <c:v>4.5599999999999996</c:v>
                </c:pt>
                <c:pt idx="23">
                  <c:v>4.76</c:v>
                </c:pt>
                <c:pt idx="24">
                  <c:v>4.95</c:v>
                </c:pt>
                <c:pt idx="25">
                  <c:v>5.14</c:v>
                </c:pt>
                <c:pt idx="26">
                  <c:v>5.32</c:v>
                </c:pt>
                <c:pt idx="27">
                  <c:v>5.49</c:v>
                </c:pt>
                <c:pt idx="28">
                  <c:v>5.66</c:v>
                </c:pt>
                <c:pt idx="29">
                  <c:v>5.83</c:v>
                </c:pt>
                <c:pt idx="30">
                  <c:v>5.99</c:v>
                </c:pt>
                <c:pt idx="31">
                  <c:v>6.3</c:v>
                </c:pt>
                <c:pt idx="32">
                  <c:v>6.68</c:v>
                </c:pt>
                <c:pt idx="33">
                  <c:v>7.04</c:v>
                </c:pt>
                <c:pt idx="34">
                  <c:v>7.39</c:v>
                </c:pt>
                <c:pt idx="35">
                  <c:v>7.73</c:v>
                </c:pt>
                <c:pt idx="36">
                  <c:v>8.0500000000000007</c:v>
                </c:pt>
                <c:pt idx="37">
                  <c:v>8.3699999999999992</c:v>
                </c:pt>
                <c:pt idx="38">
                  <c:v>8.68</c:v>
                </c:pt>
                <c:pt idx="39">
                  <c:v>8.98</c:v>
                </c:pt>
                <c:pt idx="40">
                  <c:v>9.58</c:v>
                </c:pt>
                <c:pt idx="41">
                  <c:v>10.15</c:v>
                </c:pt>
                <c:pt idx="42">
                  <c:v>10.71</c:v>
                </c:pt>
                <c:pt idx="43">
                  <c:v>11.25</c:v>
                </c:pt>
                <c:pt idx="44">
                  <c:v>11.78</c:v>
                </c:pt>
                <c:pt idx="45">
                  <c:v>12.3</c:v>
                </c:pt>
                <c:pt idx="46">
                  <c:v>13.32</c:v>
                </c:pt>
                <c:pt idx="47">
                  <c:v>14.31</c:v>
                </c:pt>
                <c:pt idx="48">
                  <c:v>15.27</c:v>
                </c:pt>
                <c:pt idx="49">
                  <c:v>16.21</c:v>
                </c:pt>
                <c:pt idx="50">
                  <c:v>17.13</c:v>
                </c:pt>
                <c:pt idx="51">
                  <c:v>18.03</c:v>
                </c:pt>
                <c:pt idx="52">
                  <c:v>18.920000000000002</c:v>
                </c:pt>
                <c:pt idx="53">
                  <c:v>19.79</c:v>
                </c:pt>
                <c:pt idx="54">
                  <c:v>20.66</c:v>
                </c:pt>
                <c:pt idx="55">
                  <c:v>21.51</c:v>
                </c:pt>
                <c:pt idx="56">
                  <c:v>22.35</c:v>
                </c:pt>
                <c:pt idx="57">
                  <c:v>24.04</c:v>
                </c:pt>
                <c:pt idx="58">
                  <c:v>26.13</c:v>
                </c:pt>
                <c:pt idx="59">
                  <c:v>28.17</c:v>
                </c:pt>
                <c:pt idx="60">
                  <c:v>30.17</c:v>
                </c:pt>
                <c:pt idx="61">
                  <c:v>32.14</c:v>
                </c:pt>
                <c:pt idx="62">
                  <c:v>34.090000000000003</c:v>
                </c:pt>
                <c:pt idx="63">
                  <c:v>36.03</c:v>
                </c:pt>
                <c:pt idx="64">
                  <c:v>37.94</c:v>
                </c:pt>
                <c:pt idx="65">
                  <c:v>39.840000000000003</c:v>
                </c:pt>
                <c:pt idx="66">
                  <c:v>43.7</c:v>
                </c:pt>
                <c:pt idx="67">
                  <c:v>47.5</c:v>
                </c:pt>
                <c:pt idx="68">
                  <c:v>51.25</c:v>
                </c:pt>
                <c:pt idx="69">
                  <c:v>54.94</c:v>
                </c:pt>
                <c:pt idx="70">
                  <c:v>58.59</c:v>
                </c:pt>
                <c:pt idx="71">
                  <c:v>62.2</c:v>
                </c:pt>
                <c:pt idx="72">
                  <c:v>69.59</c:v>
                </c:pt>
                <c:pt idx="73">
                  <c:v>76.77</c:v>
                </c:pt>
                <c:pt idx="74">
                  <c:v>83.77</c:v>
                </c:pt>
                <c:pt idx="75">
                  <c:v>90.59</c:v>
                </c:pt>
                <c:pt idx="76">
                  <c:v>97.25</c:v>
                </c:pt>
                <c:pt idx="77">
                  <c:v>103.74</c:v>
                </c:pt>
                <c:pt idx="78">
                  <c:v>110.08</c:v>
                </c:pt>
                <c:pt idx="79">
                  <c:v>116.27</c:v>
                </c:pt>
                <c:pt idx="80">
                  <c:v>122.32</c:v>
                </c:pt>
                <c:pt idx="81">
                  <c:v>128.22999999999999</c:v>
                </c:pt>
                <c:pt idx="82">
                  <c:v>134</c:v>
                </c:pt>
                <c:pt idx="83">
                  <c:v>145.79</c:v>
                </c:pt>
                <c:pt idx="84">
                  <c:v>160.09</c:v>
                </c:pt>
                <c:pt idx="85">
                  <c:v>173.54</c:v>
                </c:pt>
                <c:pt idx="86">
                  <c:v>186.25</c:v>
                </c:pt>
                <c:pt idx="87">
                  <c:v>198.29</c:v>
                </c:pt>
                <c:pt idx="88">
                  <c:v>209.73</c:v>
                </c:pt>
                <c:pt idx="89">
                  <c:v>220.64</c:v>
                </c:pt>
                <c:pt idx="90">
                  <c:v>231.05</c:v>
                </c:pt>
                <c:pt idx="91">
                  <c:v>241.01</c:v>
                </c:pt>
                <c:pt idx="92">
                  <c:v>261.77</c:v>
                </c:pt>
                <c:pt idx="93">
                  <c:v>280.75</c:v>
                </c:pt>
                <c:pt idx="94">
                  <c:v>298.2</c:v>
                </c:pt>
                <c:pt idx="95">
                  <c:v>314.32</c:v>
                </c:pt>
                <c:pt idx="96">
                  <c:v>329.24</c:v>
                </c:pt>
                <c:pt idx="97">
                  <c:v>343.09</c:v>
                </c:pt>
                <c:pt idx="98">
                  <c:v>372.52</c:v>
                </c:pt>
                <c:pt idx="99">
                  <c:v>397.74</c:v>
                </c:pt>
                <c:pt idx="100">
                  <c:v>419.53</c:v>
                </c:pt>
                <c:pt idx="101">
                  <c:v>438.44</c:v>
                </c:pt>
                <c:pt idx="102">
                  <c:v>454.94</c:v>
                </c:pt>
                <c:pt idx="103">
                  <c:v>469.39</c:v>
                </c:pt>
                <c:pt idx="104">
                  <c:v>482.12</c:v>
                </c:pt>
                <c:pt idx="105">
                  <c:v>493.37</c:v>
                </c:pt>
                <c:pt idx="106">
                  <c:v>503.35</c:v>
                </c:pt>
                <c:pt idx="107">
                  <c:v>512.26</c:v>
                </c:pt>
                <c:pt idx="108">
                  <c:v>520.24</c:v>
                </c:pt>
                <c:pt idx="109">
                  <c:v>537.98</c:v>
                </c:pt>
                <c:pt idx="110">
                  <c:v>557.75</c:v>
                </c:pt>
                <c:pt idx="111">
                  <c:v>573.53</c:v>
                </c:pt>
                <c:pt idx="112">
                  <c:v>586.46</c:v>
                </c:pt>
                <c:pt idx="113">
                  <c:v>597.29999999999995</c:v>
                </c:pt>
                <c:pt idx="114">
                  <c:v>606.58000000000004</c:v>
                </c:pt>
                <c:pt idx="115">
                  <c:v>614.65</c:v>
                </c:pt>
                <c:pt idx="116">
                  <c:v>621.78</c:v>
                </c:pt>
                <c:pt idx="117">
                  <c:v>628.16</c:v>
                </c:pt>
                <c:pt idx="118">
                  <c:v>645.35</c:v>
                </c:pt>
                <c:pt idx="119">
                  <c:v>659.9</c:v>
                </c:pt>
                <c:pt idx="120">
                  <c:v>672.58</c:v>
                </c:pt>
                <c:pt idx="121">
                  <c:v>683.87</c:v>
                </c:pt>
                <c:pt idx="122">
                  <c:v>694.08</c:v>
                </c:pt>
                <c:pt idx="123">
                  <c:v>703.45</c:v>
                </c:pt>
                <c:pt idx="124">
                  <c:v>733.08</c:v>
                </c:pt>
                <c:pt idx="125">
                  <c:v>759.08</c:v>
                </c:pt>
                <c:pt idx="126">
                  <c:v>782.46</c:v>
                </c:pt>
                <c:pt idx="127">
                  <c:v>803.86</c:v>
                </c:pt>
                <c:pt idx="128">
                  <c:v>823.71</c:v>
                </c:pt>
                <c:pt idx="129">
                  <c:v>842.33</c:v>
                </c:pt>
                <c:pt idx="130">
                  <c:v>859.93</c:v>
                </c:pt>
                <c:pt idx="131">
                  <c:v>876.7</c:v>
                </c:pt>
                <c:pt idx="132">
                  <c:v>892.76</c:v>
                </c:pt>
                <c:pt idx="133">
                  <c:v>908.21</c:v>
                </c:pt>
                <c:pt idx="134">
                  <c:v>923.15</c:v>
                </c:pt>
                <c:pt idx="135">
                  <c:v>977.47</c:v>
                </c:pt>
                <c:pt idx="136" formatCode="0.00E+00">
                  <c:v>1050</c:v>
                </c:pt>
                <c:pt idx="137" formatCode="0.00E+00">
                  <c:v>1130</c:v>
                </c:pt>
                <c:pt idx="138" formatCode="0.00E+00">
                  <c:v>1190</c:v>
                </c:pt>
                <c:pt idx="139" formatCode="0.00E+00">
                  <c:v>1250</c:v>
                </c:pt>
                <c:pt idx="140" formatCode="0.00E+00">
                  <c:v>1310</c:v>
                </c:pt>
                <c:pt idx="141" formatCode="0.00E+00">
                  <c:v>1370</c:v>
                </c:pt>
                <c:pt idx="142" formatCode="0.00E+00">
                  <c:v>1420</c:v>
                </c:pt>
                <c:pt idx="143" formatCode="0.00E+00">
                  <c:v>1470</c:v>
                </c:pt>
                <c:pt idx="144" formatCode="0.00E+00">
                  <c:v>1650</c:v>
                </c:pt>
                <c:pt idx="145" formatCode="0.00E+00">
                  <c:v>1820</c:v>
                </c:pt>
                <c:pt idx="146" formatCode="0.00E+00">
                  <c:v>1970</c:v>
                </c:pt>
                <c:pt idx="147" formatCode="0.00E+00">
                  <c:v>2110</c:v>
                </c:pt>
                <c:pt idx="148" formatCode="0.00E+00">
                  <c:v>2240</c:v>
                </c:pt>
                <c:pt idx="149" formatCode="0.00E+00">
                  <c:v>2370</c:v>
                </c:pt>
                <c:pt idx="150" formatCode="0.00E+00">
                  <c:v>2830</c:v>
                </c:pt>
                <c:pt idx="151" formatCode="0.00E+00">
                  <c:v>3230</c:v>
                </c:pt>
                <c:pt idx="152" formatCode="0.00E+00">
                  <c:v>3600</c:v>
                </c:pt>
                <c:pt idx="153" formatCode="0.00E+00">
                  <c:v>3950</c:v>
                </c:pt>
                <c:pt idx="154" formatCode="0.00E+00">
                  <c:v>4290</c:v>
                </c:pt>
                <c:pt idx="155" formatCode="0.00E+00">
                  <c:v>4610</c:v>
                </c:pt>
                <c:pt idx="156" formatCode="0.00E+00">
                  <c:v>4930</c:v>
                </c:pt>
                <c:pt idx="157" formatCode="0.00E+00">
                  <c:v>5240</c:v>
                </c:pt>
                <c:pt idx="158" formatCode="0.00E+00">
                  <c:v>5560</c:v>
                </c:pt>
                <c:pt idx="159" formatCode="0.00E+00">
                  <c:v>5860</c:v>
                </c:pt>
                <c:pt idx="160" formatCode="0.00E+00">
                  <c:v>6170</c:v>
                </c:pt>
                <c:pt idx="161" formatCode="0.00E+00">
                  <c:v>7360</c:v>
                </c:pt>
                <c:pt idx="162" formatCode="0.00E+00">
                  <c:v>9060</c:v>
                </c:pt>
                <c:pt idx="163" formatCode="0.00E+00">
                  <c:v>10650</c:v>
                </c:pt>
                <c:pt idx="164" formatCode="0.00E+00">
                  <c:v>12190</c:v>
                </c:pt>
                <c:pt idx="165" formatCode="0.00E+00">
                  <c:v>13690</c:v>
                </c:pt>
                <c:pt idx="166" formatCode="0.00E+00">
                  <c:v>15160</c:v>
                </c:pt>
                <c:pt idx="167" formatCode="0.00E+00">
                  <c:v>16620</c:v>
                </c:pt>
                <c:pt idx="168" formatCode="0.00E+00">
                  <c:v>18050</c:v>
                </c:pt>
                <c:pt idx="169" formatCode="0.00E+00">
                  <c:v>19460</c:v>
                </c:pt>
                <c:pt idx="170" formatCode="0.00E+00">
                  <c:v>24750</c:v>
                </c:pt>
                <c:pt idx="171" formatCode="0.00E+00">
                  <c:v>29660</c:v>
                </c:pt>
                <c:pt idx="172" formatCode="0.00E+00">
                  <c:v>34390</c:v>
                </c:pt>
                <c:pt idx="173" formatCode="0.00E+00">
                  <c:v>39030</c:v>
                </c:pt>
                <c:pt idx="174" formatCode="0.00E+00">
                  <c:v>43620</c:v>
                </c:pt>
                <c:pt idx="175" formatCode="0.00E+00">
                  <c:v>48200</c:v>
                </c:pt>
                <c:pt idx="176" formatCode="0.00E+00">
                  <c:v>65220</c:v>
                </c:pt>
                <c:pt idx="177" formatCode="0.00E+00">
                  <c:v>80850</c:v>
                </c:pt>
                <c:pt idx="178" formatCode="0.00E+00">
                  <c:v>95870</c:v>
                </c:pt>
                <c:pt idx="179" formatCode="0.00E+00">
                  <c:v>110590</c:v>
                </c:pt>
                <c:pt idx="180" formatCode="0.00E+00">
                  <c:v>125170</c:v>
                </c:pt>
                <c:pt idx="181" formatCode="0.00E+00">
                  <c:v>139700</c:v>
                </c:pt>
                <c:pt idx="182" formatCode="0.00E+00">
                  <c:v>154230</c:v>
                </c:pt>
                <c:pt idx="183" formatCode="0.00E+00">
                  <c:v>168780</c:v>
                </c:pt>
                <c:pt idx="184" formatCode="0.00E+00">
                  <c:v>183370</c:v>
                </c:pt>
                <c:pt idx="185" formatCode="0.00E+00">
                  <c:v>198010</c:v>
                </c:pt>
                <c:pt idx="186" formatCode="0.00E+00">
                  <c:v>212700</c:v>
                </c:pt>
                <c:pt idx="187" formatCode="0.00E+00">
                  <c:v>268460</c:v>
                </c:pt>
                <c:pt idx="188" formatCode="0.00E+00">
                  <c:v>347110</c:v>
                </c:pt>
                <c:pt idx="189" formatCode="0.00E+00">
                  <c:v>419860</c:v>
                </c:pt>
                <c:pt idx="190" formatCode="0.00E+00">
                  <c:v>489410</c:v>
                </c:pt>
                <c:pt idx="191" formatCode="0.00E+00">
                  <c:v>556970</c:v>
                </c:pt>
                <c:pt idx="192" formatCode="0.00E+00">
                  <c:v>623130</c:v>
                </c:pt>
                <c:pt idx="193" formatCode="0.00E+00">
                  <c:v>688260</c:v>
                </c:pt>
                <c:pt idx="194" formatCode="0.00E+00">
                  <c:v>752550</c:v>
                </c:pt>
                <c:pt idx="195" formatCode="0.00E+00">
                  <c:v>816120</c:v>
                </c:pt>
                <c:pt idx="196" formatCode="0.00E+00">
                  <c:v>1050000</c:v>
                </c:pt>
                <c:pt idx="197" formatCode="0.00E+00">
                  <c:v>1260000</c:v>
                </c:pt>
                <c:pt idx="198" formatCode="0.00E+00">
                  <c:v>1460000</c:v>
                </c:pt>
                <c:pt idx="199" formatCode="0.00E+00">
                  <c:v>1650000</c:v>
                </c:pt>
                <c:pt idx="200" formatCode="0.00E+00">
                  <c:v>1840000</c:v>
                </c:pt>
                <c:pt idx="201" formatCode="0.00E+00">
                  <c:v>2009999.9999999998</c:v>
                </c:pt>
                <c:pt idx="202" formatCode="0.00E+00">
                  <c:v>2640000</c:v>
                </c:pt>
                <c:pt idx="203" formatCode="0.00E+00">
                  <c:v>3190000</c:v>
                </c:pt>
                <c:pt idx="204" formatCode="0.00E+00">
                  <c:v>3700000</c:v>
                </c:pt>
                <c:pt idx="205" formatCode="0.00E+00">
                  <c:v>4160000</c:v>
                </c:pt>
                <c:pt idx="206" formatCode="0.00E+00">
                  <c:v>4600000</c:v>
                </c:pt>
                <c:pt idx="207" formatCode="0.00E+00">
                  <c:v>5020000</c:v>
                </c:pt>
                <c:pt idx="208" formatCode="0.00E+00">
                  <c:v>5160000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B6-4EBD-B02F-758B08D03604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srim136Xe_Air!$D$20:$D$228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srim136Xe_Air!$P$20:$P$228</c:f>
              <c:numCache>
                <c:formatCode>0.000</c:formatCode>
                <c:ptCount val="209"/>
                <c:pt idx="0">
                  <c:v>1.4</c:v>
                </c:pt>
                <c:pt idx="1">
                  <c:v>1.44</c:v>
                </c:pt>
                <c:pt idx="2">
                  <c:v>1.48</c:v>
                </c:pt>
                <c:pt idx="3">
                  <c:v>1.52</c:v>
                </c:pt>
                <c:pt idx="4">
                  <c:v>1.56</c:v>
                </c:pt>
                <c:pt idx="5">
                  <c:v>1.63</c:v>
                </c:pt>
                <c:pt idx="6">
                  <c:v>1.71</c:v>
                </c:pt>
                <c:pt idx="7">
                  <c:v>1.79</c:v>
                </c:pt>
                <c:pt idx="8">
                  <c:v>1.87</c:v>
                </c:pt>
                <c:pt idx="9">
                  <c:v>1.94</c:v>
                </c:pt>
                <c:pt idx="10">
                  <c:v>2.0099999999999998</c:v>
                </c:pt>
                <c:pt idx="11">
                  <c:v>2.08</c:v>
                </c:pt>
                <c:pt idx="12">
                  <c:v>2.15</c:v>
                </c:pt>
                <c:pt idx="13">
                  <c:v>2.21</c:v>
                </c:pt>
                <c:pt idx="14">
                  <c:v>2.33</c:v>
                </c:pt>
                <c:pt idx="15">
                  <c:v>2.4500000000000002</c:v>
                </c:pt>
                <c:pt idx="16">
                  <c:v>2.57</c:v>
                </c:pt>
                <c:pt idx="17">
                  <c:v>2.67</c:v>
                </c:pt>
                <c:pt idx="18">
                  <c:v>2.78</c:v>
                </c:pt>
                <c:pt idx="19">
                  <c:v>2.88</c:v>
                </c:pt>
                <c:pt idx="20">
                  <c:v>3.08</c:v>
                </c:pt>
                <c:pt idx="21">
                  <c:v>3.26</c:v>
                </c:pt>
                <c:pt idx="22">
                  <c:v>3.44</c:v>
                </c:pt>
                <c:pt idx="23">
                  <c:v>3.61</c:v>
                </c:pt>
                <c:pt idx="24">
                  <c:v>3.78</c:v>
                </c:pt>
                <c:pt idx="25">
                  <c:v>3.94</c:v>
                </c:pt>
                <c:pt idx="26">
                  <c:v>4.09</c:v>
                </c:pt>
                <c:pt idx="27">
                  <c:v>4.24</c:v>
                </c:pt>
                <c:pt idx="28">
                  <c:v>4.3899999999999997</c:v>
                </c:pt>
                <c:pt idx="29">
                  <c:v>4.54</c:v>
                </c:pt>
                <c:pt idx="30">
                  <c:v>4.68</c:v>
                </c:pt>
                <c:pt idx="31">
                  <c:v>4.96</c:v>
                </c:pt>
                <c:pt idx="32">
                  <c:v>5.29</c:v>
                </c:pt>
                <c:pt idx="33">
                  <c:v>5.61</c:v>
                </c:pt>
                <c:pt idx="34">
                  <c:v>5.92</c:v>
                </c:pt>
                <c:pt idx="35">
                  <c:v>6.22</c:v>
                </c:pt>
                <c:pt idx="36">
                  <c:v>6.52</c:v>
                </c:pt>
                <c:pt idx="37">
                  <c:v>6.8</c:v>
                </c:pt>
                <c:pt idx="38">
                  <c:v>7.09</c:v>
                </c:pt>
                <c:pt idx="39">
                  <c:v>7.36</c:v>
                </c:pt>
                <c:pt idx="40">
                  <c:v>7.9</c:v>
                </c:pt>
                <c:pt idx="41">
                  <c:v>8.42</c:v>
                </c:pt>
                <c:pt idx="42">
                  <c:v>8.93</c:v>
                </c:pt>
                <c:pt idx="43">
                  <c:v>9.42</c:v>
                </c:pt>
                <c:pt idx="44">
                  <c:v>9.9</c:v>
                </c:pt>
                <c:pt idx="45">
                  <c:v>10.38</c:v>
                </c:pt>
                <c:pt idx="46">
                  <c:v>11.31</c:v>
                </c:pt>
                <c:pt idx="47">
                  <c:v>12.2</c:v>
                </c:pt>
                <c:pt idx="48">
                  <c:v>13.08</c:v>
                </c:pt>
                <c:pt idx="49">
                  <c:v>13.94</c:v>
                </c:pt>
                <c:pt idx="50">
                  <c:v>14.78</c:v>
                </c:pt>
                <c:pt idx="51">
                  <c:v>15.61</c:v>
                </c:pt>
                <c:pt idx="52">
                  <c:v>16.420000000000002</c:v>
                </c:pt>
                <c:pt idx="53">
                  <c:v>17.23</c:v>
                </c:pt>
                <c:pt idx="54">
                  <c:v>18.02</c:v>
                </c:pt>
                <c:pt idx="55">
                  <c:v>18.809999999999999</c:v>
                </c:pt>
                <c:pt idx="56">
                  <c:v>19.579999999999998</c:v>
                </c:pt>
                <c:pt idx="57">
                  <c:v>21.12</c:v>
                </c:pt>
                <c:pt idx="58">
                  <c:v>23.01</c:v>
                </c:pt>
                <c:pt idx="59">
                  <c:v>24.86</c:v>
                </c:pt>
                <c:pt idx="60">
                  <c:v>26.69</c:v>
                </c:pt>
                <c:pt idx="61">
                  <c:v>28.51</c:v>
                </c:pt>
                <c:pt idx="62">
                  <c:v>30.3</c:v>
                </c:pt>
                <c:pt idx="63">
                  <c:v>32.090000000000003</c:v>
                </c:pt>
                <c:pt idx="64">
                  <c:v>33.86</c:v>
                </c:pt>
                <c:pt idx="65">
                  <c:v>35.630000000000003</c:v>
                </c:pt>
                <c:pt idx="66">
                  <c:v>39.15</c:v>
                </c:pt>
                <c:pt idx="67">
                  <c:v>42.64</c:v>
                </c:pt>
                <c:pt idx="68">
                  <c:v>46.12</c:v>
                </c:pt>
                <c:pt idx="69">
                  <c:v>49.59</c:v>
                </c:pt>
                <c:pt idx="70">
                  <c:v>53.05</c:v>
                </c:pt>
                <c:pt idx="71">
                  <c:v>56.5</c:v>
                </c:pt>
                <c:pt idx="72">
                  <c:v>63.39</c:v>
                </c:pt>
                <c:pt idx="73">
                  <c:v>70.239999999999995</c:v>
                </c:pt>
                <c:pt idx="74">
                  <c:v>77.069999999999993</c:v>
                </c:pt>
                <c:pt idx="75">
                  <c:v>83.85</c:v>
                </c:pt>
                <c:pt idx="76">
                  <c:v>90.6</c:v>
                </c:pt>
                <c:pt idx="77">
                  <c:v>97.3</c:v>
                </c:pt>
                <c:pt idx="78">
                  <c:v>103.94</c:v>
                </c:pt>
                <c:pt idx="79">
                  <c:v>110.54</c:v>
                </c:pt>
                <c:pt idx="80">
                  <c:v>117.07</c:v>
                </c:pt>
                <c:pt idx="81">
                  <c:v>123.55</c:v>
                </c:pt>
                <c:pt idx="82">
                  <c:v>129.96</c:v>
                </c:pt>
                <c:pt idx="83">
                  <c:v>142.6</c:v>
                </c:pt>
                <c:pt idx="84">
                  <c:v>158.03</c:v>
                </c:pt>
                <c:pt idx="85">
                  <c:v>173.05</c:v>
                </c:pt>
                <c:pt idx="86">
                  <c:v>187.65</c:v>
                </c:pt>
                <c:pt idx="87">
                  <c:v>201.87</c:v>
                </c:pt>
                <c:pt idx="88">
                  <c:v>215.69</c:v>
                </c:pt>
                <c:pt idx="89">
                  <c:v>229.15</c:v>
                </c:pt>
                <c:pt idx="90">
                  <c:v>242.24</c:v>
                </c:pt>
                <c:pt idx="91">
                  <c:v>255</c:v>
                </c:pt>
                <c:pt idx="92">
                  <c:v>279.52999999999997</c:v>
                </c:pt>
                <c:pt idx="93">
                  <c:v>302.82</c:v>
                </c:pt>
                <c:pt idx="94">
                  <c:v>324.94</c:v>
                </c:pt>
                <c:pt idx="95">
                  <c:v>345.97</c:v>
                </c:pt>
                <c:pt idx="96">
                  <c:v>365.96</c:v>
                </c:pt>
                <c:pt idx="97">
                  <c:v>384.96</c:v>
                </c:pt>
                <c:pt idx="98">
                  <c:v>420.19</c:v>
                </c:pt>
                <c:pt idx="99">
                  <c:v>452</c:v>
                </c:pt>
                <c:pt idx="100">
                  <c:v>480.73</c:v>
                </c:pt>
                <c:pt idx="101">
                  <c:v>506.67</c:v>
                </c:pt>
                <c:pt idx="102">
                  <c:v>530.12</c:v>
                </c:pt>
                <c:pt idx="103">
                  <c:v>551.32000000000005</c:v>
                </c:pt>
                <c:pt idx="104">
                  <c:v>570.54</c:v>
                </c:pt>
                <c:pt idx="105">
                  <c:v>587.97</c:v>
                </c:pt>
                <c:pt idx="106">
                  <c:v>603.84</c:v>
                </c:pt>
                <c:pt idx="107">
                  <c:v>618.29999999999995</c:v>
                </c:pt>
                <c:pt idx="108">
                  <c:v>631.52</c:v>
                </c:pt>
                <c:pt idx="109">
                  <c:v>654.76</c:v>
                </c:pt>
                <c:pt idx="110">
                  <c:v>678.98</c:v>
                </c:pt>
                <c:pt idx="111">
                  <c:v>699.09</c:v>
                </c:pt>
                <c:pt idx="112">
                  <c:v>716.07</c:v>
                </c:pt>
                <c:pt idx="113">
                  <c:v>730.62</c:v>
                </c:pt>
                <c:pt idx="114">
                  <c:v>743.26</c:v>
                </c:pt>
                <c:pt idx="115">
                  <c:v>754.39</c:v>
                </c:pt>
                <c:pt idx="116">
                  <c:v>764.29</c:v>
                </c:pt>
                <c:pt idx="117">
                  <c:v>773.19</c:v>
                </c:pt>
                <c:pt idx="118">
                  <c:v>788.62</c:v>
                </c:pt>
                <c:pt idx="119">
                  <c:v>801.65</c:v>
                </c:pt>
                <c:pt idx="120">
                  <c:v>812.9</c:v>
                </c:pt>
                <c:pt idx="121">
                  <c:v>822.79</c:v>
                </c:pt>
                <c:pt idx="122">
                  <c:v>831.62</c:v>
                </c:pt>
                <c:pt idx="123">
                  <c:v>839.59</c:v>
                </c:pt>
                <c:pt idx="124">
                  <c:v>853.54</c:v>
                </c:pt>
                <c:pt idx="125">
                  <c:v>865.49</c:v>
                </c:pt>
                <c:pt idx="126">
                  <c:v>875.97</c:v>
                </c:pt>
                <c:pt idx="127">
                  <c:v>885.34</c:v>
                </c:pt>
                <c:pt idx="128">
                  <c:v>893.83</c:v>
                </c:pt>
                <c:pt idx="129">
                  <c:v>901.62</c:v>
                </c:pt>
                <c:pt idx="130">
                  <c:v>908.83</c:v>
                </c:pt>
                <c:pt idx="131">
                  <c:v>915.57</c:v>
                </c:pt>
                <c:pt idx="132">
                  <c:v>921.9</c:v>
                </c:pt>
                <c:pt idx="133">
                  <c:v>927.89</c:v>
                </c:pt>
                <c:pt idx="134">
                  <c:v>933.59</c:v>
                </c:pt>
                <c:pt idx="135">
                  <c:v>944.25</c:v>
                </c:pt>
                <c:pt idx="136">
                  <c:v>956.49</c:v>
                </c:pt>
                <c:pt idx="137">
                  <c:v>967.79</c:v>
                </c:pt>
                <c:pt idx="138">
                  <c:v>978.36</c:v>
                </c:pt>
                <c:pt idx="139">
                  <c:v>988.31</c:v>
                </c:pt>
                <c:pt idx="140">
                  <c:v>997.76</c:v>
                </c:pt>
                <c:pt idx="141" formatCode="0.00E+00">
                  <c:v>1010</c:v>
                </c:pt>
                <c:pt idx="142" formatCode="0.00E+00">
                  <c:v>1020</c:v>
                </c:pt>
                <c:pt idx="143" formatCode="0.00E+00">
                  <c:v>1020</c:v>
                </c:pt>
                <c:pt idx="144" formatCode="0.00E+00">
                  <c:v>1040</c:v>
                </c:pt>
                <c:pt idx="145" formatCode="0.00E+00">
                  <c:v>1060</c:v>
                </c:pt>
                <c:pt idx="146" formatCode="0.00E+00">
                  <c:v>1070</c:v>
                </c:pt>
                <c:pt idx="147" formatCode="0.00E+00">
                  <c:v>1080</c:v>
                </c:pt>
                <c:pt idx="148" formatCode="0.00E+00">
                  <c:v>1100</c:v>
                </c:pt>
                <c:pt idx="149" formatCode="0.00E+00">
                  <c:v>1110</c:v>
                </c:pt>
                <c:pt idx="150" formatCode="0.00E+00">
                  <c:v>1140</c:v>
                </c:pt>
                <c:pt idx="151" formatCode="0.00E+00">
                  <c:v>1160</c:v>
                </c:pt>
                <c:pt idx="152" formatCode="0.00E+00">
                  <c:v>1190</c:v>
                </c:pt>
                <c:pt idx="153" formatCode="0.00E+00">
                  <c:v>1210</c:v>
                </c:pt>
                <c:pt idx="154" formatCode="0.00E+00">
                  <c:v>1240</c:v>
                </c:pt>
                <c:pt idx="155" formatCode="0.00E+00">
                  <c:v>1270</c:v>
                </c:pt>
                <c:pt idx="156" formatCode="0.00E+00">
                  <c:v>1290</c:v>
                </c:pt>
                <c:pt idx="157" formatCode="0.00E+00">
                  <c:v>1320</c:v>
                </c:pt>
                <c:pt idx="158" formatCode="0.00E+00">
                  <c:v>1350</c:v>
                </c:pt>
                <c:pt idx="159" formatCode="0.00E+00">
                  <c:v>1370</c:v>
                </c:pt>
                <c:pt idx="160" formatCode="0.00E+00">
                  <c:v>1400</c:v>
                </c:pt>
                <c:pt idx="161" formatCode="0.00E+00">
                  <c:v>1460</c:v>
                </c:pt>
                <c:pt idx="162" formatCode="0.00E+00">
                  <c:v>1540</c:v>
                </c:pt>
                <c:pt idx="163" formatCode="0.00E+00">
                  <c:v>1620</c:v>
                </c:pt>
                <c:pt idx="164" formatCode="0.00E+00">
                  <c:v>1710</c:v>
                </c:pt>
                <c:pt idx="165" formatCode="0.00E+00">
                  <c:v>1800</c:v>
                </c:pt>
                <c:pt idx="166" formatCode="0.00E+00">
                  <c:v>1900</c:v>
                </c:pt>
                <c:pt idx="167" formatCode="0.00E+00">
                  <c:v>2009.9999999999998</c:v>
                </c:pt>
                <c:pt idx="168" formatCode="0.00E+00">
                  <c:v>2110</c:v>
                </c:pt>
                <c:pt idx="169" formatCode="0.00E+00">
                  <c:v>2230</c:v>
                </c:pt>
                <c:pt idx="170" formatCode="0.00E+00">
                  <c:v>2460</c:v>
                </c:pt>
                <c:pt idx="171" formatCode="0.00E+00">
                  <c:v>2710</c:v>
                </c:pt>
                <c:pt idx="172" formatCode="0.00E+00">
                  <c:v>2980</c:v>
                </c:pt>
                <c:pt idx="173" formatCode="0.00E+00">
                  <c:v>3270</c:v>
                </c:pt>
                <c:pt idx="174" formatCode="0.00E+00">
                  <c:v>3570</c:v>
                </c:pt>
                <c:pt idx="175" formatCode="0.00E+00">
                  <c:v>3890</c:v>
                </c:pt>
                <c:pt idx="176" formatCode="0.00E+00">
                  <c:v>4570</c:v>
                </c:pt>
                <c:pt idx="177" formatCode="0.00E+00">
                  <c:v>5300</c:v>
                </c:pt>
                <c:pt idx="178" formatCode="0.00E+00">
                  <c:v>6090</c:v>
                </c:pt>
                <c:pt idx="179" formatCode="0.00E+00">
                  <c:v>6920</c:v>
                </c:pt>
                <c:pt idx="180" formatCode="0.00E+00">
                  <c:v>7810</c:v>
                </c:pt>
                <c:pt idx="181" formatCode="0.00E+00">
                  <c:v>8740</c:v>
                </c:pt>
                <c:pt idx="182" formatCode="0.00E+00">
                  <c:v>9710</c:v>
                </c:pt>
                <c:pt idx="183" formatCode="0.00E+00">
                  <c:v>10720</c:v>
                </c:pt>
                <c:pt idx="184" formatCode="0.00E+00">
                  <c:v>11780</c:v>
                </c:pt>
                <c:pt idx="185" formatCode="0.00E+00">
                  <c:v>12870</c:v>
                </c:pt>
                <c:pt idx="186" formatCode="0.00E+00">
                  <c:v>14000</c:v>
                </c:pt>
                <c:pt idx="187" formatCode="0.00E+00">
                  <c:v>16360</c:v>
                </c:pt>
                <c:pt idx="188" formatCode="0.00E+00">
                  <c:v>19500</c:v>
                </c:pt>
                <c:pt idx="189" formatCode="0.00E+00">
                  <c:v>22820</c:v>
                </c:pt>
                <c:pt idx="190" formatCode="0.00E+00">
                  <c:v>26320</c:v>
                </c:pt>
                <c:pt idx="191" formatCode="0.00E+00">
                  <c:v>29970</c:v>
                </c:pt>
                <c:pt idx="192" formatCode="0.00E+00">
                  <c:v>33770</c:v>
                </c:pt>
                <c:pt idx="193" formatCode="0.00E+00">
                  <c:v>37700</c:v>
                </c:pt>
                <c:pt idx="194" formatCode="0.00E+00">
                  <c:v>41750</c:v>
                </c:pt>
                <c:pt idx="195" formatCode="0.00E+00">
                  <c:v>45910</c:v>
                </c:pt>
                <c:pt idx="196" formatCode="0.00E+00">
                  <c:v>54530</c:v>
                </c:pt>
                <c:pt idx="197" formatCode="0.00E+00">
                  <c:v>63480</c:v>
                </c:pt>
                <c:pt idx="198" formatCode="0.00E+00">
                  <c:v>72710</c:v>
                </c:pt>
                <c:pt idx="199" formatCode="0.00E+00">
                  <c:v>82170</c:v>
                </c:pt>
                <c:pt idx="200" formatCode="0.00E+00">
                  <c:v>91820</c:v>
                </c:pt>
                <c:pt idx="201" formatCode="0.00E+00">
                  <c:v>101630</c:v>
                </c:pt>
                <c:pt idx="202" formatCode="0.00E+00">
                  <c:v>121580</c:v>
                </c:pt>
                <c:pt idx="203" formatCode="0.00E+00">
                  <c:v>141830</c:v>
                </c:pt>
                <c:pt idx="204" formatCode="0.00E+00">
                  <c:v>162220</c:v>
                </c:pt>
                <c:pt idx="205" formatCode="0.00E+00">
                  <c:v>182640</c:v>
                </c:pt>
                <c:pt idx="206" formatCode="0.00E+00">
                  <c:v>203010</c:v>
                </c:pt>
                <c:pt idx="207" formatCode="0.00E+00">
                  <c:v>223270</c:v>
                </c:pt>
                <c:pt idx="208" formatCode="0.00E+00">
                  <c:v>235340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B6-4EBD-B02F-758B08D03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47320"/>
        <c:axId val="639854376"/>
      </c:scatterChart>
      <c:valAx>
        <c:axId val="63984732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54376"/>
        <c:crosses val="autoZero"/>
        <c:crossBetween val="midCat"/>
        <c:majorUnit val="10"/>
      </c:valAx>
      <c:valAx>
        <c:axId val="63985437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4732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srim136Xe_Kapton!$P$5</c:f>
          <c:strCache>
            <c:ptCount val="1"/>
            <c:pt idx="0">
              <c:v>srim136Xe_Kapton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srim136Xe_Kapton!$D$20:$D$228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srim136Xe_Kapton!$E$20:$E$228</c:f>
              <c:numCache>
                <c:formatCode>0.000E+00</c:formatCode>
                <c:ptCount val="209"/>
                <c:pt idx="0">
                  <c:v>0.22869999999999999</c:v>
                </c:pt>
                <c:pt idx="1">
                  <c:v>0.23669999999999999</c:v>
                </c:pt>
                <c:pt idx="2">
                  <c:v>0.2445</c:v>
                </c:pt>
                <c:pt idx="3">
                  <c:v>0.252</c:v>
                </c:pt>
                <c:pt idx="4">
                  <c:v>0.25929999999999997</c:v>
                </c:pt>
                <c:pt idx="5">
                  <c:v>0.27339999999999998</c:v>
                </c:pt>
                <c:pt idx="6">
                  <c:v>0.28999999999999998</c:v>
                </c:pt>
                <c:pt idx="7">
                  <c:v>0.30559999999999998</c:v>
                </c:pt>
                <c:pt idx="8">
                  <c:v>0.3206</c:v>
                </c:pt>
                <c:pt idx="9">
                  <c:v>0.33479999999999999</c:v>
                </c:pt>
                <c:pt idx="10">
                  <c:v>0.34849999999999998</c:v>
                </c:pt>
                <c:pt idx="11">
                  <c:v>0.36159999999999998</c:v>
                </c:pt>
                <c:pt idx="12">
                  <c:v>0.37430000000000002</c:v>
                </c:pt>
                <c:pt idx="13">
                  <c:v>0.3866</c:v>
                </c:pt>
                <c:pt idx="14">
                  <c:v>0.41010000000000002</c:v>
                </c:pt>
                <c:pt idx="15">
                  <c:v>0.43219999999999997</c:v>
                </c:pt>
                <c:pt idx="16">
                  <c:v>0.45329999999999998</c:v>
                </c:pt>
                <c:pt idx="17">
                  <c:v>0.47349999999999998</c:v>
                </c:pt>
                <c:pt idx="18">
                  <c:v>0.49280000000000002</c:v>
                </c:pt>
                <c:pt idx="19">
                  <c:v>0.51139999999999997</c:v>
                </c:pt>
                <c:pt idx="20">
                  <c:v>0.54679999999999995</c:v>
                </c:pt>
                <c:pt idx="21">
                  <c:v>0.57989999999999997</c:v>
                </c:pt>
                <c:pt idx="22">
                  <c:v>0.61129999999999995</c:v>
                </c:pt>
                <c:pt idx="23">
                  <c:v>0.6411</c:v>
                </c:pt>
                <c:pt idx="24">
                  <c:v>0.66959999999999997</c:v>
                </c:pt>
                <c:pt idx="25">
                  <c:v>0.69699999999999995</c:v>
                </c:pt>
                <c:pt idx="26">
                  <c:v>0.72330000000000005</c:v>
                </c:pt>
                <c:pt idx="27">
                  <c:v>0.74870000000000003</c:v>
                </c:pt>
                <c:pt idx="28">
                  <c:v>0.7732</c:v>
                </c:pt>
                <c:pt idx="29">
                  <c:v>0.79700000000000004</c:v>
                </c:pt>
                <c:pt idx="30">
                  <c:v>0.82010000000000005</c:v>
                </c:pt>
                <c:pt idx="31">
                  <c:v>0.86450000000000005</c:v>
                </c:pt>
                <c:pt idx="32">
                  <c:v>0.91690000000000005</c:v>
                </c:pt>
                <c:pt idx="33">
                  <c:v>0.96650000000000003</c:v>
                </c:pt>
                <c:pt idx="34">
                  <c:v>1.014</c:v>
                </c:pt>
                <c:pt idx="35">
                  <c:v>1.0589999999999999</c:v>
                </c:pt>
                <c:pt idx="36">
                  <c:v>1.1020000000000001</c:v>
                </c:pt>
                <c:pt idx="37">
                  <c:v>1.1439999999999999</c:v>
                </c:pt>
                <c:pt idx="38">
                  <c:v>1.1839999999999999</c:v>
                </c:pt>
                <c:pt idx="39">
                  <c:v>1.2230000000000001</c:v>
                </c:pt>
                <c:pt idx="40">
                  <c:v>1.2969999999999999</c:v>
                </c:pt>
                <c:pt idx="41">
                  <c:v>1.367</c:v>
                </c:pt>
                <c:pt idx="42">
                  <c:v>1.4339999999999999</c:v>
                </c:pt>
                <c:pt idx="43">
                  <c:v>1.4970000000000001</c:v>
                </c:pt>
                <c:pt idx="44">
                  <c:v>1.5589999999999999</c:v>
                </c:pt>
                <c:pt idx="45">
                  <c:v>1.617</c:v>
                </c:pt>
                <c:pt idx="46">
                  <c:v>1.7290000000000001</c:v>
                </c:pt>
                <c:pt idx="47">
                  <c:v>1.8340000000000001</c:v>
                </c:pt>
                <c:pt idx="48">
                  <c:v>1.9330000000000001</c:v>
                </c:pt>
                <c:pt idx="49">
                  <c:v>2.028</c:v>
                </c:pt>
                <c:pt idx="50">
                  <c:v>2.1179999999999999</c:v>
                </c:pt>
                <c:pt idx="51">
                  <c:v>2.2040000000000002</c:v>
                </c:pt>
                <c:pt idx="52">
                  <c:v>2.2869999999999999</c:v>
                </c:pt>
                <c:pt idx="53">
                  <c:v>2.3679999999999999</c:v>
                </c:pt>
                <c:pt idx="54">
                  <c:v>2.4449999999999998</c:v>
                </c:pt>
                <c:pt idx="55">
                  <c:v>2.5209999999999999</c:v>
                </c:pt>
                <c:pt idx="56">
                  <c:v>2.5939999999999999</c:v>
                </c:pt>
                <c:pt idx="57">
                  <c:v>2.734</c:v>
                </c:pt>
                <c:pt idx="58">
                  <c:v>2.9</c:v>
                </c:pt>
                <c:pt idx="59">
                  <c:v>3.0569999999999999</c:v>
                </c:pt>
                <c:pt idx="60">
                  <c:v>3.1920000000000002</c:v>
                </c:pt>
                <c:pt idx="61">
                  <c:v>3.2320000000000002</c:v>
                </c:pt>
                <c:pt idx="62">
                  <c:v>3.2890000000000001</c:v>
                </c:pt>
                <c:pt idx="63">
                  <c:v>3.3559999999999999</c:v>
                </c:pt>
                <c:pt idx="64">
                  <c:v>3.4279999999999999</c:v>
                </c:pt>
                <c:pt idx="65">
                  <c:v>3.5030000000000001</c:v>
                </c:pt>
                <c:pt idx="66">
                  <c:v>3.6539999999999999</c:v>
                </c:pt>
                <c:pt idx="67">
                  <c:v>3.802</c:v>
                </c:pt>
                <c:pt idx="68">
                  <c:v>3.944</c:v>
                </c:pt>
                <c:pt idx="69">
                  <c:v>4.0810000000000004</c:v>
                </c:pt>
                <c:pt idx="70">
                  <c:v>4.2119999999999997</c:v>
                </c:pt>
                <c:pt idx="71">
                  <c:v>4.3390000000000004</c:v>
                </c:pt>
                <c:pt idx="72">
                  <c:v>4.5819999999999999</c:v>
                </c:pt>
                <c:pt idx="73">
                  <c:v>4.8140000000000001</c:v>
                </c:pt>
                <c:pt idx="74">
                  <c:v>5.0359999999999996</c:v>
                </c:pt>
                <c:pt idx="75">
                  <c:v>5.2510000000000003</c:v>
                </c:pt>
                <c:pt idx="76">
                  <c:v>5.4589999999999996</c:v>
                </c:pt>
                <c:pt idx="77">
                  <c:v>5.66</c:v>
                </c:pt>
                <c:pt idx="78">
                  <c:v>5.8540000000000001</c:v>
                </c:pt>
                <c:pt idx="79">
                  <c:v>6.0419999999999998</c:v>
                </c:pt>
                <c:pt idx="80">
                  <c:v>6.2240000000000002</c:v>
                </c:pt>
                <c:pt idx="81">
                  <c:v>6.4009999999999998</c:v>
                </c:pt>
                <c:pt idx="82">
                  <c:v>6.5739999999999998</c:v>
                </c:pt>
                <c:pt idx="83">
                  <c:v>6.907</c:v>
                </c:pt>
                <c:pt idx="84">
                  <c:v>7.3079999999999998</c:v>
                </c:pt>
                <c:pt idx="85">
                  <c:v>7.6959999999999997</c:v>
                </c:pt>
                <c:pt idx="86">
                  <c:v>8.0730000000000004</c:v>
                </c:pt>
                <c:pt idx="87">
                  <c:v>8.4410000000000007</c:v>
                </c:pt>
                <c:pt idx="88">
                  <c:v>8.7989999999999995</c:v>
                </c:pt>
                <c:pt idx="89">
                  <c:v>9.1470000000000002</c:v>
                </c:pt>
                <c:pt idx="90">
                  <c:v>9.4870000000000001</c:v>
                </c:pt>
                <c:pt idx="91">
                  <c:v>9.8170000000000002</c:v>
                </c:pt>
                <c:pt idx="92">
                  <c:v>10.45</c:v>
                </c:pt>
                <c:pt idx="93">
                  <c:v>11.06</c:v>
                </c:pt>
                <c:pt idx="94">
                  <c:v>11.64</c:v>
                </c:pt>
                <c:pt idx="95">
                  <c:v>12.2</c:v>
                </c:pt>
                <c:pt idx="96">
                  <c:v>12.75</c:v>
                </c:pt>
                <c:pt idx="97">
                  <c:v>13.29</c:v>
                </c:pt>
                <c:pt idx="98">
                  <c:v>14.35</c:v>
                </c:pt>
                <c:pt idx="99">
                  <c:v>15.39</c:v>
                </c:pt>
                <c:pt idx="100">
                  <c:v>16.440000000000001</c:v>
                </c:pt>
                <c:pt idx="101">
                  <c:v>17.489999999999998</c:v>
                </c:pt>
                <c:pt idx="102">
                  <c:v>18.54</c:v>
                </c:pt>
                <c:pt idx="103">
                  <c:v>19.61</c:v>
                </c:pt>
                <c:pt idx="104">
                  <c:v>20.68</c:v>
                </c:pt>
                <c:pt idx="105">
                  <c:v>21.76</c:v>
                </c:pt>
                <c:pt idx="106">
                  <c:v>22.84</c:v>
                </c:pt>
                <c:pt idx="107">
                  <c:v>23.93</c:v>
                </c:pt>
                <c:pt idx="108">
                  <c:v>25.01</c:v>
                </c:pt>
                <c:pt idx="109">
                  <c:v>27.16</c:v>
                </c:pt>
                <c:pt idx="110">
                  <c:v>29.8</c:v>
                </c:pt>
                <c:pt idx="111">
                  <c:v>32.36</c:v>
                </c:pt>
                <c:pt idx="112">
                  <c:v>34.82</c:v>
                </c:pt>
                <c:pt idx="113">
                  <c:v>37.18</c:v>
                </c:pt>
                <c:pt idx="114">
                  <c:v>39.43</c:v>
                </c:pt>
                <c:pt idx="115">
                  <c:v>41.57</c:v>
                </c:pt>
                <c:pt idx="116">
                  <c:v>43.6</c:v>
                </c:pt>
                <c:pt idx="117">
                  <c:v>45.54</c:v>
                </c:pt>
                <c:pt idx="118">
                  <c:v>49.12</c:v>
                </c:pt>
                <c:pt idx="119">
                  <c:v>52.36</c:v>
                </c:pt>
                <c:pt idx="120">
                  <c:v>55.28</c:v>
                </c:pt>
                <c:pt idx="121">
                  <c:v>57.92</c:v>
                </c:pt>
                <c:pt idx="122">
                  <c:v>60.31</c:v>
                </c:pt>
                <c:pt idx="123">
                  <c:v>62.47</c:v>
                </c:pt>
                <c:pt idx="124">
                  <c:v>66.17</c:v>
                </c:pt>
                <c:pt idx="125">
                  <c:v>69.180000000000007</c:v>
                </c:pt>
                <c:pt idx="126">
                  <c:v>71.64</c:v>
                </c:pt>
                <c:pt idx="127">
                  <c:v>73.67</c:v>
                </c:pt>
                <c:pt idx="128">
                  <c:v>75.349999999999994</c:v>
                </c:pt>
                <c:pt idx="129">
                  <c:v>76.77</c:v>
                </c:pt>
                <c:pt idx="130">
                  <c:v>77.959999999999994</c:v>
                </c:pt>
                <c:pt idx="131">
                  <c:v>78.97</c:v>
                </c:pt>
                <c:pt idx="132">
                  <c:v>79.84</c:v>
                </c:pt>
                <c:pt idx="133">
                  <c:v>80.59</c:v>
                </c:pt>
                <c:pt idx="134">
                  <c:v>81.239999999999995</c:v>
                </c:pt>
                <c:pt idx="135">
                  <c:v>82.28</c:v>
                </c:pt>
                <c:pt idx="136">
                  <c:v>83.22</c:v>
                </c:pt>
                <c:pt idx="137">
                  <c:v>83.86</c:v>
                </c:pt>
                <c:pt idx="138">
                  <c:v>84.44</c:v>
                </c:pt>
                <c:pt idx="139">
                  <c:v>85.56</c:v>
                </c:pt>
                <c:pt idx="140">
                  <c:v>85.86</c:v>
                </c:pt>
                <c:pt idx="141">
                  <c:v>85.94</c:v>
                </c:pt>
                <c:pt idx="142">
                  <c:v>85.97</c:v>
                </c:pt>
                <c:pt idx="143">
                  <c:v>85.93</c:v>
                </c:pt>
                <c:pt idx="144">
                  <c:v>85.69</c:v>
                </c:pt>
                <c:pt idx="145">
                  <c:v>85.28</c:v>
                </c:pt>
                <c:pt idx="146">
                  <c:v>84.74</c:v>
                </c:pt>
                <c:pt idx="147">
                  <c:v>84.09</c:v>
                </c:pt>
                <c:pt idx="148">
                  <c:v>83.36</c:v>
                </c:pt>
                <c:pt idx="149">
                  <c:v>82.57</c:v>
                </c:pt>
                <c:pt idx="150">
                  <c:v>80.86</c:v>
                </c:pt>
                <c:pt idx="151">
                  <c:v>79.040000000000006</c:v>
                </c:pt>
                <c:pt idx="152">
                  <c:v>77.19</c:v>
                </c:pt>
                <c:pt idx="153">
                  <c:v>75.33</c:v>
                </c:pt>
                <c:pt idx="154">
                  <c:v>73.489999999999995</c:v>
                </c:pt>
                <c:pt idx="155">
                  <c:v>71.7</c:v>
                </c:pt>
                <c:pt idx="156">
                  <c:v>69.95</c:v>
                </c:pt>
                <c:pt idx="157">
                  <c:v>68.260000000000005</c:v>
                </c:pt>
                <c:pt idx="158">
                  <c:v>66.62</c:v>
                </c:pt>
                <c:pt idx="159">
                  <c:v>65.05</c:v>
                </c:pt>
                <c:pt idx="160">
                  <c:v>63.55</c:v>
                </c:pt>
                <c:pt idx="161">
                  <c:v>60.71</c:v>
                </c:pt>
                <c:pt idx="162">
                  <c:v>57.48</c:v>
                </c:pt>
                <c:pt idx="163">
                  <c:v>54.57</c:v>
                </c:pt>
                <c:pt idx="164">
                  <c:v>51.94</c:v>
                </c:pt>
                <c:pt idx="165">
                  <c:v>49.56</c:v>
                </c:pt>
                <c:pt idx="166">
                  <c:v>47.38</c:v>
                </c:pt>
                <c:pt idx="167">
                  <c:v>45.4</c:v>
                </c:pt>
                <c:pt idx="168">
                  <c:v>43.56</c:v>
                </c:pt>
                <c:pt idx="169">
                  <c:v>41.87</c:v>
                </c:pt>
                <c:pt idx="170">
                  <c:v>38.94</c:v>
                </c:pt>
                <c:pt idx="171">
                  <c:v>36.450000000000003</c:v>
                </c:pt>
                <c:pt idx="172">
                  <c:v>34.29</c:v>
                </c:pt>
                <c:pt idx="173">
                  <c:v>32.409999999999997</c:v>
                </c:pt>
                <c:pt idx="174">
                  <c:v>30.75</c:v>
                </c:pt>
                <c:pt idx="175">
                  <c:v>29.27</c:v>
                </c:pt>
                <c:pt idx="176">
                  <c:v>26.77</c:v>
                </c:pt>
                <c:pt idx="177">
                  <c:v>24.72</c:v>
                </c:pt>
                <c:pt idx="178">
                  <c:v>23.01</c:v>
                </c:pt>
                <c:pt idx="179">
                  <c:v>21.57</c:v>
                </c:pt>
                <c:pt idx="180">
                  <c:v>20.329999999999998</c:v>
                </c:pt>
                <c:pt idx="181">
                  <c:v>19.260000000000002</c:v>
                </c:pt>
                <c:pt idx="182">
                  <c:v>18.32</c:v>
                </c:pt>
                <c:pt idx="183">
                  <c:v>17.489999999999998</c:v>
                </c:pt>
                <c:pt idx="184">
                  <c:v>16.75</c:v>
                </c:pt>
                <c:pt idx="185">
                  <c:v>16.09</c:v>
                </c:pt>
                <c:pt idx="186">
                  <c:v>15.49</c:v>
                </c:pt>
                <c:pt idx="187">
                  <c:v>14.46</c:v>
                </c:pt>
                <c:pt idx="188">
                  <c:v>13.41</c:v>
                </c:pt>
                <c:pt idx="189">
                  <c:v>12.54</c:v>
                </c:pt>
                <c:pt idx="190">
                  <c:v>11.82</c:v>
                </c:pt>
                <c:pt idx="191">
                  <c:v>11.21</c:v>
                </c:pt>
                <c:pt idx="192">
                  <c:v>10.69</c:v>
                </c:pt>
                <c:pt idx="193">
                  <c:v>10.24</c:v>
                </c:pt>
                <c:pt idx="194">
                  <c:v>9.8480000000000008</c:v>
                </c:pt>
                <c:pt idx="195">
                  <c:v>9.5039999999999996</c:v>
                </c:pt>
                <c:pt idx="196">
                  <c:v>8.9269999999999996</c:v>
                </c:pt>
                <c:pt idx="197">
                  <c:v>8.4640000000000004</c:v>
                </c:pt>
                <c:pt idx="198">
                  <c:v>8.0850000000000009</c:v>
                </c:pt>
                <c:pt idx="199">
                  <c:v>7.7690000000000001</c:v>
                </c:pt>
                <c:pt idx="200">
                  <c:v>7.5030000000000001</c:v>
                </c:pt>
                <c:pt idx="201">
                  <c:v>7.2759999999999998</c:v>
                </c:pt>
                <c:pt idx="202">
                  <c:v>6.9119999999999999</c:v>
                </c:pt>
                <c:pt idx="203">
                  <c:v>6.6340000000000003</c:v>
                </c:pt>
                <c:pt idx="204">
                  <c:v>6.4160000000000004</c:v>
                </c:pt>
                <c:pt idx="205">
                  <c:v>6.2430000000000003</c:v>
                </c:pt>
                <c:pt idx="206">
                  <c:v>6.1040000000000001</c:v>
                </c:pt>
                <c:pt idx="207">
                  <c:v>5.9889999999999999</c:v>
                </c:pt>
                <c:pt idx="208">
                  <c:v>5.9329999999999998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169-4DEC-A3C9-7BB0C812925A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srim136Xe_Kapton!$D$20:$D$228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srim136Xe_Kapton!$F$20:$F$228</c:f>
              <c:numCache>
                <c:formatCode>0.000E+00</c:formatCode>
                <c:ptCount val="209"/>
                <c:pt idx="0">
                  <c:v>3</c:v>
                </c:pt>
                <c:pt idx="1">
                  <c:v>3.101</c:v>
                </c:pt>
                <c:pt idx="2">
                  <c:v>3.1970000000000001</c:v>
                </c:pt>
                <c:pt idx="3">
                  <c:v>3.29</c:v>
                </c:pt>
                <c:pt idx="4">
                  <c:v>3.379</c:v>
                </c:pt>
                <c:pt idx="5">
                  <c:v>3.548</c:v>
                </c:pt>
                <c:pt idx="6">
                  <c:v>3.7429999999999999</c:v>
                </c:pt>
                <c:pt idx="7">
                  <c:v>3.9239999999999999</c:v>
                </c:pt>
                <c:pt idx="8">
                  <c:v>4.0919999999999996</c:v>
                </c:pt>
                <c:pt idx="9">
                  <c:v>4.25</c:v>
                </c:pt>
                <c:pt idx="10">
                  <c:v>4.3979999999999997</c:v>
                </c:pt>
                <c:pt idx="11">
                  <c:v>4.5380000000000003</c:v>
                </c:pt>
                <c:pt idx="12">
                  <c:v>4.6710000000000003</c:v>
                </c:pt>
                <c:pt idx="13">
                  <c:v>4.7969999999999997</c:v>
                </c:pt>
                <c:pt idx="14">
                  <c:v>5.0309999999999997</c:v>
                </c:pt>
                <c:pt idx="15">
                  <c:v>5.2460000000000004</c:v>
                </c:pt>
                <c:pt idx="16">
                  <c:v>5.444</c:v>
                </c:pt>
                <c:pt idx="17">
                  <c:v>5.6280000000000001</c:v>
                </c:pt>
                <c:pt idx="18">
                  <c:v>5.7990000000000004</c:v>
                </c:pt>
                <c:pt idx="19">
                  <c:v>5.96</c:v>
                </c:pt>
                <c:pt idx="20">
                  <c:v>6.2530000000000001</c:v>
                </c:pt>
                <c:pt idx="21">
                  <c:v>6.516</c:v>
                </c:pt>
                <c:pt idx="22">
                  <c:v>6.7530000000000001</c:v>
                </c:pt>
                <c:pt idx="23">
                  <c:v>6.9690000000000003</c:v>
                </c:pt>
                <c:pt idx="24">
                  <c:v>7.1669999999999998</c:v>
                </c:pt>
                <c:pt idx="25">
                  <c:v>7.35</c:v>
                </c:pt>
                <c:pt idx="26">
                  <c:v>7.5190000000000001</c:v>
                </c:pt>
                <c:pt idx="27">
                  <c:v>7.6769999999999996</c:v>
                </c:pt>
                <c:pt idx="28">
                  <c:v>7.8239999999999998</c:v>
                </c:pt>
                <c:pt idx="29">
                  <c:v>7.9619999999999997</c:v>
                </c:pt>
                <c:pt idx="30">
                  <c:v>8.0920000000000005</c:v>
                </c:pt>
                <c:pt idx="31">
                  <c:v>8.33</c:v>
                </c:pt>
                <c:pt idx="32">
                  <c:v>8.593</c:v>
                </c:pt>
                <c:pt idx="33">
                  <c:v>8.8249999999999993</c:v>
                </c:pt>
                <c:pt idx="34">
                  <c:v>9.0310000000000006</c:v>
                </c:pt>
                <c:pt idx="35">
                  <c:v>9.2149999999999999</c:v>
                </c:pt>
                <c:pt idx="36">
                  <c:v>9.3819999999999997</c:v>
                </c:pt>
                <c:pt idx="37">
                  <c:v>9.5329999999999995</c:v>
                </c:pt>
                <c:pt idx="38">
                  <c:v>9.67</c:v>
                </c:pt>
                <c:pt idx="39">
                  <c:v>9.7959999999999994</c:v>
                </c:pt>
                <c:pt idx="40">
                  <c:v>10.02</c:v>
                </c:pt>
                <c:pt idx="41">
                  <c:v>10.210000000000001</c:v>
                </c:pt>
                <c:pt idx="42">
                  <c:v>10.37</c:v>
                </c:pt>
                <c:pt idx="43">
                  <c:v>10.51</c:v>
                </c:pt>
                <c:pt idx="44">
                  <c:v>10.63</c:v>
                </c:pt>
                <c:pt idx="45">
                  <c:v>10.73</c:v>
                </c:pt>
                <c:pt idx="46">
                  <c:v>10.91</c:v>
                </c:pt>
                <c:pt idx="47">
                  <c:v>11.04</c:v>
                </c:pt>
                <c:pt idx="48">
                  <c:v>11.14</c:v>
                </c:pt>
                <c:pt idx="49">
                  <c:v>11.22</c:v>
                </c:pt>
                <c:pt idx="50">
                  <c:v>11.28</c:v>
                </c:pt>
                <c:pt idx="51">
                  <c:v>11.32</c:v>
                </c:pt>
                <c:pt idx="52">
                  <c:v>11.35</c:v>
                </c:pt>
                <c:pt idx="53">
                  <c:v>11.37</c:v>
                </c:pt>
                <c:pt idx="54">
                  <c:v>11.38</c:v>
                </c:pt>
                <c:pt idx="55">
                  <c:v>11.38</c:v>
                </c:pt>
                <c:pt idx="56">
                  <c:v>11.38</c:v>
                </c:pt>
                <c:pt idx="57">
                  <c:v>11.35</c:v>
                </c:pt>
                <c:pt idx="58">
                  <c:v>11.3</c:v>
                </c:pt>
                <c:pt idx="59">
                  <c:v>11.23</c:v>
                </c:pt>
                <c:pt idx="60">
                  <c:v>11.14</c:v>
                </c:pt>
                <c:pt idx="61">
                  <c:v>11.05</c:v>
                </c:pt>
                <c:pt idx="62">
                  <c:v>10.95</c:v>
                </c:pt>
                <c:pt idx="63">
                  <c:v>10.85</c:v>
                </c:pt>
                <c:pt idx="64">
                  <c:v>10.74</c:v>
                </c:pt>
                <c:pt idx="65">
                  <c:v>10.64</c:v>
                </c:pt>
                <c:pt idx="66">
                  <c:v>10.43</c:v>
                </c:pt>
                <c:pt idx="67">
                  <c:v>10.220000000000001</c:v>
                </c:pt>
                <c:pt idx="68">
                  <c:v>10.01</c:v>
                </c:pt>
                <c:pt idx="69">
                  <c:v>9.81</c:v>
                </c:pt>
                <c:pt idx="70">
                  <c:v>9.6159999999999997</c:v>
                </c:pt>
                <c:pt idx="71">
                  <c:v>9.4290000000000003</c:v>
                </c:pt>
                <c:pt idx="72">
                  <c:v>9.077</c:v>
                </c:pt>
                <c:pt idx="73">
                  <c:v>8.7509999999999994</c:v>
                </c:pt>
                <c:pt idx="74">
                  <c:v>8.4499999999999993</c:v>
                </c:pt>
                <c:pt idx="75">
                  <c:v>8.1709999999999994</c:v>
                </c:pt>
                <c:pt idx="76">
                  <c:v>7.9130000000000003</c:v>
                </c:pt>
                <c:pt idx="77">
                  <c:v>7.673</c:v>
                </c:pt>
                <c:pt idx="78">
                  <c:v>7.4489999999999998</c:v>
                </c:pt>
                <c:pt idx="79">
                  <c:v>7.24</c:v>
                </c:pt>
                <c:pt idx="80">
                  <c:v>7.0439999999999996</c:v>
                </c:pt>
                <c:pt idx="81">
                  <c:v>6.8609999999999998</c:v>
                </c:pt>
                <c:pt idx="82">
                  <c:v>6.6879999999999997</c:v>
                </c:pt>
                <c:pt idx="83">
                  <c:v>6.3719999999999999</c:v>
                </c:pt>
                <c:pt idx="84">
                  <c:v>6.0229999999999997</c:v>
                </c:pt>
                <c:pt idx="85">
                  <c:v>5.7169999999999996</c:v>
                </c:pt>
                <c:pt idx="86">
                  <c:v>5.4450000000000003</c:v>
                </c:pt>
                <c:pt idx="87">
                  <c:v>5.202</c:v>
                </c:pt>
                <c:pt idx="88">
                  <c:v>4.9829999999999997</c:v>
                </c:pt>
                <c:pt idx="89">
                  <c:v>4.7839999999999998</c:v>
                </c:pt>
                <c:pt idx="90">
                  <c:v>4.6040000000000001</c:v>
                </c:pt>
                <c:pt idx="91">
                  <c:v>4.4379999999999997</c:v>
                </c:pt>
                <c:pt idx="92">
                  <c:v>4.1459999999999999</c:v>
                </c:pt>
                <c:pt idx="93">
                  <c:v>3.8940000000000001</c:v>
                </c:pt>
                <c:pt idx="94">
                  <c:v>3.6760000000000002</c:v>
                </c:pt>
                <c:pt idx="95">
                  <c:v>3.4849999999999999</c:v>
                </c:pt>
                <c:pt idx="96">
                  <c:v>3.3149999999999999</c:v>
                </c:pt>
                <c:pt idx="97">
                  <c:v>3.1629999999999998</c:v>
                </c:pt>
                <c:pt idx="98">
                  <c:v>2.9020000000000001</c:v>
                </c:pt>
                <c:pt idx="99">
                  <c:v>2.6859999999999999</c:v>
                </c:pt>
                <c:pt idx="100">
                  <c:v>2.504</c:v>
                </c:pt>
                <c:pt idx="101">
                  <c:v>2.347</c:v>
                </c:pt>
                <c:pt idx="102">
                  <c:v>2.2120000000000002</c:v>
                </c:pt>
                <c:pt idx="103">
                  <c:v>2.0920000000000001</c:v>
                </c:pt>
                <c:pt idx="104">
                  <c:v>1.9870000000000001</c:v>
                </c:pt>
                <c:pt idx="105">
                  <c:v>1.893</c:v>
                </c:pt>
                <c:pt idx="106">
                  <c:v>1.8080000000000001</c:v>
                </c:pt>
                <c:pt idx="107">
                  <c:v>1.732</c:v>
                </c:pt>
                <c:pt idx="108">
                  <c:v>1.6619999999999999</c:v>
                </c:pt>
                <c:pt idx="109">
                  <c:v>1.54</c:v>
                </c:pt>
                <c:pt idx="110">
                  <c:v>1.413</c:v>
                </c:pt>
                <c:pt idx="111">
                  <c:v>1.3080000000000001</c:v>
                </c:pt>
                <c:pt idx="112">
                  <c:v>1.218</c:v>
                </c:pt>
                <c:pt idx="113">
                  <c:v>1.141</c:v>
                </c:pt>
                <c:pt idx="114">
                  <c:v>1.0740000000000001</c:v>
                </c:pt>
                <c:pt idx="115">
                  <c:v>1.0149999999999999</c:v>
                </c:pt>
                <c:pt idx="116">
                  <c:v>0.96330000000000005</c:v>
                </c:pt>
                <c:pt idx="117">
                  <c:v>0.91690000000000005</c:v>
                </c:pt>
                <c:pt idx="118">
                  <c:v>0.83730000000000004</c:v>
                </c:pt>
                <c:pt idx="119">
                  <c:v>0.77149999999999996</c:v>
                </c:pt>
                <c:pt idx="120">
                  <c:v>0.71609999999999996</c:v>
                </c:pt>
                <c:pt idx="121">
                  <c:v>0.66879999999999995</c:v>
                </c:pt>
                <c:pt idx="122">
                  <c:v>0.62780000000000002</c:v>
                </c:pt>
                <c:pt idx="123">
                  <c:v>0.59199999999999997</c:v>
                </c:pt>
                <c:pt idx="124">
                  <c:v>0.5323</c:v>
                </c:pt>
                <c:pt idx="125">
                  <c:v>0.48430000000000001</c:v>
                </c:pt>
                <c:pt idx="126">
                  <c:v>0.44490000000000002</c:v>
                </c:pt>
                <c:pt idx="127">
                  <c:v>0.4118</c:v>
                </c:pt>
                <c:pt idx="128">
                  <c:v>0.38369999999999999</c:v>
                </c:pt>
                <c:pt idx="129">
                  <c:v>0.3594</c:v>
                </c:pt>
                <c:pt idx="130">
                  <c:v>0.33829999999999999</c:v>
                </c:pt>
                <c:pt idx="131">
                  <c:v>0.3196</c:v>
                </c:pt>
                <c:pt idx="132">
                  <c:v>0.30309999999999998</c:v>
                </c:pt>
                <c:pt idx="133">
                  <c:v>0.2883</c:v>
                </c:pt>
                <c:pt idx="134">
                  <c:v>0.27500000000000002</c:v>
                </c:pt>
                <c:pt idx="135">
                  <c:v>0.252</c:v>
                </c:pt>
                <c:pt idx="136">
                  <c:v>0.22839999999999999</c:v>
                </c:pt>
                <c:pt idx="137">
                  <c:v>0.2092</c:v>
                </c:pt>
                <c:pt idx="138">
                  <c:v>0.19309999999999999</c:v>
                </c:pt>
                <c:pt idx="139">
                  <c:v>0.17949999999999999</c:v>
                </c:pt>
                <c:pt idx="140">
                  <c:v>0.1678</c:v>
                </c:pt>
                <c:pt idx="141">
                  <c:v>0.15759999999999999</c:v>
                </c:pt>
                <c:pt idx="142">
                  <c:v>0.1487</c:v>
                </c:pt>
                <c:pt idx="143">
                  <c:v>0.14069999999999999</c:v>
                </c:pt>
                <c:pt idx="144">
                  <c:v>0.1273</c:v>
                </c:pt>
                <c:pt idx="145">
                  <c:v>0.1164</c:v>
                </c:pt>
                <c:pt idx="146">
                  <c:v>0.10730000000000001</c:v>
                </c:pt>
                <c:pt idx="147">
                  <c:v>9.9570000000000006E-2</c:v>
                </c:pt>
                <c:pt idx="148">
                  <c:v>9.2960000000000001E-2</c:v>
                </c:pt>
                <c:pt idx="149">
                  <c:v>8.7220000000000006E-2</c:v>
                </c:pt>
                <c:pt idx="150">
                  <c:v>7.7729999999999994E-2</c:v>
                </c:pt>
                <c:pt idx="151">
                  <c:v>7.0209999999999995E-2</c:v>
                </c:pt>
                <c:pt idx="152">
                  <c:v>6.4079999999999998E-2</c:v>
                </c:pt>
                <c:pt idx="153">
                  <c:v>5.8990000000000001E-2</c:v>
                </c:pt>
                <c:pt idx="154">
                  <c:v>5.4690000000000003E-2</c:v>
                </c:pt>
                <c:pt idx="155">
                  <c:v>5.0999999999999997E-2</c:v>
                </c:pt>
                <c:pt idx="156">
                  <c:v>4.7809999999999998E-2</c:v>
                </c:pt>
                <c:pt idx="157">
                  <c:v>4.5010000000000001E-2</c:v>
                </c:pt>
                <c:pt idx="158">
                  <c:v>4.2540000000000001E-2</c:v>
                </c:pt>
                <c:pt idx="159">
                  <c:v>4.0340000000000001E-2</c:v>
                </c:pt>
                <c:pt idx="160">
                  <c:v>3.8359999999999998E-2</c:v>
                </c:pt>
                <c:pt idx="161">
                  <c:v>3.4970000000000001E-2</c:v>
                </c:pt>
                <c:pt idx="162">
                  <c:v>3.1530000000000002E-2</c:v>
                </c:pt>
                <c:pt idx="163">
                  <c:v>2.8729999999999999E-2</c:v>
                </c:pt>
                <c:pt idx="164">
                  <c:v>2.6409999999999999E-2</c:v>
                </c:pt>
                <c:pt idx="165">
                  <c:v>2.4459999999999999E-2</c:v>
                </c:pt>
                <c:pt idx="166">
                  <c:v>2.2780000000000002E-2</c:v>
                </c:pt>
                <c:pt idx="167">
                  <c:v>2.1340000000000001E-2</c:v>
                </c:pt>
                <c:pt idx="168">
                  <c:v>2.0070000000000001E-2</c:v>
                </c:pt>
                <c:pt idx="169">
                  <c:v>1.8950000000000002E-2</c:v>
                </c:pt>
                <c:pt idx="170">
                  <c:v>1.7069999999999998E-2</c:v>
                </c:pt>
                <c:pt idx="171">
                  <c:v>1.554E-2</c:v>
                </c:pt>
                <c:pt idx="172">
                  <c:v>1.427E-2</c:v>
                </c:pt>
                <c:pt idx="173">
                  <c:v>1.32E-2</c:v>
                </c:pt>
                <c:pt idx="174">
                  <c:v>1.2290000000000001E-2</c:v>
                </c:pt>
                <c:pt idx="175">
                  <c:v>1.15E-2</c:v>
                </c:pt>
                <c:pt idx="176">
                  <c:v>1.021E-2</c:v>
                </c:pt>
                <c:pt idx="177">
                  <c:v>9.1819999999999992E-3</c:v>
                </c:pt>
                <c:pt idx="178">
                  <c:v>8.352E-3</c:v>
                </c:pt>
                <c:pt idx="179">
                  <c:v>7.6660000000000001E-3</c:v>
                </c:pt>
                <c:pt idx="180">
                  <c:v>7.0879999999999997E-3</c:v>
                </c:pt>
                <c:pt idx="181">
                  <c:v>6.5950000000000002E-3</c:v>
                </c:pt>
                <c:pt idx="182">
                  <c:v>6.1679999999999999E-3</c:v>
                </c:pt>
                <c:pt idx="183">
                  <c:v>5.7959999999999999E-3</c:v>
                </c:pt>
                <c:pt idx="184">
                  <c:v>5.4669999999999996E-3</c:v>
                </c:pt>
                <c:pt idx="185">
                  <c:v>5.176E-3</c:v>
                </c:pt>
                <c:pt idx="186">
                  <c:v>4.9150000000000001E-3</c:v>
                </c:pt>
                <c:pt idx="187">
                  <c:v>4.4679999999999997E-3</c:v>
                </c:pt>
                <c:pt idx="188">
                  <c:v>4.0150000000000003E-3</c:v>
                </c:pt>
                <c:pt idx="189">
                  <c:v>3.6489999999999999E-3</c:v>
                </c:pt>
                <c:pt idx="190">
                  <c:v>3.3470000000000001E-3</c:v>
                </c:pt>
                <c:pt idx="191">
                  <c:v>3.0920000000000001E-3</c:v>
                </c:pt>
                <c:pt idx="192">
                  <c:v>2.875E-3</c:v>
                </c:pt>
                <c:pt idx="193">
                  <c:v>2.6870000000000002E-3</c:v>
                </c:pt>
                <c:pt idx="194">
                  <c:v>2.5240000000000002E-3</c:v>
                </c:pt>
                <c:pt idx="195">
                  <c:v>2.379E-3</c:v>
                </c:pt>
                <c:pt idx="196">
                  <c:v>2.137E-3</c:v>
                </c:pt>
                <c:pt idx="197">
                  <c:v>1.941E-3</c:v>
                </c:pt>
                <c:pt idx="198">
                  <c:v>1.779E-3</c:v>
                </c:pt>
                <c:pt idx="199">
                  <c:v>1.6429999999999999E-3</c:v>
                </c:pt>
                <c:pt idx="200">
                  <c:v>1.5269999999999999E-3</c:v>
                </c:pt>
                <c:pt idx="201">
                  <c:v>1.4270000000000001E-3</c:v>
                </c:pt>
                <c:pt idx="202">
                  <c:v>1.2620000000000001E-3</c:v>
                </c:pt>
                <c:pt idx="203">
                  <c:v>1.1329999999999999E-3</c:v>
                </c:pt>
                <c:pt idx="204">
                  <c:v>1.029E-3</c:v>
                </c:pt>
                <c:pt idx="205">
                  <c:v>9.4249999999999998E-4</c:v>
                </c:pt>
                <c:pt idx="206">
                  <c:v>8.7000000000000001E-4</c:v>
                </c:pt>
                <c:pt idx="207">
                  <c:v>8.0829999999999997E-4</c:v>
                </c:pt>
                <c:pt idx="208">
                  <c:v>7.7539999999999998E-4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69-4DEC-A3C9-7BB0C812925A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srim136Xe_Kapton!$D$20:$D$228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srim136Xe_Kapton!$G$20:$G$228</c:f>
              <c:numCache>
                <c:formatCode>0.000E+00</c:formatCode>
                <c:ptCount val="209"/>
                <c:pt idx="0">
                  <c:v>3.2286999999999999</c:v>
                </c:pt>
                <c:pt idx="1">
                  <c:v>3.3376999999999999</c:v>
                </c:pt>
                <c:pt idx="2">
                  <c:v>3.4415</c:v>
                </c:pt>
                <c:pt idx="3">
                  <c:v>3.5419999999999998</c:v>
                </c:pt>
                <c:pt idx="4">
                  <c:v>3.6383000000000001</c:v>
                </c:pt>
                <c:pt idx="5">
                  <c:v>3.8214000000000001</c:v>
                </c:pt>
                <c:pt idx="6">
                  <c:v>4.0329999999999995</c:v>
                </c:pt>
                <c:pt idx="7">
                  <c:v>4.2295999999999996</c:v>
                </c:pt>
                <c:pt idx="8">
                  <c:v>4.4125999999999994</c:v>
                </c:pt>
                <c:pt idx="9">
                  <c:v>4.5847999999999995</c:v>
                </c:pt>
                <c:pt idx="10">
                  <c:v>4.7464999999999993</c:v>
                </c:pt>
                <c:pt idx="11">
                  <c:v>4.8996000000000004</c:v>
                </c:pt>
                <c:pt idx="12">
                  <c:v>5.0453000000000001</c:v>
                </c:pt>
                <c:pt idx="13">
                  <c:v>5.1835999999999993</c:v>
                </c:pt>
                <c:pt idx="14">
                  <c:v>5.4410999999999996</c:v>
                </c:pt>
                <c:pt idx="15">
                  <c:v>5.6782000000000004</c:v>
                </c:pt>
                <c:pt idx="16">
                  <c:v>5.8972999999999995</c:v>
                </c:pt>
                <c:pt idx="17">
                  <c:v>6.1014999999999997</c:v>
                </c:pt>
                <c:pt idx="18">
                  <c:v>6.2918000000000003</c:v>
                </c:pt>
                <c:pt idx="19">
                  <c:v>6.4714</c:v>
                </c:pt>
                <c:pt idx="20">
                  <c:v>6.7998000000000003</c:v>
                </c:pt>
                <c:pt idx="21">
                  <c:v>7.0959000000000003</c:v>
                </c:pt>
                <c:pt idx="22">
                  <c:v>7.3643000000000001</c:v>
                </c:pt>
                <c:pt idx="23">
                  <c:v>7.6101000000000001</c:v>
                </c:pt>
                <c:pt idx="24">
                  <c:v>7.8365999999999998</c:v>
                </c:pt>
                <c:pt idx="25">
                  <c:v>8.0469999999999988</c:v>
                </c:pt>
                <c:pt idx="26">
                  <c:v>8.2423000000000002</c:v>
                </c:pt>
                <c:pt idx="27">
                  <c:v>8.4256999999999991</c:v>
                </c:pt>
                <c:pt idx="28">
                  <c:v>8.5971999999999991</c:v>
                </c:pt>
                <c:pt idx="29">
                  <c:v>8.7590000000000003</c:v>
                </c:pt>
                <c:pt idx="30">
                  <c:v>8.9121000000000006</c:v>
                </c:pt>
                <c:pt idx="31">
                  <c:v>9.1944999999999997</c:v>
                </c:pt>
                <c:pt idx="32">
                  <c:v>9.5099</c:v>
                </c:pt>
                <c:pt idx="33">
                  <c:v>9.7914999999999992</c:v>
                </c:pt>
                <c:pt idx="34">
                  <c:v>10.045</c:v>
                </c:pt>
                <c:pt idx="35">
                  <c:v>10.273999999999999</c:v>
                </c:pt>
                <c:pt idx="36">
                  <c:v>10.484</c:v>
                </c:pt>
                <c:pt idx="37">
                  <c:v>10.677</c:v>
                </c:pt>
                <c:pt idx="38">
                  <c:v>10.853999999999999</c:v>
                </c:pt>
                <c:pt idx="39">
                  <c:v>11.019</c:v>
                </c:pt>
                <c:pt idx="40">
                  <c:v>11.317</c:v>
                </c:pt>
                <c:pt idx="41">
                  <c:v>11.577000000000002</c:v>
                </c:pt>
                <c:pt idx="42">
                  <c:v>11.803999999999998</c:v>
                </c:pt>
                <c:pt idx="43">
                  <c:v>12.007</c:v>
                </c:pt>
                <c:pt idx="44">
                  <c:v>12.189</c:v>
                </c:pt>
                <c:pt idx="45">
                  <c:v>12.347000000000001</c:v>
                </c:pt>
                <c:pt idx="46">
                  <c:v>12.638999999999999</c:v>
                </c:pt>
                <c:pt idx="47">
                  <c:v>12.873999999999999</c:v>
                </c:pt>
                <c:pt idx="48">
                  <c:v>13.073</c:v>
                </c:pt>
                <c:pt idx="49">
                  <c:v>13.248000000000001</c:v>
                </c:pt>
                <c:pt idx="50">
                  <c:v>13.398</c:v>
                </c:pt>
                <c:pt idx="51">
                  <c:v>13.524000000000001</c:v>
                </c:pt>
                <c:pt idx="52">
                  <c:v>13.637</c:v>
                </c:pt>
                <c:pt idx="53">
                  <c:v>13.738</c:v>
                </c:pt>
                <c:pt idx="54">
                  <c:v>13.825000000000001</c:v>
                </c:pt>
                <c:pt idx="55">
                  <c:v>13.901</c:v>
                </c:pt>
                <c:pt idx="56">
                  <c:v>13.974</c:v>
                </c:pt>
                <c:pt idx="57">
                  <c:v>14.084</c:v>
                </c:pt>
                <c:pt idx="58">
                  <c:v>14.200000000000001</c:v>
                </c:pt>
                <c:pt idx="59">
                  <c:v>14.287000000000001</c:v>
                </c:pt>
                <c:pt idx="60">
                  <c:v>14.332000000000001</c:v>
                </c:pt>
                <c:pt idx="61">
                  <c:v>14.282</c:v>
                </c:pt>
                <c:pt idx="62">
                  <c:v>14.238999999999999</c:v>
                </c:pt>
                <c:pt idx="63">
                  <c:v>14.206</c:v>
                </c:pt>
                <c:pt idx="64">
                  <c:v>14.167999999999999</c:v>
                </c:pt>
                <c:pt idx="65">
                  <c:v>14.143000000000001</c:v>
                </c:pt>
                <c:pt idx="66">
                  <c:v>14.084</c:v>
                </c:pt>
                <c:pt idx="67">
                  <c:v>14.022</c:v>
                </c:pt>
                <c:pt idx="68">
                  <c:v>13.954000000000001</c:v>
                </c:pt>
                <c:pt idx="69">
                  <c:v>13.891000000000002</c:v>
                </c:pt>
                <c:pt idx="70">
                  <c:v>13.827999999999999</c:v>
                </c:pt>
                <c:pt idx="71">
                  <c:v>13.768000000000001</c:v>
                </c:pt>
                <c:pt idx="72">
                  <c:v>13.658999999999999</c:v>
                </c:pt>
                <c:pt idx="73">
                  <c:v>13.565</c:v>
                </c:pt>
                <c:pt idx="74">
                  <c:v>13.485999999999999</c:v>
                </c:pt>
                <c:pt idx="75">
                  <c:v>13.422000000000001</c:v>
                </c:pt>
                <c:pt idx="76">
                  <c:v>13.372</c:v>
                </c:pt>
                <c:pt idx="77">
                  <c:v>13.333</c:v>
                </c:pt>
                <c:pt idx="78">
                  <c:v>13.303000000000001</c:v>
                </c:pt>
                <c:pt idx="79">
                  <c:v>13.282</c:v>
                </c:pt>
                <c:pt idx="80">
                  <c:v>13.268000000000001</c:v>
                </c:pt>
                <c:pt idx="81">
                  <c:v>13.262</c:v>
                </c:pt>
                <c:pt idx="82">
                  <c:v>13.262</c:v>
                </c:pt>
                <c:pt idx="83">
                  <c:v>13.279</c:v>
                </c:pt>
                <c:pt idx="84">
                  <c:v>13.331</c:v>
                </c:pt>
                <c:pt idx="85">
                  <c:v>13.413</c:v>
                </c:pt>
                <c:pt idx="86">
                  <c:v>13.518000000000001</c:v>
                </c:pt>
                <c:pt idx="87">
                  <c:v>13.643000000000001</c:v>
                </c:pt>
                <c:pt idx="88">
                  <c:v>13.782</c:v>
                </c:pt>
                <c:pt idx="89">
                  <c:v>13.931000000000001</c:v>
                </c:pt>
                <c:pt idx="90">
                  <c:v>14.091000000000001</c:v>
                </c:pt>
                <c:pt idx="91">
                  <c:v>14.254999999999999</c:v>
                </c:pt>
                <c:pt idx="92">
                  <c:v>14.596</c:v>
                </c:pt>
                <c:pt idx="93">
                  <c:v>14.954000000000001</c:v>
                </c:pt>
                <c:pt idx="94">
                  <c:v>15.316000000000001</c:v>
                </c:pt>
                <c:pt idx="95">
                  <c:v>15.684999999999999</c:v>
                </c:pt>
                <c:pt idx="96">
                  <c:v>16.065000000000001</c:v>
                </c:pt>
                <c:pt idx="97">
                  <c:v>16.452999999999999</c:v>
                </c:pt>
                <c:pt idx="98">
                  <c:v>17.251999999999999</c:v>
                </c:pt>
                <c:pt idx="99">
                  <c:v>18.076000000000001</c:v>
                </c:pt>
                <c:pt idx="100">
                  <c:v>18.944000000000003</c:v>
                </c:pt>
                <c:pt idx="101">
                  <c:v>19.837</c:v>
                </c:pt>
                <c:pt idx="102">
                  <c:v>20.751999999999999</c:v>
                </c:pt>
                <c:pt idx="103">
                  <c:v>21.701999999999998</c:v>
                </c:pt>
                <c:pt idx="104">
                  <c:v>22.667000000000002</c:v>
                </c:pt>
                <c:pt idx="105">
                  <c:v>23.653000000000002</c:v>
                </c:pt>
                <c:pt idx="106">
                  <c:v>24.648</c:v>
                </c:pt>
                <c:pt idx="107">
                  <c:v>25.661999999999999</c:v>
                </c:pt>
                <c:pt idx="108">
                  <c:v>26.672000000000001</c:v>
                </c:pt>
                <c:pt idx="109">
                  <c:v>28.7</c:v>
                </c:pt>
                <c:pt idx="110">
                  <c:v>31.213000000000001</c:v>
                </c:pt>
                <c:pt idx="111">
                  <c:v>33.667999999999999</c:v>
                </c:pt>
                <c:pt idx="112">
                  <c:v>36.037999999999997</c:v>
                </c:pt>
                <c:pt idx="113">
                  <c:v>38.320999999999998</c:v>
                </c:pt>
                <c:pt idx="114">
                  <c:v>40.503999999999998</c:v>
                </c:pt>
                <c:pt idx="115">
                  <c:v>42.585000000000001</c:v>
                </c:pt>
                <c:pt idx="116">
                  <c:v>44.563299999999998</c:v>
                </c:pt>
                <c:pt idx="117">
                  <c:v>46.456899999999997</c:v>
                </c:pt>
                <c:pt idx="118">
                  <c:v>49.957299999999996</c:v>
                </c:pt>
                <c:pt idx="119">
                  <c:v>53.131500000000003</c:v>
                </c:pt>
                <c:pt idx="120">
                  <c:v>55.996099999999998</c:v>
                </c:pt>
                <c:pt idx="121">
                  <c:v>58.588799999999999</c:v>
                </c:pt>
                <c:pt idx="122">
                  <c:v>60.937800000000003</c:v>
                </c:pt>
                <c:pt idx="123">
                  <c:v>63.061999999999998</c:v>
                </c:pt>
                <c:pt idx="124">
                  <c:v>66.702300000000008</c:v>
                </c:pt>
                <c:pt idx="125">
                  <c:v>69.664300000000011</c:v>
                </c:pt>
                <c:pt idx="126">
                  <c:v>72.084900000000005</c:v>
                </c:pt>
                <c:pt idx="127">
                  <c:v>74.081800000000001</c:v>
                </c:pt>
                <c:pt idx="128">
                  <c:v>75.733699999999999</c:v>
                </c:pt>
                <c:pt idx="129">
                  <c:v>77.12939999999999</c:v>
                </c:pt>
                <c:pt idx="130">
                  <c:v>78.298299999999998</c:v>
                </c:pt>
                <c:pt idx="131">
                  <c:v>79.289599999999993</c:v>
                </c:pt>
                <c:pt idx="132">
                  <c:v>80.143100000000004</c:v>
                </c:pt>
                <c:pt idx="133">
                  <c:v>80.87830000000001</c:v>
                </c:pt>
                <c:pt idx="134">
                  <c:v>81.515000000000001</c:v>
                </c:pt>
                <c:pt idx="135">
                  <c:v>82.531999999999996</c:v>
                </c:pt>
                <c:pt idx="136">
                  <c:v>83.448399999999992</c:v>
                </c:pt>
                <c:pt idx="137">
                  <c:v>84.069199999999995</c:v>
                </c:pt>
                <c:pt idx="138">
                  <c:v>84.633099999999999</c:v>
                </c:pt>
                <c:pt idx="139">
                  <c:v>85.739500000000007</c:v>
                </c:pt>
                <c:pt idx="140">
                  <c:v>86.027799999999999</c:v>
                </c:pt>
                <c:pt idx="141">
                  <c:v>86.0976</c:v>
                </c:pt>
                <c:pt idx="142">
                  <c:v>86.118700000000004</c:v>
                </c:pt>
                <c:pt idx="143">
                  <c:v>86.070700000000002</c:v>
                </c:pt>
                <c:pt idx="144">
                  <c:v>85.817300000000003</c:v>
                </c:pt>
                <c:pt idx="145">
                  <c:v>85.3964</c:v>
                </c:pt>
                <c:pt idx="146">
                  <c:v>84.84729999999999</c:v>
                </c:pt>
                <c:pt idx="147">
                  <c:v>84.189570000000003</c:v>
                </c:pt>
                <c:pt idx="148">
                  <c:v>83.452960000000004</c:v>
                </c:pt>
                <c:pt idx="149">
                  <c:v>82.657219999999995</c:v>
                </c:pt>
                <c:pt idx="150">
                  <c:v>80.937730000000002</c:v>
                </c:pt>
                <c:pt idx="151">
                  <c:v>79.110210000000009</c:v>
                </c:pt>
                <c:pt idx="152">
                  <c:v>77.254080000000002</c:v>
                </c:pt>
                <c:pt idx="153">
                  <c:v>75.388989999999993</c:v>
                </c:pt>
                <c:pt idx="154">
                  <c:v>73.544689999999989</c:v>
                </c:pt>
                <c:pt idx="155">
                  <c:v>71.751000000000005</c:v>
                </c:pt>
                <c:pt idx="156">
                  <c:v>69.997810000000001</c:v>
                </c:pt>
                <c:pt idx="157">
                  <c:v>68.30501000000001</c:v>
                </c:pt>
                <c:pt idx="158">
                  <c:v>66.662540000000007</c:v>
                </c:pt>
                <c:pt idx="159">
                  <c:v>65.090339999999998</c:v>
                </c:pt>
                <c:pt idx="160">
                  <c:v>63.588359999999994</c:v>
                </c:pt>
                <c:pt idx="161">
                  <c:v>60.744970000000002</c:v>
                </c:pt>
                <c:pt idx="162">
                  <c:v>57.511529999999993</c:v>
                </c:pt>
                <c:pt idx="163">
                  <c:v>54.598730000000003</c:v>
                </c:pt>
                <c:pt idx="164">
                  <c:v>51.966409999999996</c:v>
                </c:pt>
                <c:pt idx="165">
                  <c:v>49.58446</c:v>
                </c:pt>
                <c:pt idx="166">
                  <c:v>47.40278</c:v>
                </c:pt>
                <c:pt idx="167">
                  <c:v>45.421340000000001</c:v>
                </c:pt>
                <c:pt idx="168">
                  <c:v>43.580069999999999</c:v>
                </c:pt>
                <c:pt idx="169">
                  <c:v>41.888949999999994</c:v>
                </c:pt>
                <c:pt idx="170">
                  <c:v>38.957069999999995</c:v>
                </c:pt>
                <c:pt idx="171">
                  <c:v>36.465540000000004</c:v>
                </c:pt>
                <c:pt idx="172">
                  <c:v>34.304270000000002</c:v>
                </c:pt>
                <c:pt idx="173">
                  <c:v>32.423199999999994</c:v>
                </c:pt>
                <c:pt idx="174">
                  <c:v>30.76229</c:v>
                </c:pt>
                <c:pt idx="175">
                  <c:v>29.281500000000001</c:v>
                </c:pt>
                <c:pt idx="176">
                  <c:v>26.78021</c:v>
                </c:pt>
                <c:pt idx="177">
                  <c:v>24.729181999999998</c:v>
                </c:pt>
                <c:pt idx="178">
                  <c:v>23.018352</c:v>
                </c:pt>
                <c:pt idx="179">
                  <c:v>21.577666000000001</c:v>
                </c:pt>
                <c:pt idx="180">
                  <c:v>20.337087999999998</c:v>
                </c:pt>
                <c:pt idx="181">
                  <c:v>19.266595000000002</c:v>
                </c:pt>
                <c:pt idx="182">
                  <c:v>18.326167999999999</c:v>
                </c:pt>
                <c:pt idx="183">
                  <c:v>17.495795999999999</c:v>
                </c:pt>
                <c:pt idx="184">
                  <c:v>16.755466999999999</c:v>
                </c:pt>
                <c:pt idx="185">
                  <c:v>16.095175999999999</c:v>
                </c:pt>
                <c:pt idx="186">
                  <c:v>15.494915000000001</c:v>
                </c:pt>
                <c:pt idx="187">
                  <c:v>14.464468</c:v>
                </c:pt>
                <c:pt idx="188">
                  <c:v>13.414015000000001</c:v>
                </c:pt>
                <c:pt idx="189">
                  <c:v>12.543648999999998</c:v>
                </c:pt>
                <c:pt idx="190">
                  <c:v>11.823347</c:v>
                </c:pt>
                <c:pt idx="191">
                  <c:v>11.213092000000001</c:v>
                </c:pt>
                <c:pt idx="192">
                  <c:v>10.692874999999999</c:v>
                </c:pt>
                <c:pt idx="193">
                  <c:v>10.242687</c:v>
                </c:pt>
                <c:pt idx="194">
                  <c:v>9.8505240000000001</c:v>
                </c:pt>
                <c:pt idx="195">
                  <c:v>9.506378999999999</c:v>
                </c:pt>
                <c:pt idx="196">
                  <c:v>8.929136999999999</c:v>
                </c:pt>
                <c:pt idx="197">
                  <c:v>8.4659410000000008</c:v>
                </c:pt>
                <c:pt idx="198">
                  <c:v>8.0867790000000017</c:v>
                </c:pt>
                <c:pt idx="199">
                  <c:v>7.7706429999999997</c:v>
                </c:pt>
                <c:pt idx="200">
                  <c:v>7.5045270000000004</c:v>
                </c:pt>
                <c:pt idx="201">
                  <c:v>7.2774269999999994</c:v>
                </c:pt>
                <c:pt idx="202">
                  <c:v>6.9132619999999996</c:v>
                </c:pt>
                <c:pt idx="203">
                  <c:v>6.6351330000000006</c:v>
                </c:pt>
                <c:pt idx="204">
                  <c:v>6.4170290000000003</c:v>
                </c:pt>
                <c:pt idx="205">
                  <c:v>6.2439425000000002</c:v>
                </c:pt>
                <c:pt idx="206">
                  <c:v>6.10487</c:v>
                </c:pt>
                <c:pt idx="207">
                  <c:v>5.9898083</c:v>
                </c:pt>
                <c:pt idx="208">
                  <c:v>5.9337754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169-4DEC-A3C9-7BB0C8129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46536"/>
        <c:axId val="639846928"/>
      </c:scatterChart>
      <c:valAx>
        <c:axId val="63984653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46928"/>
        <c:crosses val="autoZero"/>
        <c:crossBetween val="midCat"/>
        <c:majorUnit val="10"/>
      </c:valAx>
      <c:valAx>
        <c:axId val="639846928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4653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929153445371562"/>
          <c:y val="0.58045613637554194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srim136Xe_Kapton!$P$5</c:f>
          <c:strCache>
            <c:ptCount val="1"/>
            <c:pt idx="0">
              <c:v>srim136Xe_Kapton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srim136Xe_Kapton!$D$20:$D$228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srim136Xe_Kapton!$J$20:$J$228</c:f>
              <c:numCache>
                <c:formatCode>0.000</c:formatCode>
                <c:ptCount val="209"/>
                <c:pt idx="0">
                  <c:v>6.3E-3</c:v>
                </c:pt>
                <c:pt idx="1">
                  <c:v>6.5000000000000006E-3</c:v>
                </c:pt>
                <c:pt idx="2">
                  <c:v>6.7000000000000002E-3</c:v>
                </c:pt>
                <c:pt idx="3">
                  <c:v>6.9000000000000008E-3</c:v>
                </c:pt>
                <c:pt idx="4">
                  <c:v>7.000000000000001E-3</c:v>
                </c:pt>
                <c:pt idx="5">
                  <c:v>7.3999999999999995E-3</c:v>
                </c:pt>
                <c:pt idx="6">
                  <c:v>7.7999999999999996E-3</c:v>
                </c:pt>
                <c:pt idx="7">
                  <c:v>8.2000000000000007E-3</c:v>
                </c:pt>
                <c:pt idx="8">
                  <c:v>8.6E-3</c:v>
                </c:pt>
                <c:pt idx="9">
                  <c:v>8.8999999999999999E-3</c:v>
                </c:pt>
                <c:pt idx="10">
                  <c:v>9.2999999999999992E-3</c:v>
                </c:pt>
                <c:pt idx="11">
                  <c:v>9.6000000000000009E-3</c:v>
                </c:pt>
                <c:pt idx="12">
                  <c:v>9.9000000000000008E-3</c:v>
                </c:pt>
                <c:pt idx="13">
                  <c:v>1.0199999999999999E-2</c:v>
                </c:pt>
                <c:pt idx="14">
                  <c:v>1.09E-2</c:v>
                </c:pt>
                <c:pt idx="15">
                  <c:v>1.14E-2</c:v>
                </c:pt>
                <c:pt idx="16">
                  <c:v>1.2E-2</c:v>
                </c:pt>
                <c:pt idx="17">
                  <c:v>1.2500000000000001E-2</c:v>
                </c:pt>
                <c:pt idx="18">
                  <c:v>1.3100000000000001E-2</c:v>
                </c:pt>
                <c:pt idx="19">
                  <c:v>1.3600000000000001E-2</c:v>
                </c:pt>
                <c:pt idx="20">
                  <c:v>1.4599999999999998E-2</c:v>
                </c:pt>
                <c:pt idx="21">
                  <c:v>1.55E-2</c:v>
                </c:pt>
                <c:pt idx="22">
                  <c:v>1.6400000000000001E-2</c:v>
                </c:pt>
                <c:pt idx="23">
                  <c:v>1.7299999999999999E-2</c:v>
                </c:pt>
                <c:pt idx="24">
                  <c:v>1.8099999999999998E-2</c:v>
                </c:pt>
                <c:pt idx="25">
                  <c:v>1.9E-2</c:v>
                </c:pt>
                <c:pt idx="26">
                  <c:v>1.9800000000000002E-2</c:v>
                </c:pt>
                <c:pt idx="27">
                  <c:v>2.0499999999999997E-2</c:v>
                </c:pt>
                <c:pt idx="28">
                  <c:v>2.1299999999999999E-2</c:v>
                </c:pt>
                <c:pt idx="29">
                  <c:v>2.2100000000000002E-2</c:v>
                </c:pt>
                <c:pt idx="30">
                  <c:v>2.2800000000000001E-2</c:v>
                </c:pt>
                <c:pt idx="31">
                  <c:v>2.4299999999999999E-2</c:v>
                </c:pt>
                <c:pt idx="32">
                  <c:v>2.6000000000000002E-2</c:v>
                </c:pt>
                <c:pt idx="33">
                  <c:v>2.7700000000000002E-2</c:v>
                </c:pt>
                <c:pt idx="34">
                  <c:v>2.9399999999999999E-2</c:v>
                </c:pt>
                <c:pt idx="35">
                  <c:v>3.1E-2</c:v>
                </c:pt>
                <c:pt idx="36">
                  <c:v>3.2600000000000004E-2</c:v>
                </c:pt>
                <c:pt idx="37">
                  <c:v>3.4200000000000001E-2</c:v>
                </c:pt>
                <c:pt idx="38">
                  <c:v>3.5699999999999996E-2</c:v>
                </c:pt>
                <c:pt idx="39">
                  <c:v>3.73E-2</c:v>
                </c:pt>
                <c:pt idx="40">
                  <c:v>4.02E-2</c:v>
                </c:pt>
                <c:pt idx="41">
                  <c:v>4.3099999999999999E-2</c:v>
                </c:pt>
                <c:pt idx="42">
                  <c:v>4.5999999999999999E-2</c:v>
                </c:pt>
                <c:pt idx="43">
                  <c:v>4.8799999999999996E-2</c:v>
                </c:pt>
                <c:pt idx="44">
                  <c:v>5.1500000000000004E-2</c:v>
                </c:pt>
                <c:pt idx="45">
                  <c:v>5.4300000000000001E-2</c:v>
                </c:pt>
                <c:pt idx="46">
                  <c:v>5.96E-2</c:v>
                </c:pt>
                <c:pt idx="47">
                  <c:v>6.4799999999999996E-2</c:v>
                </c:pt>
                <c:pt idx="48">
                  <c:v>6.9999999999999993E-2</c:v>
                </c:pt>
                <c:pt idx="49">
                  <c:v>7.51E-2</c:v>
                </c:pt>
                <c:pt idx="50">
                  <c:v>8.0100000000000005E-2</c:v>
                </c:pt>
                <c:pt idx="51">
                  <c:v>8.5099999999999995E-2</c:v>
                </c:pt>
                <c:pt idx="52">
                  <c:v>9.01E-2</c:v>
                </c:pt>
                <c:pt idx="53">
                  <c:v>9.5000000000000001E-2</c:v>
                </c:pt>
                <c:pt idx="54">
                  <c:v>9.9900000000000003E-2</c:v>
                </c:pt>
                <c:pt idx="55">
                  <c:v>0.10469999999999999</c:v>
                </c:pt>
                <c:pt idx="56">
                  <c:v>0.1096</c:v>
                </c:pt>
                <c:pt idx="57">
                  <c:v>0.1192</c:v>
                </c:pt>
                <c:pt idx="58">
                  <c:v>0.13109999999999999</c:v>
                </c:pt>
                <c:pt idx="59">
                  <c:v>0.14299999999999999</c:v>
                </c:pt>
                <c:pt idx="60">
                  <c:v>0.15479999999999999</c:v>
                </c:pt>
                <c:pt idx="61">
                  <c:v>0.1666</c:v>
                </c:pt>
                <c:pt idx="62">
                  <c:v>0.17849999999999999</c:v>
                </c:pt>
                <c:pt idx="63">
                  <c:v>0.19039999999999999</c:v>
                </c:pt>
                <c:pt idx="64">
                  <c:v>0.2024</c:v>
                </c:pt>
                <c:pt idx="65">
                  <c:v>0.21440000000000001</c:v>
                </c:pt>
                <c:pt idx="66">
                  <c:v>0.23849999999999999</c:v>
                </c:pt>
                <c:pt idx="67">
                  <c:v>0.26269999999999999</c:v>
                </c:pt>
                <c:pt idx="68">
                  <c:v>0.28710000000000002</c:v>
                </c:pt>
                <c:pt idx="69">
                  <c:v>0.31159999999999999</c:v>
                </c:pt>
                <c:pt idx="70">
                  <c:v>0.3362</c:v>
                </c:pt>
                <c:pt idx="71">
                  <c:v>0.36099999999999999</c:v>
                </c:pt>
                <c:pt idx="72">
                  <c:v>0.41089999999999999</c:v>
                </c:pt>
                <c:pt idx="73">
                  <c:v>0.4612</c:v>
                </c:pt>
                <c:pt idx="74">
                  <c:v>0.51190000000000002</c:v>
                </c:pt>
                <c:pt idx="75">
                  <c:v>0.56289999999999996</c:v>
                </c:pt>
                <c:pt idx="76">
                  <c:v>0.61409999999999998</c:v>
                </c:pt>
                <c:pt idx="77">
                  <c:v>0.66559999999999997</c:v>
                </c:pt>
                <c:pt idx="78">
                  <c:v>0.71730000000000005</c:v>
                </c:pt>
                <c:pt idx="79">
                  <c:v>0.76900000000000002</c:v>
                </c:pt>
                <c:pt idx="80">
                  <c:v>0.82089999999999996</c:v>
                </c:pt>
                <c:pt idx="81">
                  <c:v>0.8728999999999999</c:v>
                </c:pt>
                <c:pt idx="82">
                  <c:v>0.92479999999999996</c:v>
                </c:pt>
                <c:pt idx="83" formatCode="0.00">
                  <c:v>1.03</c:v>
                </c:pt>
                <c:pt idx="84" formatCode="0.00">
                  <c:v>1.1599999999999999</c:v>
                </c:pt>
                <c:pt idx="85" formatCode="0.00">
                  <c:v>1.29</c:v>
                </c:pt>
                <c:pt idx="86" formatCode="0.00">
                  <c:v>1.42</c:v>
                </c:pt>
                <c:pt idx="87" formatCode="0.00">
                  <c:v>1.54</c:v>
                </c:pt>
                <c:pt idx="88" formatCode="0.00">
                  <c:v>1.67</c:v>
                </c:pt>
                <c:pt idx="89" formatCode="0.00">
                  <c:v>1.8</c:v>
                </c:pt>
                <c:pt idx="90" formatCode="0.00">
                  <c:v>1.92</c:v>
                </c:pt>
                <c:pt idx="91" formatCode="0.00">
                  <c:v>2.04</c:v>
                </c:pt>
                <c:pt idx="92" formatCode="0.00">
                  <c:v>2.2799999999999998</c:v>
                </c:pt>
                <c:pt idx="93" formatCode="0.00">
                  <c:v>2.52</c:v>
                </c:pt>
                <c:pt idx="94" formatCode="0.00">
                  <c:v>2.75</c:v>
                </c:pt>
                <c:pt idx="95" formatCode="0.00">
                  <c:v>2.97</c:v>
                </c:pt>
                <c:pt idx="96" formatCode="0.00">
                  <c:v>3.19</c:v>
                </c:pt>
                <c:pt idx="97" formatCode="0.00">
                  <c:v>3.41</c:v>
                </c:pt>
                <c:pt idx="98" formatCode="0.00">
                  <c:v>3.82</c:v>
                </c:pt>
                <c:pt idx="99" formatCode="0.00">
                  <c:v>4.22</c:v>
                </c:pt>
                <c:pt idx="100" formatCode="0.00">
                  <c:v>4.59</c:v>
                </c:pt>
                <c:pt idx="101" formatCode="0.00">
                  <c:v>4.95</c:v>
                </c:pt>
                <c:pt idx="102" formatCode="0.00">
                  <c:v>5.3</c:v>
                </c:pt>
                <c:pt idx="103" formatCode="0.00">
                  <c:v>5.63</c:v>
                </c:pt>
                <c:pt idx="104" formatCode="0.00">
                  <c:v>5.94</c:v>
                </c:pt>
                <c:pt idx="105" formatCode="0.00">
                  <c:v>6.25</c:v>
                </c:pt>
                <c:pt idx="106" formatCode="0.00">
                  <c:v>6.54</c:v>
                </c:pt>
                <c:pt idx="107" formatCode="0.00">
                  <c:v>6.82</c:v>
                </c:pt>
                <c:pt idx="108" formatCode="0.00">
                  <c:v>7.08</c:v>
                </c:pt>
                <c:pt idx="109" formatCode="0.00">
                  <c:v>7.59</c:v>
                </c:pt>
                <c:pt idx="110" formatCode="0.00">
                  <c:v>8.18</c:v>
                </c:pt>
                <c:pt idx="111" formatCode="0.00">
                  <c:v>8.7200000000000006</c:v>
                </c:pt>
                <c:pt idx="112" formatCode="0.00">
                  <c:v>9.2200000000000006</c:v>
                </c:pt>
                <c:pt idx="113" formatCode="0.00">
                  <c:v>9.69</c:v>
                </c:pt>
                <c:pt idx="114" formatCode="0.00">
                  <c:v>10.14</c:v>
                </c:pt>
                <c:pt idx="115" formatCode="0.00">
                  <c:v>10.56</c:v>
                </c:pt>
                <c:pt idx="116" formatCode="0.00">
                  <c:v>10.96</c:v>
                </c:pt>
                <c:pt idx="117" formatCode="0.00">
                  <c:v>11.35</c:v>
                </c:pt>
                <c:pt idx="118" formatCode="0.00">
                  <c:v>12.08</c:v>
                </c:pt>
                <c:pt idx="119" formatCode="0.00">
                  <c:v>12.76</c:v>
                </c:pt>
                <c:pt idx="120" formatCode="0.00">
                  <c:v>13.41</c:v>
                </c:pt>
                <c:pt idx="121" formatCode="0.00">
                  <c:v>14.02</c:v>
                </c:pt>
                <c:pt idx="122" formatCode="0.00">
                  <c:v>14.61</c:v>
                </c:pt>
                <c:pt idx="123" formatCode="0.00">
                  <c:v>15.18</c:v>
                </c:pt>
                <c:pt idx="124" formatCode="0.00">
                  <c:v>16.260000000000002</c:v>
                </c:pt>
                <c:pt idx="125" formatCode="0.00">
                  <c:v>17.29</c:v>
                </c:pt>
                <c:pt idx="126" formatCode="0.00">
                  <c:v>18.28</c:v>
                </c:pt>
                <c:pt idx="127" formatCode="0.00">
                  <c:v>19.25</c:v>
                </c:pt>
                <c:pt idx="128" formatCode="0.00">
                  <c:v>20.190000000000001</c:v>
                </c:pt>
                <c:pt idx="129" formatCode="0.00">
                  <c:v>21.11</c:v>
                </c:pt>
                <c:pt idx="130" formatCode="0.00">
                  <c:v>22.01</c:v>
                </c:pt>
                <c:pt idx="131" formatCode="0.00">
                  <c:v>22.91</c:v>
                </c:pt>
                <c:pt idx="132" formatCode="0.00">
                  <c:v>23.79</c:v>
                </c:pt>
                <c:pt idx="133" formatCode="0.00">
                  <c:v>24.66</c:v>
                </c:pt>
                <c:pt idx="134" formatCode="0.00">
                  <c:v>25.53</c:v>
                </c:pt>
                <c:pt idx="135" formatCode="0.00">
                  <c:v>27.25</c:v>
                </c:pt>
                <c:pt idx="136" formatCode="0.00">
                  <c:v>29.37</c:v>
                </c:pt>
                <c:pt idx="137" formatCode="0.00">
                  <c:v>31.47</c:v>
                </c:pt>
                <c:pt idx="138" formatCode="0.00">
                  <c:v>33.56</c:v>
                </c:pt>
                <c:pt idx="139" formatCode="0.00">
                  <c:v>35.619999999999997</c:v>
                </c:pt>
                <c:pt idx="140" formatCode="0.00">
                  <c:v>37.67</c:v>
                </c:pt>
                <c:pt idx="141" formatCode="0.00">
                  <c:v>39.72</c:v>
                </c:pt>
                <c:pt idx="142" formatCode="0.00">
                  <c:v>41.76</c:v>
                </c:pt>
                <c:pt idx="143" formatCode="0.00">
                  <c:v>43.81</c:v>
                </c:pt>
                <c:pt idx="144" formatCode="0.00">
                  <c:v>47.9</c:v>
                </c:pt>
                <c:pt idx="145" formatCode="0.00">
                  <c:v>52.02</c:v>
                </c:pt>
                <c:pt idx="146" formatCode="0.00">
                  <c:v>56.15</c:v>
                </c:pt>
                <c:pt idx="147" formatCode="0.00">
                  <c:v>60.32</c:v>
                </c:pt>
                <c:pt idx="148" formatCode="0.00">
                  <c:v>64.52</c:v>
                </c:pt>
                <c:pt idx="149" formatCode="0.00">
                  <c:v>68.760000000000005</c:v>
                </c:pt>
                <c:pt idx="150" formatCode="0.00">
                  <c:v>77.37</c:v>
                </c:pt>
                <c:pt idx="151" formatCode="0.00">
                  <c:v>86.17</c:v>
                </c:pt>
                <c:pt idx="152" formatCode="0.00">
                  <c:v>95.18</c:v>
                </c:pt>
                <c:pt idx="153" formatCode="0.00">
                  <c:v>104.41</c:v>
                </c:pt>
                <c:pt idx="154" formatCode="0.00">
                  <c:v>113.87</c:v>
                </c:pt>
                <c:pt idx="155" formatCode="0.00">
                  <c:v>123.57</c:v>
                </c:pt>
                <c:pt idx="156" formatCode="0.00">
                  <c:v>133.51</c:v>
                </c:pt>
                <c:pt idx="157" formatCode="0.00">
                  <c:v>143.69</c:v>
                </c:pt>
                <c:pt idx="158" formatCode="0.00">
                  <c:v>154.13</c:v>
                </c:pt>
                <c:pt idx="159" formatCode="0.00">
                  <c:v>164.82</c:v>
                </c:pt>
                <c:pt idx="160" formatCode="0.00">
                  <c:v>175.77</c:v>
                </c:pt>
                <c:pt idx="161" formatCode="0.00">
                  <c:v>198.44</c:v>
                </c:pt>
                <c:pt idx="162" formatCode="0.00">
                  <c:v>228.24</c:v>
                </c:pt>
                <c:pt idx="163" formatCode="0.00">
                  <c:v>259.67</c:v>
                </c:pt>
                <c:pt idx="164" formatCode="0.00">
                  <c:v>292.73</c:v>
                </c:pt>
                <c:pt idx="165" formatCode="0.00">
                  <c:v>327.42</c:v>
                </c:pt>
                <c:pt idx="166" formatCode="0.00">
                  <c:v>363.75</c:v>
                </c:pt>
                <c:pt idx="167" formatCode="0.00">
                  <c:v>401.7</c:v>
                </c:pt>
                <c:pt idx="168" formatCode="0.00">
                  <c:v>441.29</c:v>
                </c:pt>
                <c:pt idx="169" formatCode="0.00">
                  <c:v>482.5</c:v>
                </c:pt>
                <c:pt idx="170" formatCode="0.00">
                  <c:v>569.71</c:v>
                </c:pt>
                <c:pt idx="171" formatCode="0.00">
                  <c:v>663.17</c:v>
                </c:pt>
                <c:pt idx="172" formatCode="0.00">
                  <c:v>762.76</c:v>
                </c:pt>
                <c:pt idx="173" formatCode="0.00">
                  <c:v>868.37</c:v>
                </c:pt>
                <c:pt idx="174" formatCode="0.00">
                  <c:v>979.91</c:v>
                </c:pt>
                <c:pt idx="175" formatCode="0.0">
                  <c:v>1100</c:v>
                </c:pt>
                <c:pt idx="176" formatCode="0.0">
                  <c:v>1350</c:v>
                </c:pt>
                <c:pt idx="177" formatCode="0.0">
                  <c:v>1620</c:v>
                </c:pt>
                <c:pt idx="178" formatCode="0.0">
                  <c:v>1920</c:v>
                </c:pt>
                <c:pt idx="179" formatCode="0.0">
                  <c:v>2230</c:v>
                </c:pt>
                <c:pt idx="180" formatCode="0.0">
                  <c:v>2570</c:v>
                </c:pt>
                <c:pt idx="181" formatCode="0.0">
                  <c:v>2930</c:v>
                </c:pt>
                <c:pt idx="182" formatCode="0.0">
                  <c:v>3300</c:v>
                </c:pt>
                <c:pt idx="183" formatCode="0.0">
                  <c:v>3690</c:v>
                </c:pt>
                <c:pt idx="184" formatCode="0.0">
                  <c:v>4110</c:v>
                </c:pt>
                <c:pt idx="185" formatCode="0.0">
                  <c:v>4540</c:v>
                </c:pt>
                <c:pt idx="186" formatCode="0.0">
                  <c:v>4980</c:v>
                </c:pt>
                <c:pt idx="187" formatCode="0.0">
                  <c:v>5920</c:v>
                </c:pt>
                <c:pt idx="188" formatCode="0.0">
                  <c:v>7190</c:v>
                </c:pt>
                <c:pt idx="189" formatCode="0.0">
                  <c:v>8540</c:v>
                </c:pt>
                <c:pt idx="190" formatCode="0.0">
                  <c:v>9990</c:v>
                </c:pt>
                <c:pt idx="191" formatCode="0.0">
                  <c:v>11520</c:v>
                </c:pt>
                <c:pt idx="192" formatCode="0.0">
                  <c:v>13130</c:v>
                </c:pt>
                <c:pt idx="193" formatCode="0.0">
                  <c:v>14810</c:v>
                </c:pt>
                <c:pt idx="194" formatCode="0.0">
                  <c:v>16570</c:v>
                </c:pt>
                <c:pt idx="195" formatCode="0.0">
                  <c:v>18390</c:v>
                </c:pt>
                <c:pt idx="196" formatCode="0.0">
                  <c:v>22210</c:v>
                </c:pt>
                <c:pt idx="197" formatCode="0.0">
                  <c:v>26260</c:v>
                </c:pt>
                <c:pt idx="198" formatCode="0.0">
                  <c:v>30520</c:v>
                </c:pt>
                <c:pt idx="199" formatCode="0.0">
                  <c:v>34960</c:v>
                </c:pt>
                <c:pt idx="200" formatCode="0.0">
                  <c:v>39570</c:v>
                </c:pt>
                <c:pt idx="201" formatCode="0.0">
                  <c:v>44340</c:v>
                </c:pt>
                <c:pt idx="202" formatCode="0.0">
                  <c:v>54270</c:v>
                </c:pt>
                <c:pt idx="203" formatCode="0.0">
                  <c:v>64670</c:v>
                </c:pt>
                <c:pt idx="204" formatCode="0.0">
                  <c:v>75470</c:v>
                </c:pt>
                <c:pt idx="205" formatCode="0.0">
                  <c:v>86590</c:v>
                </c:pt>
                <c:pt idx="206" formatCode="0.0">
                  <c:v>98000</c:v>
                </c:pt>
                <c:pt idx="207" formatCode="0.0">
                  <c:v>109650</c:v>
                </c:pt>
                <c:pt idx="208" formatCode="0.0">
                  <c:v>116740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6A-4D85-B464-3E97CAE6203F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srim136Xe_Kapton!$D$20:$D$228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srim136Xe_Kapton!$M$20:$M$228</c:f>
              <c:numCache>
                <c:formatCode>0.000</c:formatCode>
                <c:ptCount val="209"/>
                <c:pt idx="0">
                  <c:v>1.4E-3</c:v>
                </c:pt>
                <c:pt idx="1">
                  <c:v>1.5E-3</c:v>
                </c:pt>
                <c:pt idx="2">
                  <c:v>1.5E-3</c:v>
                </c:pt>
                <c:pt idx="3">
                  <c:v>1.6000000000000001E-3</c:v>
                </c:pt>
                <c:pt idx="4">
                  <c:v>1.6000000000000001E-3</c:v>
                </c:pt>
                <c:pt idx="5">
                  <c:v>1.7000000000000001E-3</c:v>
                </c:pt>
                <c:pt idx="6">
                  <c:v>1.7000000000000001E-3</c:v>
                </c:pt>
                <c:pt idx="7">
                  <c:v>1.8E-3</c:v>
                </c:pt>
                <c:pt idx="8">
                  <c:v>1.9E-3</c:v>
                </c:pt>
                <c:pt idx="9">
                  <c:v>2E-3</c:v>
                </c:pt>
                <c:pt idx="10">
                  <c:v>2E-3</c:v>
                </c:pt>
                <c:pt idx="11">
                  <c:v>2.1000000000000003E-3</c:v>
                </c:pt>
                <c:pt idx="12">
                  <c:v>2.1999999999999997E-3</c:v>
                </c:pt>
                <c:pt idx="13">
                  <c:v>2.1999999999999997E-3</c:v>
                </c:pt>
                <c:pt idx="14">
                  <c:v>2.3E-3</c:v>
                </c:pt>
                <c:pt idx="15">
                  <c:v>2.4000000000000002E-3</c:v>
                </c:pt>
                <c:pt idx="16">
                  <c:v>2.5000000000000001E-3</c:v>
                </c:pt>
                <c:pt idx="17">
                  <c:v>2.5999999999999999E-3</c:v>
                </c:pt>
                <c:pt idx="18">
                  <c:v>2.7000000000000001E-3</c:v>
                </c:pt>
                <c:pt idx="19">
                  <c:v>2.8E-3</c:v>
                </c:pt>
                <c:pt idx="20">
                  <c:v>3.0000000000000001E-3</c:v>
                </c:pt>
                <c:pt idx="21">
                  <c:v>3.0999999999999999E-3</c:v>
                </c:pt>
                <c:pt idx="22">
                  <c:v>3.3E-3</c:v>
                </c:pt>
                <c:pt idx="23">
                  <c:v>3.4000000000000002E-3</c:v>
                </c:pt>
                <c:pt idx="24">
                  <c:v>3.5999999999999999E-3</c:v>
                </c:pt>
                <c:pt idx="25">
                  <c:v>3.6999999999999997E-3</c:v>
                </c:pt>
                <c:pt idx="26">
                  <c:v>3.8E-3</c:v>
                </c:pt>
                <c:pt idx="27">
                  <c:v>4.0000000000000001E-3</c:v>
                </c:pt>
                <c:pt idx="28">
                  <c:v>4.1000000000000003E-3</c:v>
                </c:pt>
                <c:pt idx="29">
                  <c:v>4.2000000000000006E-3</c:v>
                </c:pt>
                <c:pt idx="30">
                  <c:v>4.3E-3</c:v>
                </c:pt>
                <c:pt idx="31">
                  <c:v>4.5999999999999999E-3</c:v>
                </c:pt>
                <c:pt idx="32">
                  <c:v>4.8000000000000004E-3</c:v>
                </c:pt>
                <c:pt idx="33">
                  <c:v>5.0999999999999995E-3</c:v>
                </c:pt>
                <c:pt idx="34">
                  <c:v>5.3E-3</c:v>
                </c:pt>
                <c:pt idx="35">
                  <c:v>5.5999999999999999E-3</c:v>
                </c:pt>
                <c:pt idx="36">
                  <c:v>5.8000000000000005E-3</c:v>
                </c:pt>
                <c:pt idx="37">
                  <c:v>6.0000000000000001E-3</c:v>
                </c:pt>
                <c:pt idx="38">
                  <c:v>6.1999999999999998E-3</c:v>
                </c:pt>
                <c:pt idx="39">
                  <c:v>6.5000000000000006E-3</c:v>
                </c:pt>
                <c:pt idx="40">
                  <c:v>6.9000000000000008E-3</c:v>
                </c:pt>
                <c:pt idx="41">
                  <c:v>7.2999999999999992E-3</c:v>
                </c:pt>
                <c:pt idx="42">
                  <c:v>7.7000000000000002E-3</c:v>
                </c:pt>
                <c:pt idx="43">
                  <c:v>8.0000000000000002E-3</c:v>
                </c:pt>
                <c:pt idx="44">
                  <c:v>8.4000000000000012E-3</c:v>
                </c:pt>
                <c:pt idx="45">
                  <c:v>8.7999999999999988E-3</c:v>
                </c:pt>
                <c:pt idx="46">
                  <c:v>9.4999999999999998E-3</c:v>
                </c:pt>
                <c:pt idx="47">
                  <c:v>1.0199999999999999E-2</c:v>
                </c:pt>
                <c:pt idx="48">
                  <c:v>1.09E-2</c:v>
                </c:pt>
                <c:pt idx="49">
                  <c:v>1.15E-2</c:v>
                </c:pt>
                <c:pt idx="50">
                  <c:v>1.21E-2</c:v>
                </c:pt>
                <c:pt idx="51">
                  <c:v>1.2800000000000001E-2</c:v>
                </c:pt>
                <c:pt idx="52">
                  <c:v>1.34E-2</c:v>
                </c:pt>
                <c:pt idx="53">
                  <c:v>1.4000000000000002E-2</c:v>
                </c:pt>
                <c:pt idx="54">
                  <c:v>1.4599999999999998E-2</c:v>
                </c:pt>
                <c:pt idx="55">
                  <c:v>1.5099999999999999E-2</c:v>
                </c:pt>
                <c:pt idx="56">
                  <c:v>1.5699999999999999E-2</c:v>
                </c:pt>
                <c:pt idx="57">
                  <c:v>1.6900000000000002E-2</c:v>
                </c:pt>
                <c:pt idx="58">
                  <c:v>1.83E-2</c:v>
                </c:pt>
                <c:pt idx="59">
                  <c:v>1.9700000000000002E-2</c:v>
                </c:pt>
                <c:pt idx="60">
                  <c:v>2.0999999999999998E-2</c:v>
                </c:pt>
                <c:pt idx="61">
                  <c:v>2.23E-2</c:v>
                </c:pt>
                <c:pt idx="62">
                  <c:v>2.3599999999999999E-2</c:v>
                </c:pt>
                <c:pt idx="63">
                  <c:v>2.4899999999999999E-2</c:v>
                </c:pt>
                <c:pt idx="64">
                  <c:v>2.6200000000000001E-2</c:v>
                </c:pt>
                <c:pt idx="65">
                  <c:v>2.7500000000000004E-2</c:v>
                </c:pt>
                <c:pt idx="66">
                  <c:v>3.0099999999999998E-2</c:v>
                </c:pt>
                <c:pt idx="67">
                  <c:v>3.2600000000000004E-2</c:v>
                </c:pt>
                <c:pt idx="68">
                  <c:v>3.5099999999999999E-2</c:v>
                </c:pt>
                <c:pt idx="69">
                  <c:v>3.7499999999999999E-2</c:v>
                </c:pt>
                <c:pt idx="70">
                  <c:v>3.9900000000000005E-2</c:v>
                </c:pt>
                <c:pt idx="71">
                  <c:v>4.2299999999999997E-2</c:v>
                </c:pt>
                <c:pt idx="72">
                  <c:v>4.7199999999999999E-2</c:v>
                </c:pt>
                <c:pt idx="73">
                  <c:v>5.1900000000000002E-2</c:v>
                </c:pt>
                <c:pt idx="74">
                  <c:v>5.6399999999999992E-2</c:v>
                </c:pt>
                <c:pt idx="75">
                  <c:v>6.0899999999999996E-2</c:v>
                </c:pt>
                <c:pt idx="76">
                  <c:v>6.5200000000000008E-2</c:v>
                </c:pt>
                <c:pt idx="77">
                  <c:v>6.93E-2</c:v>
                </c:pt>
                <c:pt idx="78">
                  <c:v>7.3399999999999993E-2</c:v>
                </c:pt>
                <c:pt idx="79">
                  <c:v>7.7399999999999997E-2</c:v>
                </c:pt>
                <c:pt idx="80">
                  <c:v>8.1299999999999997E-2</c:v>
                </c:pt>
                <c:pt idx="81">
                  <c:v>8.5099999999999995E-2</c:v>
                </c:pt>
                <c:pt idx="82">
                  <c:v>8.8800000000000004E-2</c:v>
                </c:pt>
                <c:pt idx="83">
                  <c:v>9.6500000000000002E-2</c:v>
                </c:pt>
                <c:pt idx="84">
                  <c:v>0.10589999999999999</c:v>
                </c:pt>
                <c:pt idx="85">
                  <c:v>0.11459999999999999</c:v>
                </c:pt>
                <c:pt idx="86">
                  <c:v>0.12290000000000001</c:v>
                </c:pt>
                <c:pt idx="87">
                  <c:v>0.13069999999999998</c:v>
                </c:pt>
                <c:pt idx="88">
                  <c:v>0.13799999999999998</c:v>
                </c:pt>
                <c:pt idx="89">
                  <c:v>0.14499999999999999</c:v>
                </c:pt>
                <c:pt idx="90">
                  <c:v>0.15160000000000001</c:v>
                </c:pt>
                <c:pt idx="91">
                  <c:v>0.15789999999999998</c:v>
                </c:pt>
                <c:pt idx="92">
                  <c:v>0.17119999999999999</c:v>
                </c:pt>
                <c:pt idx="93">
                  <c:v>0.1832</c:v>
                </c:pt>
                <c:pt idx="94">
                  <c:v>0.19409999999999999</c:v>
                </c:pt>
                <c:pt idx="95">
                  <c:v>0.2041</c:v>
                </c:pt>
                <c:pt idx="96">
                  <c:v>0.2132</c:v>
                </c:pt>
                <c:pt idx="97">
                  <c:v>0.22170000000000001</c:v>
                </c:pt>
                <c:pt idx="98">
                  <c:v>0.24030000000000001</c:v>
                </c:pt>
                <c:pt idx="99">
                  <c:v>0.25630000000000003</c:v>
                </c:pt>
                <c:pt idx="100">
                  <c:v>0.27</c:v>
                </c:pt>
                <c:pt idx="101">
                  <c:v>0.28210000000000002</c:v>
                </c:pt>
                <c:pt idx="102">
                  <c:v>0.29270000000000002</c:v>
                </c:pt>
                <c:pt idx="103">
                  <c:v>0.30209999999999998</c:v>
                </c:pt>
                <c:pt idx="104">
                  <c:v>0.3105</c:v>
                </c:pt>
                <c:pt idx="105">
                  <c:v>0.318</c:v>
                </c:pt>
                <c:pt idx="106">
                  <c:v>0.32480000000000003</c:v>
                </c:pt>
                <c:pt idx="107">
                  <c:v>0.33090000000000003</c:v>
                </c:pt>
                <c:pt idx="108">
                  <c:v>0.33650000000000002</c:v>
                </c:pt>
                <c:pt idx="109">
                  <c:v>0.34989999999999999</c:v>
                </c:pt>
                <c:pt idx="110">
                  <c:v>0.3654</c:v>
                </c:pt>
                <c:pt idx="111">
                  <c:v>0.37819999999999998</c:v>
                </c:pt>
                <c:pt idx="112">
                  <c:v>0.38889999999999997</c:v>
                </c:pt>
                <c:pt idx="113">
                  <c:v>0.39800000000000002</c:v>
                </c:pt>
                <c:pt idx="114">
                  <c:v>0.40579999999999999</c:v>
                </c:pt>
                <c:pt idx="115">
                  <c:v>0.4128</c:v>
                </c:pt>
                <c:pt idx="116">
                  <c:v>0.41889999999999999</c:v>
                </c:pt>
                <c:pt idx="117">
                  <c:v>0.4244</c:v>
                </c:pt>
                <c:pt idx="118">
                  <c:v>0.44009999999999999</c:v>
                </c:pt>
                <c:pt idx="119">
                  <c:v>0.45319999999999999</c:v>
                </c:pt>
                <c:pt idx="120">
                  <c:v>0.46449999999999997</c:v>
                </c:pt>
                <c:pt idx="121">
                  <c:v>0.47450000000000003</c:v>
                </c:pt>
                <c:pt idx="122">
                  <c:v>0.48339999999999994</c:v>
                </c:pt>
                <c:pt idx="123">
                  <c:v>0.49149999999999999</c:v>
                </c:pt>
                <c:pt idx="124">
                  <c:v>0.51719999999999999</c:v>
                </c:pt>
                <c:pt idx="125">
                  <c:v>0.5393</c:v>
                </c:pt>
                <c:pt idx="126">
                  <c:v>0.55890000000000006</c:v>
                </c:pt>
                <c:pt idx="127">
                  <c:v>0.57669999999999999</c:v>
                </c:pt>
                <c:pt idx="128">
                  <c:v>0.59299999999999997</c:v>
                </c:pt>
                <c:pt idx="129">
                  <c:v>0.60819999999999996</c:v>
                </c:pt>
                <c:pt idx="130">
                  <c:v>0.62249999999999994</c:v>
                </c:pt>
                <c:pt idx="131">
                  <c:v>0.6361</c:v>
                </c:pt>
                <c:pt idx="132">
                  <c:v>0.64910000000000001</c:v>
                </c:pt>
                <c:pt idx="133">
                  <c:v>0.66149999999999998</c:v>
                </c:pt>
                <c:pt idx="134">
                  <c:v>0.67349999999999999</c:v>
                </c:pt>
                <c:pt idx="135">
                  <c:v>0.71710000000000007</c:v>
                </c:pt>
                <c:pt idx="136">
                  <c:v>0.77859999999999996</c:v>
                </c:pt>
                <c:pt idx="137">
                  <c:v>0.83450000000000002</c:v>
                </c:pt>
                <c:pt idx="138">
                  <c:v>0.88610000000000011</c:v>
                </c:pt>
                <c:pt idx="139">
                  <c:v>0.93390000000000006</c:v>
                </c:pt>
                <c:pt idx="140">
                  <c:v>0.97859999999999991</c:v>
                </c:pt>
                <c:pt idx="141" formatCode="0.00">
                  <c:v>1.02</c:v>
                </c:pt>
                <c:pt idx="142" formatCode="0.00">
                  <c:v>1.06</c:v>
                </c:pt>
                <c:pt idx="143" formatCode="0.00">
                  <c:v>1.1000000000000001</c:v>
                </c:pt>
                <c:pt idx="144" formatCode="0.00">
                  <c:v>1.25</c:v>
                </c:pt>
                <c:pt idx="145" formatCode="0.00">
                  <c:v>1.38</c:v>
                </c:pt>
                <c:pt idx="146" formatCode="0.00">
                  <c:v>1.5</c:v>
                </c:pt>
                <c:pt idx="147" formatCode="0.00">
                  <c:v>1.61</c:v>
                </c:pt>
                <c:pt idx="148" formatCode="0.00">
                  <c:v>1.72</c:v>
                </c:pt>
                <c:pt idx="149" formatCode="0.00">
                  <c:v>1.82</c:v>
                </c:pt>
                <c:pt idx="150" formatCode="0.00">
                  <c:v>2.19</c:v>
                </c:pt>
                <c:pt idx="151" formatCode="0.00">
                  <c:v>2.52</c:v>
                </c:pt>
                <c:pt idx="152" formatCode="0.00">
                  <c:v>2.82</c:v>
                </c:pt>
                <c:pt idx="153" formatCode="0.00">
                  <c:v>3.11</c:v>
                </c:pt>
                <c:pt idx="154" formatCode="0.00">
                  <c:v>3.39</c:v>
                </c:pt>
                <c:pt idx="155" formatCode="0.00">
                  <c:v>3.66</c:v>
                </c:pt>
                <c:pt idx="156" formatCode="0.00">
                  <c:v>3.92</c:v>
                </c:pt>
                <c:pt idx="157" formatCode="0.00">
                  <c:v>4.17</c:v>
                </c:pt>
                <c:pt idx="158" formatCode="0.00">
                  <c:v>4.43</c:v>
                </c:pt>
                <c:pt idx="159" formatCode="0.00">
                  <c:v>4.68</c:v>
                </c:pt>
                <c:pt idx="160" formatCode="0.00">
                  <c:v>4.93</c:v>
                </c:pt>
                <c:pt idx="161" formatCode="0.00">
                  <c:v>5.88</c:v>
                </c:pt>
                <c:pt idx="162" formatCode="0.00">
                  <c:v>7.24</c:v>
                </c:pt>
                <c:pt idx="163" formatCode="0.00">
                  <c:v>8.49</c:v>
                </c:pt>
                <c:pt idx="164" formatCode="0.00">
                  <c:v>9.6999999999999993</c:v>
                </c:pt>
                <c:pt idx="165" formatCode="0.00">
                  <c:v>10.87</c:v>
                </c:pt>
                <c:pt idx="166" formatCode="0.00">
                  <c:v>12.02</c:v>
                </c:pt>
                <c:pt idx="167" formatCode="0.00">
                  <c:v>13.17</c:v>
                </c:pt>
                <c:pt idx="168" formatCode="0.00">
                  <c:v>14.31</c:v>
                </c:pt>
                <c:pt idx="169" formatCode="0.00">
                  <c:v>15.45</c:v>
                </c:pt>
                <c:pt idx="170" formatCode="0.00">
                  <c:v>19.77</c:v>
                </c:pt>
                <c:pt idx="171" formatCode="0.00">
                  <c:v>23.79</c:v>
                </c:pt>
                <c:pt idx="172" formatCode="0.00">
                  <c:v>27.65</c:v>
                </c:pt>
                <c:pt idx="173" formatCode="0.00">
                  <c:v>31.43</c:v>
                </c:pt>
                <c:pt idx="174" formatCode="0.00">
                  <c:v>35.17</c:v>
                </c:pt>
                <c:pt idx="175" formatCode="0.00">
                  <c:v>38.89</c:v>
                </c:pt>
                <c:pt idx="176" formatCode="0.00">
                  <c:v>52.72</c:v>
                </c:pt>
                <c:pt idx="177" formatCode="0.00">
                  <c:v>65.42</c:v>
                </c:pt>
                <c:pt idx="178" formatCode="0.00">
                  <c:v>77.62</c:v>
                </c:pt>
                <c:pt idx="179" formatCode="0.00">
                  <c:v>89.58</c:v>
                </c:pt>
                <c:pt idx="180" formatCode="0.00">
                  <c:v>101.43</c:v>
                </c:pt>
                <c:pt idx="181" formatCode="0.00">
                  <c:v>113.24</c:v>
                </c:pt>
                <c:pt idx="182" formatCode="0.00">
                  <c:v>125.05</c:v>
                </c:pt>
                <c:pt idx="183" formatCode="0.00">
                  <c:v>136.88</c:v>
                </c:pt>
                <c:pt idx="184" formatCode="0.00">
                  <c:v>148.74</c:v>
                </c:pt>
                <c:pt idx="185" formatCode="0.00">
                  <c:v>160.65</c:v>
                </c:pt>
                <c:pt idx="186" formatCode="0.00">
                  <c:v>172.6</c:v>
                </c:pt>
                <c:pt idx="187" formatCode="0.00">
                  <c:v>217.97</c:v>
                </c:pt>
                <c:pt idx="188" formatCode="0.00">
                  <c:v>281.98</c:v>
                </c:pt>
                <c:pt idx="189" formatCode="0.00">
                  <c:v>341.21</c:v>
                </c:pt>
                <c:pt idx="190" formatCode="0.00">
                  <c:v>397.86</c:v>
                </c:pt>
                <c:pt idx="191" formatCode="0.00">
                  <c:v>452.91</c:v>
                </c:pt>
                <c:pt idx="192" formatCode="0.00">
                  <c:v>506.86</c:v>
                </c:pt>
                <c:pt idx="193" formatCode="0.00">
                  <c:v>559.98</c:v>
                </c:pt>
                <c:pt idx="194" formatCode="0.00">
                  <c:v>612.44000000000005</c:v>
                </c:pt>
                <c:pt idx="195" formatCode="0.00">
                  <c:v>664.35</c:v>
                </c:pt>
                <c:pt idx="196" formatCode="0.00">
                  <c:v>856.67</c:v>
                </c:pt>
                <c:pt idx="197" formatCode="0.0">
                  <c:v>1030</c:v>
                </c:pt>
                <c:pt idx="198" formatCode="0.0">
                  <c:v>1190</c:v>
                </c:pt>
                <c:pt idx="199" formatCode="0.0">
                  <c:v>1350</c:v>
                </c:pt>
                <c:pt idx="200" formatCode="0.0">
                  <c:v>1500</c:v>
                </c:pt>
                <c:pt idx="201" formatCode="0.0">
                  <c:v>1640</c:v>
                </c:pt>
                <c:pt idx="202" formatCode="0.0">
                  <c:v>2160</c:v>
                </c:pt>
                <c:pt idx="203" formatCode="0.0">
                  <c:v>2610</c:v>
                </c:pt>
                <c:pt idx="204" formatCode="0.0">
                  <c:v>3030</c:v>
                </c:pt>
                <c:pt idx="205" formatCode="0.0">
                  <c:v>3410</c:v>
                </c:pt>
                <c:pt idx="206" formatCode="0.0">
                  <c:v>3770</c:v>
                </c:pt>
                <c:pt idx="207" formatCode="0.0">
                  <c:v>4120</c:v>
                </c:pt>
                <c:pt idx="208" formatCode="0.0">
                  <c:v>4240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6A-4D85-B464-3E97CAE6203F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srim136Xe_Kapton!$D$20:$D$228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srim136Xe_Kapton!$P$20:$P$228</c:f>
              <c:numCache>
                <c:formatCode>0.000</c:formatCode>
                <c:ptCount val="209"/>
                <c:pt idx="0">
                  <c:v>1E-3</c:v>
                </c:pt>
                <c:pt idx="1">
                  <c:v>1E-3</c:v>
                </c:pt>
                <c:pt idx="2">
                  <c:v>1.0999999999999998E-3</c:v>
                </c:pt>
                <c:pt idx="3">
                  <c:v>1.0999999999999998E-3</c:v>
                </c:pt>
                <c:pt idx="4">
                  <c:v>1.0999999999999998E-3</c:v>
                </c:pt>
                <c:pt idx="5">
                  <c:v>1.2000000000000001E-3</c:v>
                </c:pt>
                <c:pt idx="6">
                  <c:v>1.2000000000000001E-3</c:v>
                </c:pt>
                <c:pt idx="7">
                  <c:v>1.2999999999999999E-3</c:v>
                </c:pt>
                <c:pt idx="8">
                  <c:v>1.4E-3</c:v>
                </c:pt>
                <c:pt idx="9">
                  <c:v>1.4E-3</c:v>
                </c:pt>
                <c:pt idx="10">
                  <c:v>1.5E-3</c:v>
                </c:pt>
                <c:pt idx="11">
                  <c:v>1.5E-3</c:v>
                </c:pt>
                <c:pt idx="12">
                  <c:v>1.6000000000000001E-3</c:v>
                </c:pt>
                <c:pt idx="13">
                  <c:v>1.6000000000000001E-3</c:v>
                </c:pt>
                <c:pt idx="14">
                  <c:v>1.7000000000000001E-3</c:v>
                </c:pt>
                <c:pt idx="15">
                  <c:v>1.8E-3</c:v>
                </c:pt>
                <c:pt idx="16">
                  <c:v>1.9E-3</c:v>
                </c:pt>
                <c:pt idx="17">
                  <c:v>1.9E-3</c:v>
                </c:pt>
                <c:pt idx="18">
                  <c:v>2E-3</c:v>
                </c:pt>
                <c:pt idx="19">
                  <c:v>2.1000000000000003E-3</c:v>
                </c:pt>
                <c:pt idx="20">
                  <c:v>2.1999999999999997E-3</c:v>
                </c:pt>
                <c:pt idx="21">
                  <c:v>2.4000000000000002E-3</c:v>
                </c:pt>
                <c:pt idx="22">
                  <c:v>2.5000000000000001E-3</c:v>
                </c:pt>
                <c:pt idx="23">
                  <c:v>2.5999999999999999E-3</c:v>
                </c:pt>
                <c:pt idx="24">
                  <c:v>2.7000000000000001E-3</c:v>
                </c:pt>
                <c:pt idx="25">
                  <c:v>2.9000000000000002E-3</c:v>
                </c:pt>
                <c:pt idx="26">
                  <c:v>3.0000000000000001E-3</c:v>
                </c:pt>
                <c:pt idx="27">
                  <c:v>3.0999999999999999E-3</c:v>
                </c:pt>
                <c:pt idx="28">
                  <c:v>3.2000000000000002E-3</c:v>
                </c:pt>
                <c:pt idx="29">
                  <c:v>3.3E-3</c:v>
                </c:pt>
                <c:pt idx="30">
                  <c:v>3.4000000000000002E-3</c:v>
                </c:pt>
                <c:pt idx="31">
                  <c:v>3.5999999999999999E-3</c:v>
                </c:pt>
                <c:pt idx="32">
                  <c:v>3.8E-3</c:v>
                </c:pt>
                <c:pt idx="33">
                  <c:v>4.1000000000000003E-3</c:v>
                </c:pt>
                <c:pt idx="34">
                  <c:v>4.3E-3</c:v>
                </c:pt>
                <c:pt idx="35">
                  <c:v>4.4999999999999997E-3</c:v>
                </c:pt>
                <c:pt idx="36">
                  <c:v>4.7000000000000002E-3</c:v>
                </c:pt>
                <c:pt idx="37">
                  <c:v>4.8999999999999998E-3</c:v>
                </c:pt>
                <c:pt idx="38">
                  <c:v>5.0999999999999995E-3</c:v>
                </c:pt>
                <c:pt idx="39">
                  <c:v>5.3E-3</c:v>
                </c:pt>
                <c:pt idx="40">
                  <c:v>5.7000000000000002E-3</c:v>
                </c:pt>
                <c:pt idx="41">
                  <c:v>6.0999999999999995E-3</c:v>
                </c:pt>
                <c:pt idx="42">
                  <c:v>6.4000000000000003E-3</c:v>
                </c:pt>
                <c:pt idx="43">
                  <c:v>6.8000000000000005E-3</c:v>
                </c:pt>
                <c:pt idx="44">
                  <c:v>7.0999999999999995E-3</c:v>
                </c:pt>
                <c:pt idx="45">
                  <c:v>7.4999999999999997E-3</c:v>
                </c:pt>
                <c:pt idx="46">
                  <c:v>8.0999999999999996E-3</c:v>
                </c:pt>
                <c:pt idx="47">
                  <c:v>8.7999999999999988E-3</c:v>
                </c:pt>
                <c:pt idx="48">
                  <c:v>9.4000000000000004E-3</c:v>
                </c:pt>
                <c:pt idx="49">
                  <c:v>0.01</c:v>
                </c:pt>
                <c:pt idx="50">
                  <c:v>1.06E-2</c:v>
                </c:pt>
                <c:pt idx="51">
                  <c:v>1.12E-2</c:v>
                </c:pt>
                <c:pt idx="52">
                  <c:v>1.17E-2</c:v>
                </c:pt>
                <c:pt idx="53">
                  <c:v>1.23E-2</c:v>
                </c:pt>
                <c:pt idx="54">
                  <c:v>1.2800000000000001E-2</c:v>
                </c:pt>
                <c:pt idx="55">
                  <c:v>1.34E-2</c:v>
                </c:pt>
                <c:pt idx="56">
                  <c:v>1.3900000000000001E-2</c:v>
                </c:pt>
                <c:pt idx="57">
                  <c:v>1.4999999999999999E-2</c:v>
                </c:pt>
                <c:pt idx="58">
                  <c:v>1.6300000000000002E-2</c:v>
                </c:pt>
                <c:pt idx="59">
                  <c:v>1.7599999999999998E-2</c:v>
                </c:pt>
                <c:pt idx="60">
                  <c:v>1.8800000000000001E-2</c:v>
                </c:pt>
                <c:pt idx="61">
                  <c:v>2.01E-2</c:v>
                </c:pt>
                <c:pt idx="62">
                  <c:v>2.1299999999999999E-2</c:v>
                </c:pt>
                <c:pt idx="63">
                  <c:v>2.2499999999999999E-2</c:v>
                </c:pt>
                <c:pt idx="64">
                  <c:v>2.3699999999999999E-2</c:v>
                </c:pt>
                <c:pt idx="65">
                  <c:v>2.4899999999999999E-2</c:v>
                </c:pt>
                <c:pt idx="66">
                  <c:v>2.7300000000000001E-2</c:v>
                </c:pt>
                <c:pt idx="67">
                  <c:v>2.9699999999999997E-2</c:v>
                </c:pt>
                <c:pt idx="68">
                  <c:v>3.2000000000000001E-2</c:v>
                </c:pt>
                <c:pt idx="69">
                  <c:v>3.44E-2</c:v>
                </c:pt>
                <c:pt idx="70">
                  <c:v>3.6699999999999997E-2</c:v>
                </c:pt>
                <c:pt idx="71">
                  <c:v>3.9E-2</c:v>
                </c:pt>
                <c:pt idx="72">
                  <c:v>4.36E-2</c:v>
                </c:pt>
                <c:pt idx="73">
                  <c:v>4.82E-2</c:v>
                </c:pt>
                <c:pt idx="74">
                  <c:v>5.2700000000000004E-2</c:v>
                </c:pt>
                <c:pt idx="75">
                  <c:v>5.7099999999999998E-2</c:v>
                </c:pt>
                <c:pt idx="76">
                  <c:v>6.1600000000000002E-2</c:v>
                </c:pt>
                <c:pt idx="77">
                  <c:v>6.6000000000000003E-2</c:v>
                </c:pt>
                <c:pt idx="78">
                  <c:v>7.0300000000000001E-2</c:v>
                </c:pt>
                <c:pt idx="79">
                  <c:v>7.46E-2</c:v>
                </c:pt>
                <c:pt idx="80">
                  <c:v>7.8899999999999998E-2</c:v>
                </c:pt>
                <c:pt idx="81">
                  <c:v>8.3099999999999993E-2</c:v>
                </c:pt>
                <c:pt idx="82">
                  <c:v>8.7300000000000003E-2</c:v>
                </c:pt>
                <c:pt idx="83">
                  <c:v>9.5500000000000002E-2</c:v>
                </c:pt>
                <c:pt idx="84">
                  <c:v>0.1055</c:v>
                </c:pt>
                <c:pt idx="85">
                  <c:v>0.1153</c:v>
                </c:pt>
                <c:pt idx="86">
                  <c:v>0.12479999999999999</c:v>
                </c:pt>
                <c:pt idx="87">
                  <c:v>0.13389999999999999</c:v>
                </c:pt>
                <c:pt idx="88">
                  <c:v>0.14279999999999998</c:v>
                </c:pt>
                <c:pt idx="89">
                  <c:v>0.15140000000000001</c:v>
                </c:pt>
                <c:pt idx="90">
                  <c:v>0.1598</c:v>
                </c:pt>
                <c:pt idx="91">
                  <c:v>0.1678</c:v>
                </c:pt>
                <c:pt idx="92">
                  <c:v>0.18329999999999999</c:v>
                </c:pt>
                <c:pt idx="93">
                  <c:v>0.1978</c:v>
                </c:pt>
                <c:pt idx="94">
                  <c:v>0.21139999999999998</c:v>
                </c:pt>
                <c:pt idx="95">
                  <c:v>0.2243</c:v>
                </c:pt>
                <c:pt idx="96">
                  <c:v>0.2364</c:v>
                </c:pt>
                <c:pt idx="97">
                  <c:v>0.24790000000000001</c:v>
                </c:pt>
                <c:pt idx="98">
                  <c:v>0.26900000000000002</c:v>
                </c:pt>
                <c:pt idx="99">
                  <c:v>0.28809999999999997</c:v>
                </c:pt>
                <c:pt idx="100">
                  <c:v>0.30530000000000002</c:v>
                </c:pt>
                <c:pt idx="101">
                  <c:v>0.32090000000000002</c:v>
                </c:pt>
                <c:pt idx="102">
                  <c:v>0.33500000000000002</c:v>
                </c:pt>
                <c:pt idx="103">
                  <c:v>0.34799999999999998</c:v>
                </c:pt>
                <c:pt idx="104">
                  <c:v>0.35980000000000001</c:v>
                </c:pt>
                <c:pt idx="105">
                  <c:v>0.37059999999999998</c:v>
                </c:pt>
                <c:pt idx="106">
                  <c:v>0.3805</c:v>
                </c:pt>
                <c:pt idx="107">
                  <c:v>0.38969999999999999</c:v>
                </c:pt>
                <c:pt idx="108">
                  <c:v>0.3982</c:v>
                </c:pt>
                <c:pt idx="109">
                  <c:v>0.4133</c:v>
                </c:pt>
                <c:pt idx="110">
                  <c:v>0.42949999999999999</c:v>
                </c:pt>
                <c:pt idx="111">
                  <c:v>0.44320000000000004</c:v>
                </c:pt>
                <c:pt idx="112">
                  <c:v>0.45499999999999996</c:v>
                </c:pt>
                <c:pt idx="113">
                  <c:v>0.46529999999999994</c:v>
                </c:pt>
                <c:pt idx="114">
                  <c:v>0.47430000000000005</c:v>
                </c:pt>
                <c:pt idx="115">
                  <c:v>0.4824</c:v>
                </c:pt>
                <c:pt idx="116">
                  <c:v>0.48959999999999998</c:v>
                </c:pt>
                <c:pt idx="117">
                  <c:v>0.49619999999999997</c:v>
                </c:pt>
                <c:pt idx="118">
                  <c:v>0.50750000000000006</c:v>
                </c:pt>
                <c:pt idx="119">
                  <c:v>0.51719999999999999</c:v>
                </c:pt>
                <c:pt idx="120">
                  <c:v>0.52560000000000007</c:v>
                </c:pt>
                <c:pt idx="121">
                  <c:v>0.53289999999999993</c:v>
                </c:pt>
                <c:pt idx="122">
                  <c:v>0.53939999999999999</c:v>
                </c:pt>
                <c:pt idx="123">
                  <c:v>0.54530000000000001</c:v>
                </c:pt>
                <c:pt idx="124">
                  <c:v>0.55549999999999999</c:v>
                </c:pt>
                <c:pt idx="125">
                  <c:v>0.56420000000000003</c:v>
                </c:pt>
                <c:pt idx="126">
                  <c:v>0.57179999999999997</c:v>
                </c:pt>
                <c:pt idx="127">
                  <c:v>0.5786</c:v>
                </c:pt>
                <c:pt idx="128">
                  <c:v>0.58479999999999999</c:v>
                </c:pt>
                <c:pt idx="129">
                  <c:v>0.59040000000000004</c:v>
                </c:pt>
                <c:pt idx="130">
                  <c:v>0.59550000000000003</c:v>
                </c:pt>
                <c:pt idx="131">
                  <c:v>0.60039999999999993</c:v>
                </c:pt>
                <c:pt idx="132">
                  <c:v>0.60489999999999999</c:v>
                </c:pt>
                <c:pt idx="133">
                  <c:v>0.60919999999999996</c:v>
                </c:pt>
                <c:pt idx="134">
                  <c:v>0.61329999999999996</c:v>
                </c:pt>
                <c:pt idx="135">
                  <c:v>0.62090000000000001</c:v>
                </c:pt>
                <c:pt idx="136">
                  <c:v>0.62960000000000005</c:v>
                </c:pt>
                <c:pt idx="137">
                  <c:v>0.63760000000000006</c:v>
                </c:pt>
                <c:pt idx="138">
                  <c:v>0.64510000000000001</c:v>
                </c:pt>
                <c:pt idx="139">
                  <c:v>0.65210000000000001</c:v>
                </c:pt>
                <c:pt idx="140">
                  <c:v>0.65880000000000005</c:v>
                </c:pt>
                <c:pt idx="141">
                  <c:v>0.66510000000000002</c:v>
                </c:pt>
                <c:pt idx="142">
                  <c:v>0.67120000000000002</c:v>
                </c:pt>
                <c:pt idx="143">
                  <c:v>0.67710000000000004</c:v>
                </c:pt>
                <c:pt idx="144">
                  <c:v>0.68840000000000001</c:v>
                </c:pt>
                <c:pt idx="145">
                  <c:v>0.69920000000000004</c:v>
                </c:pt>
                <c:pt idx="146">
                  <c:v>0.70960000000000001</c:v>
                </c:pt>
                <c:pt idx="147">
                  <c:v>0.71970000000000001</c:v>
                </c:pt>
                <c:pt idx="148">
                  <c:v>0.72960000000000003</c:v>
                </c:pt>
                <c:pt idx="149">
                  <c:v>0.73940000000000006</c:v>
                </c:pt>
                <c:pt idx="150">
                  <c:v>0.75860000000000005</c:v>
                </c:pt>
                <c:pt idx="151">
                  <c:v>0.77750000000000008</c:v>
                </c:pt>
                <c:pt idx="152">
                  <c:v>0.79649999999999999</c:v>
                </c:pt>
                <c:pt idx="153">
                  <c:v>0.81549999999999989</c:v>
                </c:pt>
                <c:pt idx="154">
                  <c:v>0.8347</c:v>
                </c:pt>
                <c:pt idx="155">
                  <c:v>0.85419999999999996</c:v>
                </c:pt>
                <c:pt idx="156">
                  <c:v>0.874</c:v>
                </c:pt>
                <c:pt idx="157">
                  <c:v>0.89419999999999999</c:v>
                </c:pt>
                <c:pt idx="158">
                  <c:v>0.91470000000000007</c:v>
                </c:pt>
                <c:pt idx="159">
                  <c:v>0.93580000000000008</c:v>
                </c:pt>
                <c:pt idx="160">
                  <c:v>0.95719999999999994</c:v>
                </c:pt>
                <c:pt idx="161" formatCode="0.00">
                  <c:v>1</c:v>
                </c:pt>
                <c:pt idx="162" formatCode="0.00">
                  <c:v>1.06</c:v>
                </c:pt>
                <c:pt idx="163" formatCode="0.00">
                  <c:v>1.1200000000000001</c:v>
                </c:pt>
                <c:pt idx="164" formatCode="0.00">
                  <c:v>1.19</c:v>
                </c:pt>
                <c:pt idx="165" formatCode="0.00">
                  <c:v>1.26</c:v>
                </c:pt>
                <c:pt idx="166" formatCode="0.00">
                  <c:v>1.33</c:v>
                </c:pt>
                <c:pt idx="167" formatCode="0.00">
                  <c:v>1.4</c:v>
                </c:pt>
                <c:pt idx="168" formatCode="0.00">
                  <c:v>1.48</c:v>
                </c:pt>
                <c:pt idx="169" formatCode="0.00">
                  <c:v>1.56</c:v>
                </c:pt>
                <c:pt idx="170" formatCode="0.00">
                  <c:v>1.74</c:v>
                </c:pt>
                <c:pt idx="171" formatCode="0.00">
                  <c:v>1.93</c:v>
                </c:pt>
                <c:pt idx="172" formatCode="0.00">
                  <c:v>2.13</c:v>
                </c:pt>
                <c:pt idx="173" formatCode="0.00">
                  <c:v>2.34</c:v>
                </c:pt>
                <c:pt idx="174" formatCode="0.00">
                  <c:v>2.57</c:v>
                </c:pt>
                <c:pt idx="175" formatCode="0.00">
                  <c:v>2.8</c:v>
                </c:pt>
                <c:pt idx="176" formatCode="0.00">
                  <c:v>3.31</c:v>
                </c:pt>
                <c:pt idx="177" formatCode="0.00">
                  <c:v>3.85</c:v>
                </c:pt>
                <c:pt idx="178" formatCode="0.00">
                  <c:v>4.4400000000000004</c:v>
                </c:pt>
                <c:pt idx="179" formatCode="0.00">
                  <c:v>5.0599999999999996</c:v>
                </c:pt>
                <c:pt idx="180" formatCode="0.00">
                  <c:v>5.72</c:v>
                </c:pt>
                <c:pt idx="181" formatCode="0.00">
                  <c:v>6.41</c:v>
                </c:pt>
                <c:pt idx="182" formatCode="0.00">
                  <c:v>7.13</c:v>
                </c:pt>
                <c:pt idx="183" formatCode="0.00">
                  <c:v>7.89</c:v>
                </c:pt>
                <c:pt idx="184" formatCode="0.00">
                  <c:v>8.67</c:v>
                </c:pt>
                <c:pt idx="185" formatCode="0.00">
                  <c:v>9.48</c:v>
                </c:pt>
                <c:pt idx="186" formatCode="0.00">
                  <c:v>10.32</c:v>
                </c:pt>
                <c:pt idx="187" formatCode="0.00">
                  <c:v>12.08</c:v>
                </c:pt>
                <c:pt idx="188" formatCode="0.00">
                  <c:v>14.41</c:v>
                </c:pt>
                <c:pt idx="189" formatCode="0.00">
                  <c:v>16.89</c:v>
                </c:pt>
                <c:pt idx="190" formatCode="0.00">
                  <c:v>19.489999999999998</c:v>
                </c:pt>
                <c:pt idx="191" formatCode="0.00">
                  <c:v>22.21</c:v>
                </c:pt>
                <c:pt idx="192" formatCode="0.00">
                  <c:v>25.05</c:v>
                </c:pt>
                <c:pt idx="193" formatCode="0.00">
                  <c:v>27.98</c:v>
                </c:pt>
                <c:pt idx="194" formatCode="0.00">
                  <c:v>31</c:v>
                </c:pt>
                <c:pt idx="195" formatCode="0.00">
                  <c:v>34.1</c:v>
                </c:pt>
                <c:pt idx="196" formatCode="0.00">
                  <c:v>40.54</c:v>
                </c:pt>
                <c:pt idx="197" formatCode="0.00">
                  <c:v>47.23</c:v>
                </c:pt>
                <c:pt idx="198" formatCode="0.00">
                  <c:v>54.14</c:v>
                </c:pt>
                <c:pt idx="199" formatCode="0.00">
                  <c:v>61.23</c:v>
                </c:pt>
                <c:pt idx="200" formatCode="0.00">
                  <c:v>68.459999999999994</c:v>
                </c:pt>
                <c:pt idx="201" formatCode="0.00">
                  <c:v>75.819999999999993</c:v>
                </c:pt>
                <c:pt idx="202" formatCode="0.00">
                  <c:v>90.81</c:v>
                </c:pt>
                <c:pt idx="203" formatCode="0.00">
                  <c:v>106.04</c:v>
                </c:pt>
                <c:pt idx="204" formatCode="0.00">
                  <c:v>121.42</c:v>
                </c:pt>
                <c:pt idx="205" formatCode="0.00">
                  <c:v>136.84</c:v>
                </c:pt>
                <c:pt idx="206" formatCode="0.00">
                  <c:v>152.24</c:v>
                </c:pt>
                <c:pt idx="207" formatCode="0.00">
                  <c:v>167.59</c:v>
                </c:pt>
                <c:pt idx="208" formatCode="0.00">
                  <c:v>176.74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36A-4D85-B464-3E97CAE62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48888"/>
        <c:axId val="639849280"/>
      </c:scatterChart>
      <c:valAx>
        <c:axId val="63984888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49280"/>
        <c:crosses val="autoZero"/>
        <c:crossBetween val="midCat"/>
        <c:majorUnit val="10"/>
      </c:valAx>
      <c:valAx>
        <c:axId val="63984928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4888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srim136Xe_Mylar!$P$5</c:f>
          <c:strCache>
            <c:ptCount val="1"/>
            <c:pt idx="0">
              <c:v>srim136Xe_Mylar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srim136Xe_Mylar!$D$20:$D$228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srim136Xe_Mylar!$E$20:$E$228</c:f>
              <c:numCache>
                <c:formatCode>0.000E+00</c:formatCode>
                <c:ptCount val="209"/>
                <c:pt idx="0">
                  <c:v>0.22539999999999999</c:v>
                </c:pt>
                <c:pt idx="1">
                  <c:v>0.23330000000000001</c:v>
                </c:pt>
                <c:pt idx="2">
                  <c:v>0.24099999999999999</c:v>
                </c:pt>
                <c:pt idx="3">
                  <c:v>0.24840000000000001</c:v>
                </c:pt>
                <c:pt idx="4">
                  <c:v>0.25559999999999999</c:v>
                </c:pt>
                <c:pt idx="5">
                  <c:v>0.26939999999999997</c:v>
                </c:pt>
                <c:pt idx="6">
                  <c:v>0.28570000000000001</c:v>
                </c:pt>
                <c:pt idx="7">
                  <c:v>0.30120000000000002</c:v>
                </c:pt>
                <c:pt idx="8">
                  <c:v>0.31590000000000001</c:v>
                </c:pt>
                <c:pt idx="9">
                  <c:v>0.32990000000000003</c:v>
                </c:pt>
                <c:pt idx="10">
                  <c:v>0.34339999999999998</c:v>
                </c:pt>
                <c:pt idx="11">
                  <c:v>0.35639999999999999</c:v>
                </c:pt>
                <c:pt idx="12">
                  <c:v>0.36890000000000001</c:v>
                </c:pt>
                <c:pt idx="13">
                  <c:v>0.38100000000000001</c:v>
                </c:pt>
                <c:pt idx="14">
                  <c:v>0.40410000000000001</c:v>
                </c:pt>
                <c:pt idx="15">
                  <c:v>0.4259</c:v>
                </c:pt>
                <c:pt idx="16">
                  <c:v>0.44669999999999999</c:v>
                </c:pt>
                <c:pt idx="17">
                  <c:v>0.46660000000000001</c:v>
                </c:pt>
                <c:pt idx="18">
                  <c:v>0.48570000000000002</c:v>
                </c:pt>
                <c:pt idx="19">
                  <c:v>0.504</c:v>
                </c:pt>
                <c:pt idx="20">
                  <c:v>0.53879999999999995</c:v>
                </c:pt>
                <c:pt idx="21">
                  <c:v>0.57150000000000001</c:v>
                </c:pt>
                <c:pt idx="22">
                  <c:v>0.60240000000000005</c:v>
                </c:pt>
                <c:pt idx="23">
                  <c:v>0.63180000000000003</c:v>
                </c:pt>
                <c:pt idx="24">
                  <c:v>0.65990000000000004</c:v>
                </c:pt>
                <c:pt idx="25">
                  <c:v>0.68679999999999997</c:v>
                </c:pt>
                <c:pt idx="26">
                  <c:v>0.71279999999999999</c:v>
                </c:pt>
                <c:pt idx="27">
                  <c:v>0.73780000000000001</c:v>
                </c:pt>
                <c:pt idx="28">
                  <c:v>0.76200000000000001</c:v>
                </c:pt>
                <c:pt idx="29">
                  <c:v>0.78539999999999999</c:v>
                </c:pt>
                <c:pt idx="30">
                  <c:v>0.80820000000000003</c:v>
                </c:pt>
                <c:pt idx="31">
                  <c:v>0.85189999999999999</c:v>
                </c:pt>
                <c:pt idx="32">
                  <c:v>0.90359999999999996</c:v>
                </c:pt>
                <c:pt idx="33">
                  <c:v>0.95250000000000001</c:v>
                </c:pt>
                <c:pt idx="34">
                  <c:v>0.999</c:v>
                </c:pt>
                <c:pt idx="35">
                  <c:v>1.0429999999999999</c:v>
                </c:pt>
                <c:pt idx="36">
                  <c:v>1.0860000000000001</c:v>
                </c:pt>
                <c:pt idx="37">
                  <c:v>1.127</c:v>
                </c:pt>
                <c:pt idx="38">
                  <c:v>1.167</c:v>
                </c:pt>
                <c:pt idx="39">
                  <c:v>1.2050000000000001</c:v>
                </c:pt>
                <c:pt idx="40">
                  <c:v>1.278</c:v>
                </c:pt>
                <c:pt idx="41">
                  <c:v>1.347</c:v>
                </c:pt>
                <c:pt idx="42">
                  <c:v>1.413</c:v>
                </c:pt>
                <c:pt idx="43">
                  <c:v>1.476</c:v>
                </c:pt>
                <c:pt idx="44">
                  <c:v>1.536</c:v>
                </c:pt>
                <c:pt idx="45">
                  <c:v>1.5940000000000001</c:v>
                </c:pt>
                <c:pt idx="46">
                  <c:v>1.704</c:v>
                </c:pt>
                <c:pt idx="47">
                  <c:v>1.8069999999999999</c:v>
                </c:pt>
                <c:pt idx="48">
                  <c:v>1.905</c:v>
                </c:pt>
                <c:pt idx="49">
                  <c:v>1.998</c:v>
                </c:pt>
                <c:pt idx="50">
                  <c:v>2.0870000000000002</c:v>
                </c:pt>
                <c:pt idx="51">
                  <c:v>2.1720000000000002</c:v>
                </c:pt>
                <c:pt idx="52">
                  <c:v>2.254</c:v>
                </c:pt>
                <c:pt idx="53">
                  <c:v>2.3330000000000002</c:v>
                </c:pt>
                <c:pt idx="54">
                  <c:v>2.41</c:v>
                </c:pt>
                <c:pt idx="55">
                  <c:v>2.484</c:v>
                </c:pt>
                <c:pt idx="56">
                  <c:v>2.556</c:v>
                </c:pt>
                <c:pt idx="57">
                  <c:v>2.694</c:v>
                </c:pt>
                <c:pt idx="58">
                  <c:v>2.8580000000000001</c:v>
                </c:pt>
                <c:pt idx="59">
                  <c:v>3.012</c:v>
                </c:pt>
                <c:pt idx="60">
                  <c:v>3.1459999999999999</c:v>
                </c:pt>
                <c:pt idx="61">
                  <c:v>3.1909999999999998</c:v>
                </c:pt>
                <c:pt idx="62">
                  <c:v>3.2509999999999999</c:v>
                </c:pt>
                <c:pt idx="63">
                  <c:v>3.319</c:v>
                </c:pt>
                <c:pt idx="64">
                  <c:v>3.391</c:v>
                </c:pt>
                <c:pt idx="65">
                  <c:v>3.464</c:v>
                </c:pt>
                <c:pt idx="66">
                  <c:v>3.6110000000000002</c:v>
                </c:pt>
                <c:pt idx="67">
                  <c:v>3.754</c:v>
                </c:pt>
                <c:pt idx="68">
                  <c:v>3.891</c:v>
                </c:pt>
                <c:pt idx="69">
                  <c:v>4.0220000000000002</c:v>
                </c:pt>
                <c:pt idx="70">
                  <c:v>4.149</c:v>
                </c:pt>
                <c:pt idx="71">
                  <c:v>4.2720000000000002</c:v>
                </c:pt>
                <c:pt idx="72">
                  <c:v>4.508</c:v>
                </c:pt>
                <c:pt idx="73">
                  <c:v>4.734</c:v>
                </c:pt>
                <c:pt idx="74">
                  <c:v>4.9539999999999997</c:v>
                </c:pt>
                <c:pt idx="75">
                  <c:v>5.1680000000000001</c:v>
                </c:pt>
                <c:pt idx="76">
                  <c:v>5.3760000000000003</c:v>
                </c:pt>
                <c:pt idx="77">
                  <c:v>5.5789999999999997</c:v>
                </c:pt>
                <c:pt idx="78">
                  <c:v>5.7770000000000001</c:v>
                </c:pt>
                <c:pt idx="79">
                  <c:v>5.9690000000000003</c:v>
                </c:pt>
                <c:pt idx="80">
                  <c:v>6.1559999999999997</c:v>
                </c:pt>
                <c:pt idx="81">
                  <c:v>6.3390000000000004</c:v>
                </c:pt>
                <c:pt idx="82">
                  <c:v>6.5179999999999998</c:v>
                </c:pt>
                <c:pt idx="83">
                  <c:v>6.8659999999999997</c:v>
                </c:pt>
                <c:pt idx="84">
                  <c:v>7.2850000000000001</c:v>
                </c:pt>
                <c:pt idx="85">
                  <c:v>7.6909999999999998</c:v>
                </c:pt>
                <c:pt idx="86">
                  <c:v>8.0869999999999997</c:v>
                </c:pt>
                <c:pt idx="87">
                  <c:v>8.4719999999999995</c:v>
                </c:pt>
                <c:pt idx="88">
                  <c:v>8.8469999999999995</c:v>
                </c:pt>
                <c:pt idx="89">
                  <c:v>9.2119999999999997</c:v>
                </c:pt>
                <c:pt idx="90">
                  <c:v>9.5660000000000007</c:v>
                </c:pt>
                <c:pt idx="91">
                  <c:v>9.9109999999999996</c:v>
                </c:pt>
                <c:pt idx="92">
                  <c:v>10.57</c:v>
                </c:pt>
                <c:pt idx="93">
                  <c:v>11.21</c:v>
                </c:pt>
                <c:pt idx="94">
                  <c:v>11.81</c:v>
                </c:pt>
                <c:pt idx="95">
                  <c:v>12.4</c:v>
                </c:pt>
                <c:pt idx="96">
                  <c:v>12.98</c:v>
                </c:pt>
                <c:pt idx="97">
                  <c:v>13.54</c:v>
                </c:pt>
                <c:pt idx="98">
                  <c:v>14.64</c:v>
                </c:pt>
                <c:pt idx="99">
                  <c:v>15.73</c:v>
                </c:pt>
                <c:pt idx="100">
                  <c:v>16.829999999999998</c:v>
                </c:pt>
                <c:pt idx="101">
                  <c:v>17.93</c:v>
                </c:pt>
                <c:pt idx="102">
                  <c:v>19.03</c:v>
                </c:pt>
                <c:pt idx="103">
                  <c:v>20.149999999999999</c:v>
                </c:pt>
                <c:pt idx="104">
                  <c:v>21.28</c:v>
                </c:pt>
                <c:pt idx="105">
                  <c:v>22.42</c:v>
                </c:pt>
                <c:pt idx="106">
                  <c:v>23.56</c:v>
                </c:pt>
                <c:pt idx="107">
                  <c:v>24.7</c:v>
                </c:pt>
                <c:pt idx="108">
                  <c:v>25.84</c:v>
                </c:pt>
                <c:pt idx="109">
                  <c:v>28.1</c:v>
                </c:pt>
                <c:pt idx="110">
                  <c:v>30.87</c:v>
                </c:pt>
                <c:pt idx="111">
                  <c:v>33.56</c:v>
                </c:pt>
                <c:pt idx="112">
                  <c:v>36.15</c:v>
                </c:pt>
                <c:pt idx="113">
                  <c:v>38.619999999999997</c:v>
                </c:pt>
                <c:pt idx="114">
                  <c:v>40.97</c:v>
                </c:pt>
                <c:pt idx="115">
                  <c:v>43.21</c:v>
                </c:pt>
                <c:pt idx="116">
                  <c:v>45.33</c:v>
                </c:pt>
                <c:pt idx="117">
                  <c:v>47.35</c:v>
                </c:pt>
                <c:pt idx="118">
                  <c:v>51.07</c:v>
                </c:pt>
                <c:pt idx="119">
                  <c:v>54.42</c:v>
                </c:pt>
                <c:pt idx="120">
                  <c:v>57.44</c:v>
                </c:pt>
                <c:pt idx="121">
                  <c:v>60.17</c:v>
                </c:pt>
                <c:pt idx="122">
                  <c:v>62.63</c:v>
                </c:pt>
                <c:pt idx="123">
                  <c:v>64.84</c:v>
                </c:pt>
                <c:pt idx="124">
                  <c:v>68.63</c:v>
                </c:pt>
                <c:pt idx="125">
                  <c:v>71.69</c:v>
                </c:pt>
                <c:pt idx="126">
                  <c:v>74.180000000000007</c:v>
                </c:pt>
                <c:pt idx="127">
                  <c:v>76.22</c:v>
                </c:pt>
                <c:pt idx="128">
                  <c:v>77.91</c:v>
                </c:pt>
                <c:pt idx="129">
                  <c:v>79.31</c:v>
                </c:pt>
                <c:pt idx="130">
                  <c:v>80.489999999999995</c:v>
                </c:pt>
                <c:pt idx="131">
                  <c:v>81.489999999999995</c:v>
                </c:pt>
                <c:pt idx="132">
                  <c:v>82.34</c:v>
                </c:pt>
                <c:pt idx="133">
                  <c:v>83.06</c:v>
                </c:pt>
                <c:pt idx="134">
                  <c:v>83.69</c:v>
                </c:pt>
                <c:pt idx="135">
                  <c:v>84.68</c:v>
                </c:pt>
                <c:pt idx="136">
                  <c:v>85.57</c:v>
                </c:pt>
                <c:pt idx="137">
                  <c:v>86.17</c:v>
                </c:pt>
                <c:pt idx="138">
                  <c:v>86.72</c:v>
                </c:pt>
                <c:pt idx="139">
                  <c:v>87.9</c:v>
                </c:pt>
                <c:pt idx="140">
                  <c:v>88.26</c:v>
                </c:pt>
                <c:pt idx="141">
                  <c:v>88.26</c:v>
                </c:pt>
                <c:pt idx="142">
                  <c:v>88.22</c:v>
                </c:pt>
                <c:pt idx="143">
                  <c:v>88.12</c:v>
                </c:pt>
                <c:pt idx="144">
                  <c:v>87.8</c:v>
                </c:pt>
                <c:pt idx="145">
                  <c:v>87.33</c:v>
                </c:pt>
                <c:pt idx="146">
                  <c:v>86.75</c:v>
                </c:pt>
                <c:pt idx="147">
                  <c:v>86.08</c:v>
                </c:pt>
                <c:pt idx="148">
                  <c:v>85.35</c:v>
                </c:pt>
                <c:pt idx="149">
                  <c:v>84.56</c:v>
                </c:pt>
                <c:pt idx="150">
                  <c:v>82.86</c:v>
                </c:pt>
                <c:pt idx="151">
                  <c:v>81.06</c:v>
                </c:pt>
                <c:pt idx="152">
                  <c:v>79.209999999999994</c:v>
                </c:pt>
                <c:pt idx="153">
                  <c:v>77.349999999999994</c:v>
                </c:pt>
                <c:pt idx="154">
                  <c:v>75.5</c:v>
                </c:pt>
                <c:pt idx="155">
                  <c:v>73.67</c:v>
                </c:pt>
                <c:pt idx="156">
                  <c:v>71.88</c:v>
                </c:pt>
                <c:pt idx="157">
                  <c:v>70.14</c:v>
                </c:pt>
                <c:pt idx="158">
                  <c:v>68.45</c:v>
                </c:pt>
                <c:pt idx="159">
                  <c:v>66.819999999999993</c:v>
                </c:pt>
                <c:pt idx="160">
                  <c:v>65.239999999999995</c:v>
                </c:pt>
                <c:pt idx="161">
                  <c:v>62.25</c:v>
                </c:pt>
                <c:pt idx="162">
                  <c:v>58.83</c:v>
                </c:pt>
                <c:pt idx="163">
                  <c:v>55.74</c:v>
                </c:pt>
                <c:pt idx="164">
                  <c:v>52.96</c:v>
                </c:pt>
                <c:pt idx="165">
                  <c:v>50.44</c:v>
                </c:pt>
                <c:pt idx="166">
                  <c:v>48.18</c:v>
                </c:pt>
                <c:pt idx="167">
                  <c:v>46.13</c:v>
                </c:pt>
                <c:pt idx="168">
                  <c:v>44.29</c:v>
                </c:pt>
                <c:pt idx="169">
                  <c:v>42.62</c:v>
                </c:pt>
                <c:pt idx="170">
                  <c:v>39.659999999999997</c:v>
                </c:pt>
                <c:pt idx="171">
                  <c:v>37.119999999999997</c:v>
                </c:pt>
                <c:pt idx="172">
                  <c:v>34.92</c:v>
                </c:pt>
                <c:pt idx="173">
                  <c:v>33</c:v>
                </c:pt>
                <c:pt idx="174">
                  <c:v>31.31</c:v>
                </c:pt>
                <c:pt idx="175">
                  <c:v>29.81</c:v>
                </c:pt>
                <c:pt idx="176">
                  <c:v>27.25</c:v>
                </c:pt>
                <c:pt idx="177">
                  <c:v>25.17</c:v>
                </c:pt>
                <c:pt idx="178">
                  <c:v>23.43</c:v>
                </c:pt>
                <c:pt idx="179">
                  <c:v>21.96</c:v>
                </c:pt>
                <c:pt idx="180">
                  <c:v>20.7</c:v>
                </c:pt>
                <c:pt idx="181">
                  <c:v>19.600000000000001</c:v>
                </c:pt>
                <c:pt idx="182">
                  <c:v>18.649999999999999</c:v>
                </c:pt>
                <c:pt idx="183">
                  <c:v>17.8</c:v>
                </c:pt>
                <c:pt idx="184">
                  <c:v>17.05</c:v>
                </c:pt>
                <c:pt idx="185">
                  <c:v>16.38</c:v>
                </c:pt>
                <c:pt idx="186">
                  <c:v>15.77</c:v>
                </c:pt>
                <c:pt idx="187">
                  <c:v>14.72</c:v>
                </c:pt>
                <c:pt idx="188">
                  <c:v>13.65</c:v>
                </c:pt>
                <c:pt idx="189">
                  <c:v>12.76</c:v>
                </c:pt>
                <c:pt idx="190">
                  <c:v>12.03</c:v>
                </c:pt>
                <c:pt idx="191">
                  <c:v>11.41</c:v>
                </c:pt>
                <c:pt idx="192">
                  <c:v>10.88</c:v>
                </c:pt>
                <c:pt idx="193">
                  <c:v>10.42</c:v>
                </c:pt>
                <c:pt idx="194">
                  <c:v>10.02</c:v>
                </c:pt>
                <c:pt idx="195">
                  <c:v>9.6739999999999995</c:v>
                </c:pt>
                <c:pt idx="196">
                  <c:v>9.0869999999999997</c:v>
                </c:pt>
                <c:pt idx="197">
                  <c:v>8.6159999999999997</c:v>
                </c:pt>
                <c:pt idx="198">
                  <c:v>8.23</c:v>
                </c:pt>
                <c:pt idx="199">
                  <c:v>7.91</c:v>
                </c:pt>
                <c:pt idx="200">
                  <c:v>7.6390000000000002</c:v>
                </c:pt>
                <c:pt idx="201">
                  <c:v>7.4089999999999998</c:v>
                </c:pt>
                <c:pt idx="202">
                  <c:v>7.0380000000000003</c:v>
                </c:pt>
                <c:pt idx="203">
                  <c:v>6.7549999999999999</c:v>
                </c:pt>
                <c:pt idx="204">
                  <c:v>6.5350000000000001</c:v>
                </c:pt>
                <c:pt idx="205">
                  <c:v>6.359</c:v>
                </c:pt>
                <c:pt idx="206">
                  <c:v>6.2169999999999996</c:v>
                </c:pt>
                <c:pt idx="207">
                  <c:v>6.1020000000000003</c:v>
                </c:pt>
                <c:pt idx="208">
                  <c:v>6.0439999999999996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96-4551-8F55-23643B28E956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srim136Xe_Mylar!$D$20:$D$228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srim136Xe_Mylar!$F$20:$F$228</c:f>
              <c:numCache>
                <c:formatCode>0.000E+00</c:formatCode>
                <c:ptCount val="209"/>
                <c:pt idx="0">
                  <c:v>3.0249999999999999</c:v>
                </c:pt>
                <c:pt idx="1">
                  <c:v>3.1269999999999998</c:v>
                </c:pt>
                <c:pt idx="2">
                  <c:v>3.2250000000000001</c:v>
                </c:pt>
                <c:pt idx="3">
                  <c:v>3.319</c:v>
                </c:pt>
                <c:pt idx="4">
                  <c:v>3.4089999999999998</c:v>
                </c:pt>
                <c:pt idx="5">
                  <c:v>3.5790000000000002</c:v>
                </c:pt>
                <c:pt idx="6">
                  <c:v>3.7770000000000001</c:v>
                </c:pt>
                <c:pt idx="7">
                  <c:v>3.96</c:v>
                </c:pt>
                <c:pt idx="8">
                  <c:v>4.13</c:v>
                </c:pt>
                <c:pt idx="9">
                  <c:v>4.2889999999999997</c:v>
                </c:pt>
                <c:pt idx="10">
                  <c:v>4.4390000000000001</c:v>
                </c:pt>
                <c:pt idx="11">
                  <c:v>4.5810000000000004</c:v>
                </c:pt>
                <c:pt idx="12">
                  <c:v>4.7149999999999999</c:v>
                </c:pt>
                <c:pt idx="13">
                  <c:v>4.843</c:v>
                </c:pt>
                <c:pt idx="14">
                  <c:v>5.0810000000000004</c:v>
                </c:pt>
                <c:pt idx="15">
                  <c:v>5.298</c:v>
                </c:pt>
                <c:pt idx="16">
                  <c:v>5.4989999999999997</c:v>
                </c:pt>
                <c:pt idx="17">
                  <c:v>5.6859999999999999</c:v>
                </c:pt>
                <c:pt idx="18">
                  <c:v>5.86</c:v>
                </c:pt>
                <c:pt idx="19">
                  <c:v>6.0229999999999997</c:v>
                </c:pt>
                <c:pt idx="20">
                  <c:v>6.32</c:v>
                </c:pt>
                <c:pt idx="21">
                  <c:v>6.5869999999999997</c:v>
                </c:pt>
                <c:pt idx="22">
                  <c:v>6.8280000000000003</c:v>
                </c:pt>
                <c:pt idx="23">
                  <c:v>7.0469999999999997</c:v>
                </c:pt>
                <c:pt idx="24">
                  <c:v>7.2489999999999997</c:v>
                </c:pt>
                <c:pt idx="25">
                  <c:v>7.4349999999999996</c:v>
                </c:pt>
                <c:pt idx="26">
                  <c:v>7.6070000000000002</c:v>
                </c:pt>
                <c:pt idx="27">
                  <c:v>7.7670000000000003</c:v>
                </c:pt>
                <c:pt idx="28">
                  <c:v>7.9169999999999998</c:v>
                </c:pt>
                <c:pt idx="29">
                  <c:v>8.0579999999999998</c:v>
                </c:pt>
                <c:pt idx="30">
                  <c:v>8.19</c:v>
                </c:pt>
                <c:pt idx="31">
                  <c:v>8.4320000000000004</c:v>
                </c:pt>
                <c:pt idx="32">
                  <c:v>8.6999999999999993</c:v>
                </c:pt>
                <c:pt idx="33">
                  <c:v>8.9369999999999994</c:v>
                </c:pt>
                <c:pt idx="34">
                  <c:v>9.1470000000000002</c:v>
                </c:pt>
                <c:pt idx="35">
                  <c:v>9.3360000000000003</c:v>
                </c:pt>
                <c:pt idx="36">
                  <c:v>9.5060000000000002</c:v>
                </c:pt>
                <c:pt idx="37">
                  <c:v>9.66</c:v>
                </c:pt>
                <c:pt idx="38">
                  <c:v>9.8010000000000002</c:v>
                </c:pt>
                <c:pt idx="39">
                  <c:v>9.93</c:v>
                </c:pt>
                <c:pt idx="40">
                  <c:v>10.16</c:v>
                </c:pt>
                <c:pt idx="41">
                  <c:v>10.35</c:v>
                </c:pt>
                <c:pt idx="42">
                  <c:v>10.52</c:v>
                </c:pt>
                <c:pt idx="43">
                  <c:v>10.66</c:v>
                </c:pt>
                <c:pt idx="44">
                  <c:v>10.78</c:v>
                </c:pt>
                <c:pt idx="45">
                  <c:v>10.89</c:v>
                </c:pt>
                <c:pt idx="46">
                  <c:v>11.07</c:v>
                </c:pt>
                <c:pt idx="47">
                  <c:v>11.21</c:v>
                </c:pt>
                <c:pt idx="48">
                  <c:v>11.32</c:v>
                </c:pt>
                <c:pt idx="49">
                  <c:v>11.4</c:v>
                </c:pt>
                <c:pt idx="50">
                  <c:v>11.46</c:v>
                </c:pt>
                <c:pt idx="51">
                  <c:v>11.51</c:v>
                </c:pt>
                <c:pt idx="52">
                  <c:v>11.54</c:v>
                </c:pt>
                <c:pt idx="53">
                  <c:v>11.56</c:v>
                </c:pt>
                <c:pt idx="54">
                  <c:v>11.58</c:v>
                </c:pt>
                <c:pt idx="55">
                  <c:v>11.58</c:v>
                </c:pt>
                <c:pt idx="56">
                  <c:v>11.58</c:v>
                </c:pt>
                <c:pt idx="57">
                  <c:v>11.56</c:v>
                </c:pt>
                <c:pt idx="58">
                  <c:v>11.51</c:v>
                </c:pt>
                <c:pt idx="59">
                  <c:v>11.44</c:v>
                </c:pt>
                <c:pt idx="60">
                  <c:v>11.36</c:v>
                </c:pt>
                <c:pt idx="61">
                  <c:v>11.27</c:v>
                </c:pt>
                <c:pt idx="62">
                  <c:v>11.17</c:v>
                </c:pt>
                <c:pt idx="63">
                  <c:v>11.07</c:v>
                </c:pt>
                <c:pt idx="64">
                  <c:v>10.97</c:v>
                </c:pt>
                <c:pt idx="65">
                  <c:v>10.86</c:v>
                </c:pt>
                <c:pt idx="66">
                  <c:v>10.65</c:v>
                </c:pt>
                <c:pt idx="67">
                  <c:v>10.44</c:v>
                </c:pt>
                <c:pt idx="68">
                  <c:v>10.23</c:v>
                </c:pt>
                <c:pt idx="69">
                  <c:v>10.029999999999999</c:v>
                </c:pt>
                <c:pt idx="70">
                  <c:v>9.8369999999999997</c:v>
                </c:pt>
                <c:pt idx="71">
                  <c:v>9.6489999999999991</c:v>
                </c:pt>
                <c:pt idx="72">
                  <c:v>9.2940000000000005</c:v>
                </c:pt>
                <c:pt idx="73">
                  <c:v>8.9649999999999999</c:v>
                </c:pt>
                <c:pt idx="74">
                  <c:v>8.66</c:v>
                </c:pt>
                <c:pt idx="75">
                  <c:v>8.3780000000000001</c:v>
                </c:pt>
                <c:pt idx="76">
                  <c:v>8.1170000000000009</c:v>
                </c:pt>
                <c:pt idx="77">
                  <c:v>7.8730000000000002</c:v>
                </c:pt>
                <c:pt idx="78">
                  <c:v>7.6459999999999999</c:v>
                </c:pt>
                <c:pt idx="79">
                  <c:v>7.4340000000000002</c:v>
                </c:pt>
                <c:pt idx="80">
                  <c:v>7.2350000000000003</c:v>
                </c:pt>
                <c:pt idx="81">
                  <c:v>7.048</c:v>
                </c:pt>
                <c:pt idx="82">
                  <c:v>6.8730000000000002</c:v>
                </c:pt>
                <c:pt idx="83">
                  <c:v>6.5510000000000002</c:v>
                </c:pt>
                <c:pt idx="84">
                  <c:v>6.1950000000000003</c:v>
                </c:pt>
                <c:pt idx="85">
                  <c:v>5.8819999999999997</c:v>
                </c:pt>
                <c:pt idx="86">
                  <c:v>5.6040000000000001</c:v>
                </c:pt>
                <c:pt idx="87">
                  <c:v>5.3559999999999999</c:v>
                </c:pt>
                <c:pt idx="88">
                  <c:v>5.1319999999999997</c:v>
                </c:pt>
                <c:pt idx="89">
                  <c:v>4.9290000000000003</c:v>
                </c:pt>
                <c:pt idx="90">
                  <c:v>4.7439999999999998</c:v>
                </c:pt>
                <c:pt idx="91">
                  <c:v>4.5739999999999998</c:v>
                </c:pt>
                <c:pt idx="92">
                  <c:v>4.274</c:v>
                </c:pt>
                <c:pt idx="93">
                  <c:v>4.0170000000000003</c:v>
                </c:pt>
                <c:pt idx="94">
                  <c:v>3.7930000000000001</c:v>
                </c:pt>
                <c:pt idx="95">
                  <c:v>3.5960000000000001</c:v>
                </c:pt>
                <c:pt idx="96">
                  <c:v>3.4209999999999998</c:v>
                </c:pt>
                <c:pt idx="97">
                  <c:v>3.2650000000000001</c:v>
                </c:pt>
                <c:pt idx="98">
                  <c:v>2.9969999999999999</c:v>
                </c:pt>
                <c:pt idx="99">
                  <c:v>2.7749999999999999</c:v>
                </c:pt>
                <c:pt idx="100">
                  <c:v>2.5870000000000002</c:v>
                </c:pt>
                <c:pt idx="101">
                  <c:v>2.4260000000000002</c:v>
                </c:pt>
                <c:pt idx="102">
                  <c:v>2.286</c:v>
                </c:pt>
                <c:pt idx="103">
                  <c:v>2.1640000000000001</c:v>
                </c:pt>
                <c:pt idx="104">
                  <c:v>2.0550000000000002</c:v>
                </c:pt>
                <c:pt idx="105">
                  <c:v>1.958</c:v>
                </c:pt>
                <c:pt idx="106">
                  <c:v>1.871</c:v>
                </c:pt>
                <c:pt idx="107">
                  <c:v>1.792</c:v>
                </c:pt>
                <c:pt idx="108">
                  <c:v>1.72</c:v>
                </c:pt>
                <c:pt idx="109">
                  <c:v>1.5940000000000001</c:v>
                </c:pt>
                <c:pt idx="110">
                  <c:v>1.4630000000000001</c:v>
                </c:pt>
                <c:pt idx="111">
                  <c:v>1.3540000000000001</c:v>
                </c:pt>
                <c:pt idx="112">
                  <c:v>1.2609999999999999</c:v>
                </c:pt>
                <c:pt idx="113">
                  <c:v>1.1819999999999999</c:v>
                </c:pt>
                <c:pt idx="114">
                  <c:v>1.113</c:v>
                </c:pt>
                <c:pt idx="115">
                  <c:v>1.052</c:v>
                </c:pt>
                <c:pt idx="116">
                  <c:v>0.998</c:v>
                </c:pt>
                <c:pt idx="117">
                  <c:v>0.95</c:v>
                </c:pt>
                <c:pt idx="118">
                  <c:v>0.86760000000000004</c:v>
                </c:pt>
                <c:pt idx="119">
                  <c:v>0.79959999999999998</c:v>
                </c:pt>
                <c:pt idx="120">
                  <c:v>0.74229999999999996</c:v>
                </c:pt>
                <c:pt idx="121">
                  <c:v>0.69330000000000003</c:v>
                </c:pt>
                <c:pt idx="122">
                  <c:v>0.65090000000000003</c:v>
                </c:pt>
                <c:pt idx="123">
                  <c:v>0.61380000000000001</c:v>
                </c:pt>
                <c:pt idx="124">
                  <c:v>0.55200000000000005</c:v>
                </c:pt>
                <c:pt idx="125">
                  <c:v>0.50229999999999997</c:v>
                </c:pt>
                <c:pt idx="126">
                  <c:v>0.46139999999999998</c:v>
                </c:pt>
                <c:pt idx="127">
                  <c:v>0.42720000000000002</c:v>
                </c:pt>
                <c:pt idx="128">
                  <c:v>0.39800000000000002</c:v>
                </c:pt>
                <c:pt idx="129">
                  <c:v>0.37290000000000001</c:v>
                </c:pt>
                <c:pt idx="130">
                  <c:v>0.35099999999999998</c:v>
                </c:pt>
                <c:pt idx="131">
                  <c:v>0.33169999999999999</c:v>
                </c:pt>
                <c:pt idx="132">
                  <c:v>0.3145</c:v>
                </c:pt>
                <c:pt idx="133">
                  <c:v>0.29920000000000002</c:v>
                </c:pt>
                <c:pt idx="134">
                  <c:v>0.28539999999999999</c:v>
                </c:pt>
                <c:pt idx="135">
                  <c:v>0.26150000000000001</c:v>
                </c:pt>
                <c:pt idx="136">
                  <c:v>0.23710000000000001</c:v>
                </c:pt>
                <c:pt idx="137">
                  <c:v>0.2172</c:v>
                </c:pt>
                <c:pt idx="138">
                  <c:v>0.20050000000000001</c:v>
                </c:pt>
                <c:pt idx="139">
                  <c:v>0.18640000000000001</c:v>
                </c:pt>
                <c:pt idx="140">
                  <c:v>0.17419999999999999</c:v>
                </c:pt>
                <c:pt idx="141">
                  <c:v>0.16370000000000001</c:v>
                </c:pt>
                <c:pt idx="142">
                  <c:v>0.15440000000000001</c:v>
                </c:pt>
                <c:pt idx="143">
                  <c:v>0.1462</c:v>
                </c:pt>
                <c:pt idx="144">
                  <c:v>0.13220000000000001</c:v>
                </c:pt>
                <c:pt idx="145">
                  <c:v>0.12089999999999999</c:v>
                </c:pt>
                <c:pt idx="146">
                  <c:v>0.1114</c:v>
                </c:pt>
                <c:pt idx="147">
                  <c:v>0.10340000000000001</c:v>
                </c:pt>
                <c:pt idx="148">
                  <c:v>9.6560000000000007E-2</c:v>
                </c:pt>
                <c:pt idx="149">
                  <c:v>9.06E-2</c:v>
                </c:pt>
                <c:pt idx="150">
                  <c:v>8.0750000000000002E-2</c:v>
                </c:pt>
                <c:pt idx="151">
                  <c:v>7.2940000000000005E-2</c:v>
                </c:pt>
                <c:pt idx="152">
                  <c:v>6.6570000000000004E-2</c:v>
                </c:pt>
                <c:pt idx="153">
                  <c:v>6.1289999999999997E-2</c:v>
                </c:pt>
                <c:pt idx="154">
                  <c:v>5.6820000000000002E-2</c:v>
                </c:pt>
                <c:pt idx="155">
                  <c:v>5.2990000000000002E-2</c:v>
                </c:pt>
                <c:pt idx="156">
                  <c:v>4.9680000000000002E-2</c:v>
                </c:pt>
                <c:pt idx="157">
                  <c:v>4.6769999999999999E-2</c:v>
                </c:pt>
                <c:pt idx="158">
                  <c:v>4.4200000000000003E-2</c:v>
                </c:pt>
                <c:pt idx="159">
                  <c:v>4.1919999999999999E-2</c:v>
                </c:pt>
                <c:pt idx="160">
                  <c:v>3.9870000000000003E-2</c:v>
                </c:pt>
                <c:pt idx="161">
                  <c:v>3.635E-2</c:v>
                </c:pt>
                <c:pt idx="162">
                  <c:v>3.2770000000000001E-2</c:v>
                </c:pt>
                <c:pt idx="163">
                  <c:v>2.9860000000000001E-2</c:v>
                </c:pt>
                <c:pt idx="164">
                  <c:v>2.7449999999999999E-2</c:v>
                </c:pt>
                <c:pt idx="165">
                  <c:v>2.5420000000000002E-2</c:v>
                </c:pt>
                <c:pt idx="166">
                  <c:v>2.368E-2</c:v>
                </c:pt>
                <c:pt idx="167">
                  <c:v>2.2179999999999998E-2</c:v>
                </c:pt>
                <c:pt idx="168">
                  <c:v>2.086E-2</c:v>
                </c:pt>
                <c:pt idx="169">
                  <c:v>1.9699999999999999E-2</c:v>
                </c:pt>
                <c:pt idx="170">
                  <c:v>1.7739999999999999E-2</c:v>
                </c:pt>
                <c:pt idx="171">
                  <c:v>1.6150000000000001E-2</c:v>
                </c:pt>
                <c:pt idx="172">
                  <c:v>1.4840000000000001E-2</c:v>
                </c:pt>
                <c:pt idx="173">
                  <c:v>1.3729999999999999E-2</c:v>
                </c:pt>
                <c:pt idx="174">
                  <c:v>1.278E-2</c:v>
                </c:pt>
                <c:pt idx="175">
                  <c:v>1.196E-2</c:v>
                </c:pt>
                <c:pt idx="176">
                  <c:v>1.061E-2</c:v>
                </c:pt>
                <c:pt idx="177">
                  <c:v>9.5469999999999999E-3</c:v>
                </c:pt>
                <c:pt idx="178">
                  <c:v>8.685E-3</c:v>
                </c:pt>
                <c:pt idx="179">
                  <c:v>7.9719999999999999E-3</c:v>
                </c:pt>
                <c:pt idx="180">
                  <c:v>7.3709999999999999E-3</c:v>
                </c:pt>
                <c:pt idx="181">
                  <c:v>6.8580000000000004E-3</c:v>
                </c:pt>
                <c:pt idx="182">
                  <c:v>6.4149999999999997E-3</c:v>
                </c:pt>
                <c:pt idx="183">
                  <c:v>6.0270000000000002E-3</c:v>
                </c:pt>
                <c:pt idx="184">
                  <c:v>5.6860000000000001E-3</c:v>
                </c:pt>
                <c:pt idx="185">
                  <c:v>5.3829999999999998E-3</c:v>
                </c:pt>
                <c:pt idx="186">
                  <c:v>5.1120000000000002E-3</c:v>
                </c:pt>
                <c:pt idx="187">
                  <c:v>4.6470000000000001E-3</c:v>
                </c:pt>
                <c:pt idx="188">
                  <c:v>4.176E-3</c:v>
                </c:pt>
                <c:pt idx="189">
                  <c:v>3.7959999999999999E-3</c:v>
                </c:pt>
                <c:pt idx="190">
                  <c:v>3.4810000000000002E-3</c:v>
                </c:pt>
                <c:pt idx="191">
                  <c:v>3.2160000000000001E-3</c:v>
                </c:pt>
                <c:pt idx="192">
                  <c:v>2.99E-3</c:v>
                </c:pt>
                <c:pt idx="193">
                  <c:v>2.7950000000000002E-3</c:v>
                </c:pt>
                <c:pt idx="194">
                  <c:v>2.6250000000000002E-3</c:v>
                </c:pt>
                <c:pt idx="195">
                  <c:v>2.4750000000000002E-3</c:v>
                </c:pt>
                <c:pt idx="196">
                  <c:v>2.2230000000000001E-3</c:v>
                </c:pt>
                <c:pt idx="197">
                  <c:v>2.019E-3</c:v>
                </c:pt>
                <c:pt idx="198">
                  <c:v>1.851E-3</c:v>
                </c:pt>
                <c:pt idx="199">
                  <c:v>1.709E-3</c:v>
                </c:pt>
                <c:pt idx="200">
                  <c:v>1.5889999999999999E-3</c:v>
                </c:pt>
                <c:pt idx="201">
                  <c:v>1.4840000000000001E-3</c:v>
                </c:pt>
                <c:pt idx="202">
                  <c:v>1.3129999999999999E-3</c:v>
                </c:pt>
                <c:pt idx="203">
                  <c:v>1.1789999999999999E-3</c:v>
                </c:pt>
                <c:pt idx="204">
                  <c:v>1.07E-3</c:v>
                </c:pt>
                <c:pt idx="205">
                  <c:v>9.8060000000000009E-4</c:v>
                </c:pt>
                <c:pt idx="206">
                  <c:v>9.0519999999999999E-4</c:v>
                </c:pt>
                <c:pt idx="207">
                  <c:v>8.4099999999999995E-4</c:v>
                </c:pt>
                <c:pt idx="208">
                  <c:v>8.0679999999999999E-4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96-4551-8F55-23643B28E956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srim136Xe_Mylar!$D$20:$D$228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srim136Xe_Mylar!$G$20:$G$228</c:f>
              <c:numCache>
                <c:formatCode>0.000E+00</c:formatCode>
                <c:ptCount val="209"/>
                <c:pt idx="0">
                  <c:v>3.2504</c:v>
                </c:pt>
                <c:pt idx="1">
                  <c:v>3.3602999999999996</c:v>
                </c:pt>
                <c:pt idx="2">
                  <c:v>3.4660000000000002</c:v>
                </c:pt>
                <c:pt idx="3">
                  <c:v>3.5674000000000001</c:v>
                </c:pt>
                <c:pt idx="4">
                  <c:v>3.6645999999999996</c:v>
                </c:pt>
                <c:pt idx="5">
                  <c:v>3.8484000000000003</c:v>
                </c:pt>
                <c:pt idx="6">
                  <c:v>4.0627000000000004</c:v>
                </c:pt>
                <c:pt idx="7">
                  <c:v>4.2611999999999997</c:v>
                </c:pt>
                <c:pt idx="8">
                  <c:v>4.4459</c:v>
                </c:pt>
                <c:pt idx="9">
                  <c:v>4.6189</c:v>
                </c:pt>
                <c:pt idx="10">
                  <c:v>4.7824</c:v>
                </c:pt>
                <c:pt idx="11">
                  <c:v>4.9374000000000002</c:v>
                </c:pt>
                <c:pt idx="12">
                  <c:v>5.0838999999999999</c:v>
                </c:pt>
                <c:pt idx="13">
                  <c:v>5.2240000000000002</c:v>
                </c:pt>
                <c:pt idx="14">
                  <c:v>5.4851000000000001</c:v>
                </c:pt>
                <c:pt idx="15">
                  <c:v>5.7239000000000004</c:v>
                </c:pt>
                <c:pt idx="16">
                  <c:v>5.9456999999999995</c:v>
                </c:pt>
                <c:pt idx="17">
                  <c:v>6.1525999999999996</c:v>
                </c:pt>
                <c:pt idx="18">
                  <c:v>6.3457000000000008</c:v>
                </c:pt>
                <c:pt idx="19">
                  <c:v>6.5269999999999992</c:v>
                </c:pt>
                <c:pt idx="20">
                  <c:v>6.8588000000000005</c:v>
                </c:pt>
                <c:pt idx="21">
                  <c:v>7.1585000000000001</c:v>
                </c:pt>
                <c:pt idx="22">
                  <c:v>7.4304000000000006</c:v>
                </c:pt>
                <c:pt idx="23">
                  <c:v>7.6787999999999998</c:v>
                </c:pt>
                <c:pt idx="24">
                  <c:v>7.9089</c:v>
                </c:pt>
                <c:pt idx="25">
                  <c:v>8.1218000000000004</c:v>
                </c:pt>
                <c:pt idx="26">
                  <c:v>8.3198000000000008</c:v>
                </c:pt>
                <c:pt idx="27">
                  <c:v>8.5047999999999995</c:v>
                </c:pt>
                <c:pt idx="28">
                  <c:v>8.6790000000000003</c:v>
                </c:pt>
                <c:pt idx="29">
                  <c:v>8.843399999999999</c:v>
                </c:pt>
                <c:pt idx="30">
                  <c:v>8.9981999999999989</c:v>
                </c:pt>
                <c:pt idx="31">
                  <c:v>9.2839000000000009</c:v>
                </c:pt>
                <c:pt idx="32">
                  <c:v>9.6036000000000001</c:v>
                </c:pt>
                <c:pt idx="33">
                  <c:v>9.8895</c:v>
                </c:pt>
                <c:pt idx="34">
                  <c:v>10.146000000000001</c:v>
                </c:pt>
                <c:pt idx="35">
                  <c:v>10.379</c:v>
                </c:pt>
                <c:pt idx="36">
                  <c:v>10.592000000000001</c:v>
                </c:pt>
                <c:pt idx="37">
                  <c:v>10.787000000000001</c:v>
                </c:pt>
                <c:pt idx="38">
                  <c:v>10.968</c:v>
                </c:pt>
                <c:pt idx="39">
                  <c:v>11.135</c:v>
                </c:pt>
                <c:pt idx="40">
                  <c:v>11.438000000000001</c:v>
                </c:pt>
                <c:pt idx="41">
                  <c:v>11.696999999999999</c:v>
                </c:pt>
                <c:pt idx="42">
                  <c:v>11.933</c:v>
                </c:pt>
                <c:pt idx="43">
                  <c:v>12.135999999999999</c:v>
                </c:pt>
                <c:pt idx="44">
                  <c:v>12.315999999999999</c:v>
                </c:pt>
                <c:pt idx="45">
                  <c:v>12.484</c:v>
                </c:pt>
                <c:pt idx="46">
                  <c:v>12.774000000000001</c:v>
                </c:pt>
                <c:pt idx="47">
                  <c:v>13.017000000000001</c:v>
                </c:pt>
                <c:pt idx="48">
                  <c:v>13.225</c:v>
                </c:pt>
                <c:pt idx="49">
                  <c:v>13.398</c:v>
                </c:pt>
                <c:pt idx="50">
                  <c:v>13.547000000000001</c:v>
                </c:pt>
                <c:pt idx="51">
                  <c:v>13.682</c:v>
                </c:pt>
                <c:pt idx="52">
                  <c:v>13.793999999999999</c:v>
                </c:pt>
                <c:pt idx="53">
                  <c:v>13.893000000000001</c:v>
                </c:pt>
                <c:pt idx="54">
                  <c:v>13.99</c:v>
                </c:pt>
                <c:pt idx="55">
                  <c:v>14.064</c:v>
                </c:pt>
                <c:pt idx="56">
                  <c:v>14.135999999999999</c:v>
                </c:pt>
                <c:pt idx="57">
                  <c:v>14.254000000000001</c:v>
                </c:pt>
                <c:pt idx="58">
                  <c:v>14.368</c:v>
                </c:pt>
                <c:pt idx="59">
                  <c:v>14.452</c:v>
                </c:pt>
                <c:pt idx="60">
                  <c:v>14.506</c:v>
                </c:pt>
                <c:pt idx="61">
                  <c:v>14.460999999999999</c:v>
                </c:pt>
                <c:pt idx="62">
                  <c:v>14.420999999999999</c:v>
                </c:pt>
                <c:pt idx="63">
                  <c:v>14.388999999999999</c:v>
                </c:pt>
                <c:pt idx="64">
                  <c:v>14.361000000000001</c:v>
                </c:pt>
                <c:pt idx="65">
                  <c:v>14.324</c:v>
                </c:pt>
                <c:pt idx="66">
                  <c:v>14.261000000000001</c:v>
                </c:pt>
                <c:pt idx="67">
                  <c:v>14.193999999999999</c:v>
                </c:pt>
                <c:pt idx="68">
                  <c:v>14.121</c:v>
                </c:pt>
                <c:pt idx="69">
                  <c:v>14.052</c:v>
                </c:pt>
                <c:pt idx="70">
                  <c:v>13.986000000000001</c:v>
                </c:pt>
                <c:pt idx="71">
                  <c:v>13.920999999999999</c:v>
                </c:pt>
                <c:pt idx="72">
                  <c:v>13.802</c:v>
                </c:pt>
                <c:pt idx="73">
                  <c:v>13.699</c:v>
                </c:pt>
                <c:pt idx="74">
                  <c:v>13.614000000000001</c:v>
                </c:pt>
                <c:pt idx="75">
                  <c:v>13.545999999999999</c:v>
                </c:pt>
                <c:pt idx="76">
                  <c:v>13.493000000000002</c:v>
                </c:pt>
                <c:pt idx="77">
                  <c:v>13.452</c:v>
                </c:pt>
                <c:pt idx="78">
                  <c:v>13.423</c:v>
                </c:pt>
                <c:pt idx="79">
                  <c:v>13.403</c:v>
                </c:pt>
                <c:pt idx="80">
                  <c:v>13.391</c:v>
                </c:pt>
                <c:pt idx="81">
                  <c:v>13.387</c:v>
                </c:pt>
                <c:pt idx="82">
                  <c:v>13.391</c:v>
                </c:pt>
                <c:pt idx="83">
                  <c:v>13.417</c:v>
                </c:pt>
                <c:pt idx="84">
                  <c:v>13.48</c:v>
                </c:pt>
                <c:pt idx="85">
                  <c:v>13.573</c:v>
                </c:pt>
                <c:pt idx="86">
                  <c:v>13.690999999999999</c:v>
                </c:pt>
                <c:pt idx="87">
                  <c:v>13.827999999999999</c:v>
                </c:pt>
                <c:pt idx="88">
                  <c:v>13.978999999999999</c:v>
                </c:pt>
                <c:pt idx="89">
                  <c:v>14.141</c:v>
                </c:pt>
                <c:pt idx="90">
                  <c:v>14.31</c:v>
                </c:pt>
                <c:pt idx="91">
                  <c:v>14.484999999999999</c:v>
                </c:pt>
                <c:pt idx="92">
                  <c:v>14.844000000000001</c:v>
                </c:pt>
                <c:pt idx="93">
                  <c:v>15.227</c:v>
                </c:pt>
                <c:pt idx="94">
                  <c:v>15.603000000000002</c:v>
                </c:pt>
                <c:pt idx="95">
                  <c:v>15.996</c:v>
                </c:pt>
                <c:pt idx="96">
                  <c:v>16.401</c:v>
                </c:pt>
                <c:pt idx="97">
                  <c:v>16.805</c:v>
                </c:pt>
                <c:pt idx="98">
                  <c:v>17.637</c:v>
                </c:pt>
                <c:pt idx="99">
                  <c:v>18.504999999999999</c:v>
                </c:pt>
                <c:pt idx="100">
                  <c:v>19.416999999999998</c:v>
                </c:pt>
                <c:pt idx="101">
                  <c:v>20.356000000000002</c:v>
                </c:pt>
                <c:pt idx="102">
                  <c:v>21.316000000000003</c:v>
                </c:pt>
                <c:pt idx="103">
                  <c:v>22.314</c:v>
                </c:pt>
                <c:pt idx="104">
                  <c:v>23.335000000000001</c:v>
                </c:pt>
                <c:pt idx="105">
                  <c:v>24.378</c:v>
                </c:pt>
                <c:pt idx="106">
                  <c:v>25.430999999999997</c:v>
                </c:pt>
                <c:pt idx="107">
                  <c:v>26.492000000000001</c:v>
                </c:pt>
                <c:pt idx="108">
                  <c:v>27.56</c:v>
                </c:pt>
                <c:pt idx="109">
                  <c:v>29.694000000000003</c:v>
                </c:pt>
                <c:pt idx="110">
                  <c:v>32.332999999999998</c:v>
                </c:pt>
                <c:pt idx="111">
                  <c:v>34.914000000000001</c:v>
                </c:pt>
                <c:pt idx="112">
                  <c:v>37.411000000000001</c:v>
                </c:pt>
                <c:pt idx="113">
                  <c:v>39.802</c:v>
                </c:pt>
                <c:pt idx="114">
                  <c:v>42.082999999999998</c:v>
                </c:pt>
                <c:pt idx="115">
                  <c:v>44.262</c:v>
                </c:pt>
                <c:pt idx="116">
                  <c:v>46.327999999999996</c:v>
                </c:pt>
                <c:pt idx="117">
                  <c:v>48.300000000000004</c:v>
                </c:pt>
                <c:pt idx="118">
                  <c:v>51.937600000000003</c:v>
                </c:pt>
                <c:pt idx="119">
                  <c:v>55.2196</c:v>
                </c:pt>
                <c:pt idx="120">
                  <c:v>58.182299999999998</c:v>
                </c:pt>
                <c:pt idx="121">
                  <c:v>60.863300000000002</c:v>
                </c:pt>
                <c:pt idx="122">
                  <c:v>63.280900000000003</c:v>
                </c:pt>
                <c:pt idx="123">
                  <c:v>65.453800000000001</c:v>
                </c:pt>
                <c:pt idx="124">
                  <c:v>69.182000000000002</c:v>
                </c:pt>
                <c:pt idx="125">
                  <c:v>72.192300000000003</c:v>
                </c:pt>
                <c:pt idx="126">
                  <c:v>74.641400000000004</c:v>
                </c:pt>
                <c:pt idx="127">
                  <c:v>76.647199999999998</c:v>
                </c:pt>
                <c:pt idx="128">
                  <c:v>78.307999999999993</c:v>
                </c:pt>
                <c:pt idx="129">
                  <c:v>79.682900000000004</c:v>
                </c:pt>
                <c:pt idx="130">
                  <c:v>80.840999999999994</c:v>
                </c:pt>
                <c:pt idx="131">
                  <c:v>81.821699999999993</c:v>
                </c:pt>
                <c:pt idx="132">
                  <c:v>82.654499999999999</c:v>
                </c:pt>
                <c:pt idx="133">
                  <c:v>83.359200000000001</c:v>
                </c:pt>
                <c:pt idx="134">
                  <c:v>83.975399999999993</c:v>
                </c:pt>
                <c:pt idx="135">
                  <c:v>84.941500000000005</c:v>
                </c:pt>
                <c:pt idx="136">
                  <c:v>85.807099999999991</c:v>
                </c:pt>
                <c:pt idx="137">
                  <c:v>86.387200000000007</c:v>
                </c:pt>
                <c:pt idx="138">
                  <c:v>86.920500000000004</c:v>
                </c:pt>
                <c:pt idx="139">
                  <c:v>88.086400000000012</c:v>
                </c:pt>
                <c:pt idx="140">
                  <c:v>88.434200000000004</c:v>
                </c:pt>
                <c:pt idx="141">
                  <c:v>88.423700000000011</c:v>
                </c:pt>
                <c:pt idx="142">
                  <c:v>88.374399999999994</c:v>
                </c:pt>
                <c:pt idx="143">
                  <c:v>88.266199999999998</c:v>
                </c:pt>
                <c:pt idx="144">
                  <c:v>87.932199999999995</c:v>
                </c:pt>
                <c:pt idx="145">
                  <c:v>87.450900000000004</c:v>
                </c:pt>
                <c:pt idx="146">
                  <c:v>86.861400000000003</c:v>
                </c:pt>
                <c:pt idx="147">
                  <c:v>86.183399999999992</c:v>
                </c:pt>
                <c:pt idx="148">
                  <c:v>85.446559999999991</c:v>
                </c:pt>
                <c:pt idx="149">
                  <c:v>84.650599999999997</c:v>
                </c:pt>
                <c:pt idx="150">
                  <c:v>82.940749999999994</c:v>
                </c:pt>
                <c:pt idx="151">
                  <c:v>81.132940000000005</c:v>
                </c:pt>
                <c:pt idx="152">
                  <c:v>79.276569999999992</c:v>
                </c:pt>
                <c:pt idx="153">
                  <c:v>77.411289999999994</c:v>
                </c:pt>
                <c:pt idx="154">
                  <c:v>75.556820000000002</c:v>
                </c:pt>
                <c:pt idx="155">
                  <c:v>73.722989999999996</c:v>
                </c:pt>
                <c:pt idx="156">
                  <c:v>71.929679999999991</c:v>
                </c:pt>
                <c:pt idx="157">
                  <c:v>70.186769999999996</c:v>
                </c:pt>
                <c:pt idx="158">
                  <c:v>68.494200000000006</c:v>
                </c:pt>
                <c:pt idx="159">
                  <c:v>66.861919999999998</c:v>
                </c:pt>
                <c:pt idx="160">
                  <c:v>65.279869999999988</c:v>
                </c:pt>
                <c:pt idx="161">
                  <c:v>62.286349999999999</c:v>
                </c:pt>
                <c:pt idx="162">
                  <c:v>58.862769999999998</c:v>
                </c:pt>
                <c:pt idx="163">
                  <c:v>55.769860000000001</c:v>
                </c:pt>
                <c:pt idx="164">
                  <c:v>52.987450000000003</c:v>
                </c:pt>
                <c:pt idx="165">
                  <c:v>50.465419999999995</c:v>
                </c:pt>
                <c:pt idx="166">
                  <c:v>48.203679999999999</c:v>
                </c:pt>
                <c:pt idx="167">
                  <c:v>46.152180000000001</c:v>
                </c:pt>
                <c:pt idx="168">
                  <c:v>44.310859999999998</c:v>
                </c:pt>
                <c:pt idx="169">
                  <c:v>42.639699999999998</c:v>
                </c:pt>
                <c:pt idx="170">
                  <c:v>39.67774</c:v>
                </c:pt>
                <c:pt idx="171">
                  <c:v>37.136150000000001</c:v>
                </c:pt>
                <c:pt idx="172">
                  <c:v>34.934840000000001</c:v>
                </c:pt>
                <c:pt idx="173">
                  <c:v>33.013730000000002</c:v>
                </c:pt>
                <c:pt idx="174">
                  <c:v>31.322779999999998</c:v>
                </c:pt>
                <c:pt idx="175">
                  <c:v>29.821959999999997</c:v>
                </c:pt>
                <c:pt idx="176">
                  <c:v>27.26061</c:v>
                </c:pt>
                <c:pt idx="177">
                  <c:v>25.179547000000003</c:v>
                </c:pt>
                <c:pt idx="178">
                  <c:v>23.438685</c:v>
                </c:pt>
                <c:pt idx="179">
                  <c:v>21.967972</c:v>
                </c:pt>
                <c:pt idx="180">
                  <c:v>20.707370999999998</c:v>
                </c:pt>
                <c:pt idx="181">
                  <c:v>19.606858000000003</c:v>
                </c:pt>
                <c:pt idx="182">
                  <c:v>18.656414999999999</c:v>
                </c:pt>
                <c:pt idx="183">
                  <c:v>17.806027</c:v>
                </c:pt>
                <c:pt idx="184">
                  <c:v>17.055686000000001</c:v>
                </c:pt>
                <c:pt idx="185">
                  <c:v>16.385382999999997</c:v>
                </c:pt>
                <c:pt idx="186">
                  <c:v>15.775112</c:v>
                </c:pt>
                <c:pt idx="187">
                  <c:v>14.724647000000001</c:v>
                </c:pt>
                <c:pt idx="188">
                  <c:v>13.654176</c:v>
                </c:pt>
                <c:pt idx="189">
                  <c:v>12.763795999999999</c:v>
                </c:pt>
                <c:pt idx="190">
                  <c:v>12.033481</c:v>
                </c:pt>
                <c:pt idx="191">
                  <c:v>11.413216</c:v>
                </c:pt>
                <c:pt idx="192">
                  <c:v>10.882990000000001</c:v>
                </c:pt>
                <c:pt idx="193">
                  <c:v>10.422795000000001</c:v>
                </c:pt>
                <c:pt idx="194">
                  <c:v>10.022625</c:v>
                </c:pt>
                <c:pt idx="195">
                  <c:v>9.6764749999999999</c:v>
                </c:pt>
                <c:pt idx="196">
                  <c:v>9.0892230000000005</c:v>
                </c:pt>
                <c:pt idx="197">
                  <c:v>8.6180190000000003</c:v>
                </c:pt>
                <c:pt idx="198">
                  <c:v>8.2318510000000007</c:v>
                </c:pt>
                <c:pt idx="199">
                  <c:v>7.9117090000000001</c:v>
                </c:pt>
                <c:pt idx="200">
                  <c:v>7.6405890000000003</c:v>
                </c:pt>
                <c:pt idx="201">
                  <c:v>7.4104839999999994</c:v>
                </c:pt>
                <c:pt idx="202">
                  <c:v>7.0393129999999999</c:v>
                </c:pt>
                <c:pt idx="203">
                  <c:v>6.7561789999999995</c:v>
                </c:pt>
                <c:pt idx="204">
                  <c:v>6.5360700000000005</c:v>
                </c:pt>
                <c:pt idx="205">
                  <c:v>6.3599806000000001</c:v>
                </c:pt>
                <c:pt idx="206">
                  <c:v>6.2179051999999997</c:v>
                </c:pt>
                <c:pt idx="207">
                  <c:v>6.1028410000000006</c:v>
                </c:pt>
                <c:pt idx="208">
                  <c:v>6.0448067999999999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96-4551-8F55-23643B28E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50064"/>
        <c:axId val="639850456"/>
      </c:scatterChart>
      <c:valAx>
        <c:axId val="63985006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50456"/>
        <c:crosses val="autoZero"/>
        <c:crossBetween val="midCat"/>
        <c:majorUnit val="10"/>
      </c:valAx>
      <c:valAx>
        <c:axId val="63985045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5006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929153445371562"/>
          <c:y val="0.58045613637554194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srim136Xe_Mylar!$P$5</c:f>
          <c:strCache>
            <c:ptCount val="1"/>
            <c:pt idx="0">
              <c:v>srim136Xe_Mylar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srim136Xe_Mylar!$D$20:$D$228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srim136Xe_Mylar!$J$20:$J$228</c:f>
              <c:numCache>
                <c:formatCode>0.000</c:formatCode>
                <c:ptCount val="209"/>
                <c:pt idx="0">
                  <c:v>6.4000000000000003E-3</c:v>
                </c:pt>
                <c:pt idx="1">
                  <c:v>6.6E-3</c:v>
                </c:pt>
                <c:pt idx="2">
                  <c:v>6.8000000000000005E-3</c:v>
                </c:pt>
                <c:pt idx="3">
                  <c:v>6.9000000000000008E-3</c:v>
                </c:pt>
                <c:pt idx="4">
                  <c:v>7.0999999999999995E-3</c:v>
                </c:pt>
                <c:pt idx="5">
                  <c:v>7.4999999999999997E-3</c:v>
                </c:pt>
                <c:pt idx="6">
                  <c:v>7.9000000000000008E-3</c:v>
                </c:pt>
                <c:pt idx="7">
                  <c:v>8.3000000000000001E-3</c:v>
                </c:pt>
                <c:pt idx="8">
                  <c:v>8.6999999999999994E-3</c:v>
                </c:pt>
                <c:pt idx="9">
                  <c:v>8.9999999999999993E-3</c:v>
                </c:pt>
                <c:pt idx="10">
                  <c:v>9.4000000000000004E-3</c:v>
                </c:pt>
                <c:pt idx="11">
                  <c:v>9.7000000000000003E-3</c:v>
                </c:pt>
                <c:pt idx="12">
                  <c:v>0.01</c:v>
                </c:pt>
                <c:pt idx="13">
                  <c:v>1.04E-2</c:v>
                </c:pt>
                <c:pt idx="14">
                  <c:v>1.0999999999999999E-2</c:v>
                </c:pt>
                <c:pt idx="15">
                  <c:v>1.1600000000000001E-2</c:v>
                </c:pt>
                <c:pt idx="16">
                  <c:v>1.21E-2</c:v>
                </c:pt>
                <c:pt idx="17">
                  <c:v>1.2699999999999999E-2</c:v>
                </c:pt>
                <c:pt idx="18">
                  <c:v>1.32E-2</c:v>
                </c:pt>
                <c:pt idx="19">
                  <c:v>1.37E-2</c:v>
                </c:pt>
                <c:pt idx="20">
                  <c:v>1.47E-2</c:v>
                </c:pt>
                <c:pt idx="21">
                  <c:v>1.5699999999999999E-2</c:v>
                </c:pt>
                <c:pt idx="22">
                  <c:v>1.66E-2</c:v>
                </c:pt>
                <c:pt idx="23">
                  <c:v>1.7399999999999999E-2</c:v>
                </c:pt>
                <c:pt idx="24">
                  <c:v>1.83E-2</c:v>
                </c:pt>
                <c:pt idx="25">
                  <c:v>1.9099999999999999E-2</c:v>
                </c:pt>
                <c:pt idx="26">
                  <c:v>1.9900000000000001E-2</c:v>
                </c:pt>
                <c:pt idx="27">
                  <c:v>2.07E-2</c:v>
                </c:pt>
                <c:pt idx="28">
                  <c:v>2.1499999999999998E-2</c:v>
                </c:pt>
                <c:pt idx="29">
                  <c:v>2.23E-2</c:v>
                </c:pt>
                <c:pt idx="30">
                  <c:v>2.3E-2</c:v>
                </c:pt>
                <c:pt idx="31">
                  <c:v>2.4500000000000001E-2</c:v>
                </c:pt>
                <c:pt idx="32">
                  <c:v>2.63E-2</c:v>
                </c:pt>
                <c:pt idx="33">
                  <c:v>2.8000000000000004E-2</c:v>
                </c:pt>
                <c:pt idx="34">
                  <c:v>2.9699999999999997E-2</c:v>
                </c:pt>
                <c:pt idx="35">
                  <c:v>3.1300000000000001E-2</c:v>
                </c:pt>
                <c:pt idx="36">
                  <c:v>3.2899999999999999E-2</c:v>
                </c:pt>
                <c:pt idx="37">
                  <c:v>3.4499999999999996E-2</c:v>
                </c:pt>
                <c:pt idx="38">
                  <c:v>3.5999999999999997E-2</c:v>
                </c:pt>
                <c:pt idx="39">
                  <c:v>3.7499999999999999E-2</c:v>
                </c:pt>
                <c:pt idx="40">
                  <c:v>4.0500000000000001E-2</c:v>
                </c:pt>
                <c:pt idx="41">
                  <c:v>4.3499999999999997E-2</c:v>
                </c:pt>
                <c:pt idx="42">
                  <c:v>4.6300000000000001E-2</c:v>
                </c:pt>
                <c:pt idx="43">
                  <c:v>4.9099999999999998E-2</c:v>
                </c:pt>
                <c:pt idx="44">
                  <c:v>5.1900000000000002E-2</c:v>
                </c:pt>
                <c:pt idx="45">
                  <c:v>5.4600000000000003E-2</c:v>
                </c:pt>
                <c:pt idx="46">
                  <c:v>0.06</c:v>
                </c:pt>
                <c:pt idx="47">
                  <c:v>6.5299999999999997E-2</c:v>
                </c:pt>
                <c:pt idx="48">
                  <c:v>7.0499999999999993E-2</c:v>
                </c:pt>
                <c:pt idx="49">
                  <c:v>7.5600000000000001E-2</c:v>
                </c:pt>
                <c:pt idx="50">
                  <c:v>8.0600000000000005E-2</c:v>
                </c:pt>
                <c:pt idx="51">
                  <c:v>8.5699999999999998E-2</c:v>
                </c:pt>
                <c:pt idx="52">
                  <c:v>9.06E-2</c:v>
                </c:pt>
                <c:pt idx="53">
                  <c:v>9.5599999999999991E-2</c:v>
                </c:pt>
                <c:pt idx="54">
                  <c:v>0.10049999999999999</c:v>
                </c:pt>
                <c:pt idx="55">
                  <c:v>0.10540000000000001</c:v>
                </c:pt>
                <c:pt idx="56">
                  <c:v>0.11020000000000001</c:v>
                </c:pt>
                <c:pt idx="57">
                  <c:v>0.11990000000000001</c:v>
                </c:pt>
                <c:pt idx="58">
                  <c:v>0.13189999999999999</c:v>
                </c:pt>
                <c:pt idx="59">
                  <c:v>0.14379999999999998</c:v>
                </c:pt>
                <c:pt idx="60">
                  <c:v>0.15570000000000001</c:v>
                </c:pt>
                <c:pt idx="61">
                  <c:v>0.1676</c:v>
                </c:pt>
                <c:pt idx="62">
                  <c:v>0.17949999999999999</c:v>
                </c:pt>
                <c:pt idx="63">
                  <c:v>0.1915</c:v>
                </c:pt>
                <c:pt idx="64">
                  <c:v>0.20350000000000001</c:v>
                </c:pt>
                <c:pt idx="65">
                  <c:v>0.21549999999999997</c:v>
                </c:pt>
                <c:pt idx="66">
                  <c:v>0.23969999999999997</c:v>
                </c:pt>
                <c:pt idx="67">
                  <c:v>0.26400000000000001</c:v>
                </c:pt>
                <c:pt idx="68">
                  <c:v>0.28849999999999998</c:v>
                </c:pt>
                <c:pt idx="69">
                  <c:v>0.31309999999999999</c:v>
                </c:pt>
                <c:pt idx="70">
                  <c:v>0.33779999999999999</c:v>
                </c:pt>
                <c:pt idx="71">
                  <c:v>0.36269999999999997</c:v>
                </c:pt>
                <c:pt idx="72">
                  <c:v>0.41289999999999993</c:v>
                </c:pt>
                <c:pt idx="73">
                  <c:v>0.46349999999999997</c:v>
                </c:pt>
                <c:pt idx="74">
                  <c:v>0.51459999999999995</c:v>
                </c:pt>
                <c:pt idx="75">
                  <c:v>0.56589999999999996</c:v>
                </c:pt>
                <c:pt idx="76">
                  <c:v>0.61749999999999994</c:v>
                </c:pt>
                <c:pt idx="77">
                  <c:v>0.6694</c:v>
                </c:pt>
                <c:pt idx="78">
                  <c:v>0.72140000000000004</c:v>
                </c:pt>
                <c:pt idx="79">
                  <c:v>0.77359999999999995</c:v>
                </c:pt>
                <c:pt idx="80">
                  <c:v>0.82579999999999987</c:v>
                </c:pt>
                <c:pt idx="81">
                  <c:v>0.8781000000000001</c:v>
                </c:pt>
                <c:pt idx="82">
                  <c:v>0.93049999999999999</c:v>
                </c:pt>
                <c:pt idx="83" formatCode="0.00">
                  <c:v>1.04</c:v>
                </c:pt>
                <c:pt idx="84" formatCode="0.00">
                  <c:v>1.17</c:v>
                </c:pt>
                <c:pt idx="85" formatCode="0.00">
                  <c:v>1.3</c:v>
                </c:pt>
                <c:pt idx="86" formatCode="0.00">
                  <c:v>1.42</c:v>
                </c:pt>
                <c:pt idx="87" formatCode="0.00">
                  <c:v>1.55</c:v>
                </c:pt>
                <c:pt idx="88" formatCode="0.00">
                  <c:v>1.68</c:v>
                </c:pt>
                <c:pt idx="89" formatCode="0.00">
                  <c:v>1.8</c:v>
                </c:pt>
                <c:pt idx="90" formatCode="0.00">
                  <c:v>1.93</c:v>
                </c:pt>
                <c:pt idx="91" formatCode="0.00">
                  <c:v>2.0499999999999998</c:v>
                </c:pt>
                <c:pt idx="92" formatCode="0.00">
                  <c:v>2.29</c:v>
                </c:pt>
                <c:pt idx="93" formatCode="0.00">
                  <c:v>2.5299999999999998</c:v>
                </c:pt>
                <c:pt idx="94" formatCode="0.00">
                  <c:v>2.76</c:v>
                </c:pt>
                <c:pt idx="95" formatCode="0.00">
                  <c:v>2.98</c:v>
                </c:pt>
                <c:pt idx="96" formatCode="0.00">
                  <c:v>3.2</c:v>
                </c:pt>
                <c:pt idx="97" formatCode="0.00">
                  <c:v>3.41</c:v>
                </c:pt>
                <c:pt idx="98" formatCode="0.00">
                  <c:v>3.82</c:v>
                </c:pt>
                <c:pt idx="99" formatCode="0.00">
                  <c:v>4.22</c:v>
                </c:pt>
                <c:pt idx="100" formatCode="0.00">
                  <c:v>4.59</c:v>
                </c:pt>
                <c:pt idx="101" formatCode="0.00">
                  <c:v>4.95</c:v>
                </c:pt>
                <c:pt idx="102" formatCode="0.00">
                  <c:v>5.29</c:v>
                </c:pt>
                <c:pt idx="103" formatCode="0.00">
                  <c:v>5.62</c:v>
                </c:pt>
                <c:pt idx="104" formatCode="0.00">
                  <c:v>5.93</c:v>
                </c:pt>
                <c:pt idx="105" formatCode="0.00">
                  <c:v>6.23</c:v>
                </c:pt>
                <c:pt idx="106" formatCode="0.00">
                  <c:v>6.51</c:v>
                </c:pt>
                <c:pt idx="107" formatCode="0.00">
                  <c:v>6.79</c:v>
                </c:pt>
                <c:pt idx="108" formatCode="0.00">
                  <c:v>7.05</c:v>
                </c:pt>
                <c:pt idx="109" formatCode="0.00">
                  <c:v>7.55</c:v>
                </c:pt>
                <c:pt idx="110" formatCode="0.00">
                  <c:v>8.1199999999999992</c:v>
                </c:pt>
                <c:pt idx="111" formatCode="0.00">
                  <c:v>8.65</c:v>
                </c:pt>
                <c:pt idx="112" formatCode="0.00">
                  <c:v>9.15</c:v>
                </c:pt>
                <c:pt idx="113" formatCode="0.00">
                  <c:v>9.61</c:v>
                </c:pt>
                <c:pt idx="114" formatCode="0.00">
                  <c:v>10.050000000000001</c:v>
                </c:pt>
                <c:pt idx="115" formatCode="0.00">
                  <c:v>10.46</c:v>
                </c:pt>
                <c:pt idx="116" formatCode="0.00">
                  <c:v>10.85</c:v>
                </c:pt>
                <c:pt idx="117" formatCode="0.00">
                  <c:v>11.23</c:v>
                </c:pt>
                <c:pt idx="118" formatCode="0.00">
                  <c:v>11.94</c:v>
                </c:pt>
                <c:pt idx="119" formatCode="0.00">
                  <c:v>12.61</c:v>
                </c:pt>
                <c:pt idx="120" formatCode="0.00">
                  <c:v>13.24</c:v>
                </c:pt>
                <c:pt idx="121" formatCode="0.00">
                  <c:v>13.84</c:v>
                </c:pt>
                <c:pt idx="122" formatCode="0.00">
                  <c:v>14.42</c:v>
                </c:pt>
                <c:pt idx="123" formatCode="0.00">
                  <c:v>14.97</c:v>
                </c:pt>
                <c:pt idx="124" formatCode="0.00">
                  <c:v>16.04</c:v>
                </c:pt>
                <c:pt idx="125" formatCode="0.00">
                  <c:v>17.05</c:v>
                </c:pt>
                <c:pt idx="126" formatCode="0.00">
                  <c:v>18.02</c:v>
                </c:pt>
                <c:pt idx="127" formatCode="0.00">
                  <c:v>18.97</c:v>
                </c:pt>
                <c:pt idx="128" formatCode="0.00">
                  <c:v>19.89</c:v>
                </c:pt>
                <c:pt idx="129" formatCode="0.00">
                  <c:v>20.8</c:v>
                </c:pt>
                <c:pt idx="130" formatCode="0.00">
                  <c:v>21.69</c:v>
                </c:pt>
                <c:pt idx="131" formatCode="0.00">
                  <c:v>22.57</c:v>
                </c:pt>
                <c:pt idx="132" formatCode="0.00">
                  <c:v>23.44</c:v>
                </c:pt>
                <c:pt idx="133" formatCode="0.00">
                  <c:v>24.3</c:v>
                </c:pt>
                <c:pt idx="134" formatCode="0.00">
                  <c:v>25.16</c:v>
                </c:pt>
                <c:pt idx="135" formatCode="0.00">
                  <c:v>26.85</c:v>
                </c:pt>
                <c:pt idx="136" formatCode="0.00">
                  <c:v>28.95</c:v>
                </c:pt>
                <c:pt idx="137" formatCode="0.00">
                  <c:v>31.02</c:v>
                </c:pt>
                <c:pt idx="138" formatCode="0.00">
                  <c:v>33.090000000000003</c:v>
                </c:pt>
                <c:pt idx="139" formatCode="0.00">
                  <c:v>35.130000000000003</c:v>
                </c:pt>
                <c:pt idx="140" formatCode="0.00">
                  <c:v>37.159999999999997</c:v>
                </c:pt>
                <c:pt idx="141" formatCode="0.00">
                  <c:v>39.18</c:v>
                </c:pt>
                <c:pt idx="142" formatCode="0.00">
                  <c:v>41.21</c:v>
                </c:pt>
                <c:pt idx="143" formatCode="0.00">
                  <c:v>43.23</c:v>
                </c:pt>
                <c:pt idx="144" formatCode="0.00">
                  <c:v>47.3</c:v>
                </c:pt>
                <c:pt idx="145" formatCode="0.00">
                  <c:v>51.38</c:v>
                </c:pt>
                <c:pt idx="146" formatCode="0.00">
                  <c:v>55.48</c:v>
                </c:pt>
                <c:pt idx="147" formatCode="0.00">
                  <c:v>59.62</c:v>
                </c:pt>
                <c:pt idx="148" formatCode="0.00">
                  <c:v>63.79</c:v>
                </c:pt>
                <c:pt idx="149" formatCode="0.00">
                  <c:v>68</c:v>
                </c:pt>
                <c:pt idx="150" formatCode="0.00">
                  <c:v>76.540000000000006</c:v>
                </c:pt>
                <c:pt idx="151" formatCode="0.00">
                  <c:v>85.27</c:v>
                </c:pt>
                <c:pt idx="152" formatCode="0.00">
                  <c:v>94.2</c:v>
                </c:pt>
                <c:pt idx="153" formatCode="0.00">
                  <c:v>103.34</c:v>
                </c:pt>
                <c:pt idx="154" formatCode="0.00">
                  <c:v>112.7</c:v>
                </c:pt>
                <c:pt idx="155" formatCode="0.00">
                  <c:v>122.29</c:v>
                </c:pt>
                <c:pt idx="156" formatCode="0.00">
                  <c:v>132.12</c:v>
                </c:pt>
                <c:pt idx="157" formatCode="0.00">
                  <c:v>142.19999999999999</c:v>
                </c:pt>
                <c:pt idx="158" formatCode="0.00">
                  <c:v>152.53</c:v>
                </c:pt>
                <c:pt idx="159" formatCode="0.00">
                  <c:v>163.1</c:v>
                </c:pt>
                <c:pt idx="160" formatCode="0.00">
                  <c:v>173.94</c:v>
                </c:pt>
                <c:pt idx="161" formatCode="0.00">
                  <c:v>196.4</c:v>
                </c:pt>
                <c:pt idx="162" formatCode="0.00">
                  <c:v>225.96</c:v>
                </c:pt>
                <c:pt idx="163" formatCode="0.00">
                  <c:v>257.20999999999998</c:v>
                </c:pt>
                <c:pt idx="164" formatCode="0.00">
                  <c:v>290.14</c:v>
                </c:pt>
                <c:pt idx="165" formatCode="0.00">
                  <c:v>324.76</c:v>
                </c:pt>
                <c:pt idx="166" formatCode="0.00">
                  <c:v>361.05</c:v>
                </c:pt>
                <c:pt idx="167" formatCode="0.00">
                  <c:v>399.01</c:v>
                </c:pt>
                <c:pt idx="168" formatCode="0.00">
                  <c:v>438.59</c:v>
                </c:pt>
                <c:pt idx="169" formatCode="0.00">
                  <c:v>479.78</c:v>
                </c:pt>
                <c:pt idx="170" formatCode="0.00">
                  <c:v>566.84</c:v>
                </c:pt>
                <c:pt idx="171" formatCode="0.00">
                  <c:v>660.13</c:v>
                </c:pt>
                <c:pt idx="172" formatCode="0.00">
                  <c:v>759.54</c:v>
                </c:pt>
                <c:pt idx="173" formatCode="0.00">
                  <c:v>864.97</c:v>
                </c:pt>
                <c:pt idx="174" formatCode="0.00">
                  <c:v>976.32</c:v>
                </c:pt>
                <c:pt idx="175" formatCode="0.0">
                  <c:v>1090</c:v>
                </c:pt>
                <c:pt idx="176" formatCode="0.0">
                  <c:v>1340</c:v>
                </c:pt>
                <c:pt idx="177" formatCode="0.0">
                  <c:v>1620</c:v>
                </c:pt>
                <c:pt idx="178" formatCode="0.0">
                  <c:v>1910</c:v>
                </c:pt>
                <c:pt idx="179" formatCode="0.0">
                  <c:v>2230</c:v>
                </c:pt>
                <c:pt idx="180" formatCode="0.0">
                  <c:v>2560</c:v>
                </c:pt>
                <c:pt idx="181" formatCode="0.0">
                  <c:v>2920</c:v>
                </c:pt>
                <c:pt idx="182" formatCode="0.0">
                  <c:v>3290</c:v>
                </c:pt>
                <c:pt idx="183" formatCode="0.0">
                  <c:v>3690</c:v>
                </c:pt>
                <c:pt idx="184" formatCode="0.0">
                  <c:v>4100</c:v>
                </c:pt>
                <c:pt idx="185" formatCode="0.0">
                  <c:v>4530</c:v>
                </c:pt>
                <c:pt idx="186" formatCode="0.0">
                  <c:v>4970</c:v>
                </c:pt>
                <c:pt idx="187" formatCode="0.0">
                  <c:v>5910</c:v>
                </c:pt>
                <c:pt idx="188" formatCode="0.0">
                  <c:v>7170</c:v>
                </c:pt>
                <c:pt idx="189" formatCode="0.0">
                  <c:v>8530</c:v>
                </c:pt>
                <c:pt idx="190" formatCode="0.0">
                  <c:v>9970</c:v>
                </c:pt>
                <c:pt idx="191" formatCode="0.0">
                  <c:v>11500</c:v>
                </c:pt>
                <c:pt idx="192" formatCode="0.0">
                  <c:v>13110</c:v>
                </c:pt>
                <c:pt idx="193" formatCode="0.0">
                  <c:v>14790</c:v>
                </c:pt>
                <c:pt idx="194" formatCode="0.0">
                  <c:v>16540</c:v>
                </c:pt>
                <c:pt idx="195" formatCode="0.0">
                  <c:v>18360</c:v>
                </c:pt>
                <c:pt idx="196" formatCode="0.0">
                  <c:v>22170</c:v>
                </c:pt>
                <c:pt idx="197" formatCode="0.0">
                  <c:v>26220</c:v>
                </c:pt>
                <c:pt idx="198" formatCode="0.0">
                  <c:v>30470</c:v>
                </c:pt>
                <c:pt idx="199" formatCode="0.0">
                  <c:v>34910</c:v>
                </c:pt>
                <c:pt idx="200" formatCode="0.0">
                  <c:v>39510</c:v>
                </c:pt>
                <c:pt idx="201" formatCode="0.0">
                  <c:v>44270</c:v>
                </c:pt>
                <c:pt idx="202" formatCode="0.0">
                  <c:v>54180</c:v>
                </c:pt>
                <c:pt idx="203" formatCode="0.0">
                  <c:v>64569.999999999993</c:v>
                </c:pt>
                <c:pt idx="204" formatCode="0.0">
                  <c:v>75340</c:v>
                </c:pt>
                <c:pt idx="205" formatCode="0.0">
                  <c:v>86450</c:v>
                </c:pt>
                <c:pt idx="206" formatCode="0.0">
                  <c:v>97830</c:v>
                </c:pt>
                <c:pt idx="207" formatCode="0.0">
                  <c:v>109450</c:v>
                </c:pt>
                <c:pt idx="208" formatCode="0.0">
                  <c:v>116530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08-41DE-A71C-66E4349DFC29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srim136Xe_Mylar!$D$20:$D$228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srim136Xe_Mylar!$M$20:$M$228</c:f>
              <c:numCache>
                <c:formatCode>0.000</c:formatCode>
                <c:ptCount val="209"/>
                <c:pt idx="0">
                  <c:v>1.5E-3</c:v>
                </c:pt>
                <c:pt idx="1">
                  <c:v>1.5E-3</c:v>
                </c:pt>
                <c:pt idx="2">
                  <c:v>1.5E-3</c:v>
                </c:pt>
                <c:pt idx="3">
                  <c:v>1.6000000000000001E-3</c:v>
                </c:pt>
                <c:pt idx="4">
                  <c:v>1.6000000000000001E-3</c:v>
                </c:pt>
                <c:pt idx="5">
                  <c:v>1.7000000000000001E-3</c:v>
                </c:pt>
                <c:pt idx="6">
                  <c:v>1.8E-3</c:v>
                </c:pt>
                <c:pt idx="7">
                  <c:v>1.8E-3</c:v>
                </c:pt>
                <c:pt idx="8">
                  <c:v>1.9E-3</c:v>
                </c:pt>
                <c:pt idx="9">
                  <c:v>2E-3</c:v>
                </c:pt>
                <c:pt idx="10">
                  <c:v>2.1000000000000003E-3</c:v>
                </c:pt>
                <c:pt idx="11">
                  <c:v>2.1000000000000003E-3</c:v>
                </c:pt>
                <c:pt idx="12">
                  <c:v>2.1999999999999997E-3</c:v>
                </c:pt>
                <c:pt idx="13">
                  <c:v>2.1999999999999997E-3</c:v>
                </c:pt>
                <c:pt idx="14">
                  <c:v>2.4000000000000002E-3</c:v>
                </c:pt>
                <c:pt idx="15">
                  <c:v>2.5000000000000001E-3</c:v>
                </c:pt>
                <c:pt idx="16">
                  <c:v>2.5999999999999999E-3</c:v>
                </c:pt>
                <c:pt idx="17">
                  <c:v>2.7000000000000001E-3</c:v>
                </c:pt>
                <c:pt idx="18">
                  <c:v>2.8E-3</c:v>
                </c:pt>
                <c:pt idx="19">
                  <c:v>2.8E-3</c:v>
                </c:pt>
                <c:pt idx="20">
                  <c:v>3.0000000000000001E-3</c:v>
                </c:pt>
                <c:pt idx="21">
                  <c:v>3.2000000000000002E-3</c:v>
                </c:pt>
                <c:pt idx="22">
                  <c:v>3.3E-3</c:v>
                </c:pt>
                <c:pt idx="23">
                  <c:v>3.5000000000000005E-3</c:v>
                </c:pt>
                <c:pt idx="24">
                  <c:v>3.5999999999999999E-3</c:v>
                </c:pt>
                <c:pt idx="25">
                  <c:v>3.8E-3</c:v>
                </c:pt>
                <c:pt idx="26">
                  <c:v>3.8999999999999998E-3</c:v>
                </c:pt>
                <c:pt idx="27">
                  <c:v>4.0000000000000001E-3</c:v>
                </c:pt>
                <c:pt idx="28">
                  <c:v>4.1000000000000003E-3</c:v>
                </c:pt>
                <c:pt idx="29">
                  <c:v>4.3E-3</c:v>
                </c:pt>
                <c:pt idx="30">
                  <c:v>4.3999999999999994E-3</c:v>
                </c:pt>
                <c:pt idx="31">
                  <c:v>4.5999999999999999E-3</c:v>
                </c:pt>
                <c:pt idx="32">
                  <c:v>4.8999999999999998E-3</c:v>
                </c:pt>
                <c:pt idx="33">
                  <c:v>5.0999999999999995E-3</c:v>
                </c:pt>
                <c:pt idx="34">
                  <c:v>5.4000000000000003E-3</c:v>
                </c:pt>
                <c:pt idx="35">
                  <c:v>5.5999999999999999E-3</c:v>
                </c:pt>
                <c:pt idx="36">
                  <c:v>5.8000000000000005E-3</c:v>
                </c:pt>
                <c:pt idx="37">
                  <c:v>6.0999999999999995E-3</c:v>
                </c:pt>
                <c:pt idx="38">
                  <c:v>6.3E-3</c:v>
                </c:pt>
                <c:pt idx="39">
                  <c:v>6.5000000000000006E-3</c:v>
                </c:pt>
                <c:pt idx="40">
                  <c:v>6.9000000000000008E-3</c:v>
                </c:pt>
                <c:pt idx="41">
                  <c:v>7.2999999999999992E-3</c:v>
                </c:pt>
                <c:pt idx="42">
                  <c:v>7.7000000000000002E-3</c:v>
                </c:pt>
                <c:pt idx="43">
                  <c:v>8.0999999999999996E-3</c:v>
                </c:pt>
                <c:pt idx="44">
                  <c:v>8.5000000000000006E-3</c:v>
                </c:pt>
                <c:pt idx="45">
                  <c:v>8.8999999999999999E-3</c:v>
                </c:pt>
                <c:pt idx="46">
                  <c:v>9.6000000000000009E-3</c:v>
                </c:pt>
                <c:pt idx="47">
                  <c:v>1.03E-2</c:v>
                </c:pt>
                <c:pt idx="48">
                  <c:v>1.09E-2</c:v>
                </c:pt>
                <c:pt idx="49">
                  <c:v>1.1600000000000001E-2</c:v>
                </c:pt>
                <c:pt idx="50">
                  <c:v>1.2199999999999999E-2</c:v>
                </c:pt>
                <c:pt idx="51">
                  <c:v>1.29E-2</c:v>
                </c:pt>
                <c:pt idx="52">
                  <c:v>1.3500000000000002E-2</c:v>
                </c:pt>
                <c:pt idx="53">
                  <c:v>1.4099999999999998E-2</c:v>
                </c:pt>
                <c:pt idx="54">
                  <c:v>1.47E-2</c:v>
                </c:pt>
                <c:pt idx="55">
                  <c:v>1.52E-2</c:v>
                </c:pt>
                <c:pt idx="56">
                  <c:v>1.5800000000000002E-2</c:v>
                </c:pt>
                <c:pt idx="57">
                  <c:v>1.7000000000000001E-2</c:v>
                </c:pt>
                <c:pt idx="58">
                  <c:v>1.84E-2</c:v>
                </c:pt>
                <c:pt idx="59">
                  <c:v>1.9800000000000002E-2</c:v>
                </c:pt>
                <c:pt idx="60">
                  <c:v>2.1100000000000001E-2</c:v>
                </c:pt>
                <c:pt idx="61">
                  <c:v>2.2499999999999999E-2</c:v>
                </c:pt>
                <c:pt idx="62">
                  <c:v>2.3799999999999998E-2</c:v>
                </c:pt>
                <c:pt idx="63">
                  <c:v>2.5100000000000001E-2</c:v>
                </c:pt>
                <c:pt idx="64">
                  <c:v>2.64E-2</c:v>
                </c:pt>
                <c:pt idx="65">
                  <c:v>2.7600000000000003E-2</c:v>
                </c:pt>
                <c:pt idx="66">
                  <c:v>3.0199999999999998E-2</c:v>
                </c:pt>
                <c:pt idx="67">
                  <c:v>3.2800000000000003E-2</c:v>
                </c:pt>
                <c:pt idx="68">
                  <c:v>3.5299999999999998E-2</c:v>
                </c:pt>
                <c:pt idx="69">
                  <c:v>3.78E-2</c:v>
                </c:pt>
                <c:pt idx="70">
                  <c:v>4.02E-2</c:v>
                </c:pt>
                <c:pt idx="71">
                  <c:v>4.2499999999999996E-2</c:v>
                </c:pt>
                <c:pt idx="72">
                  <c:v>4.7500000000000001E-2</c:v>
                </c:pt>
                <c:pt idx="73">
                  <c:v>5.2200000000000003E-2</c:v>
                </c:pt>
                <c:pt idx="74">
                  <c:v>5.6799999999999996E-2</c:v>
                </c:pt>
                <c:pt idx="75">
                  <c:v>6.13E-2</c:v>
                </c:pt>
                <c:pt idx="76">
                  <c:v>6.5600000000000006E-2</c:v>
                </c:pt>
                <c:pt idx="77">
                  <c:v>6.989999999999999E-2</c:v>
                </c:pt>
                <c:pt idx="78">
                  <c:v>7.3999999999999996E-2</c:v>
                </c:pt>
                <c:pt idx="79">
                  <c:v>7.8E-2</c:v>
                </c:pt>
                <c:pt idx="80">
                  <c:v>8.199999999999999E-2</c:v>
                </c:pt>
                <c:pt idx="81">
                  <c:v>8.5800000000000001E-2</c:v>
                </c:pt>
                <c:pt idx="82">
                  <c:v>8.9599999999999999E-2</c:v>
                </c:pt>
                <c:pt idx="83">
                  <c:v>9.7299999999999998E-2</c:v>
                </c:pt>
                <c:pt idx="84">
                  <c:v>0.10680000000000001</c:v>
                </c:pt>
                <c:pt idx="85">
                  <c:v>0.11559999999999999</c:v>
                </c:pt>
                <c:pt idx="86">
                  <c:v>0.12390000000000001</c:v>
                </c:pt>
                <c:pt idx="87">
                  <c:v>0.1318</c:v>
                </c:pt>
                <c:pt idx="88">
                  <c:v>0.13919999999999999</c:v>
                </c:pt>
                <c:pt idx="89">
                  <c:v>0.14610000000000001</c:v>
                </c:pt>
                <c:pt idx="90">
                  <c:v>0.15279999999999999</c:v>
                </c:pt>
                <c:pt idx="91">
                  <c:v>0.15909999999999999</c:v>
                </c:pt>
                <c:pt idx="92">
                  <c:v>0.1724</c:v>
                </c:pt>
                <c:pt idx="93">
                  <c:v>0.18440000000000001</c:v>
                </c:pt>
                <c:pt idx="94">
                  <c:v>0.19519999999999998</c:v>
                </c:pt>
                <c:pt idx="95">
                  <c:v>0.20519999999999999</c:v>
                </c:pt>
                <c:pt idx="96">
                  <c:v>0.21429999999999999</c:v>
                </c:pt>
                <c:pt idx="97">
                  <c:v>0.22269999999999998</c:v>
                </c:pt>
                <c:pt idx="98">
                  <c:v>0.2412</c:v>
                </c:pt>
                <c:pt idx="99">
                  <c:v>0.25690000000000002</c:v>
                </c:pt>
                <c:pt idx="100">
                  <c:v>0.27050000000000002</c:v>
                </c:pt>
                <c:pt idx="101">
                  <c:v>0.28239999999999998</c:v>
                </c:pt>
                <c:pt idx="102">
                  <c:v>0.29289999999999999</c:v>
                </c:pt>
                <c:pt idx="103">
                  <c:v>0.30209999999999998</c:v>
                </c:pt>
                <c:pt idx="104">
                  <c:v>0.31030000000000002</c:v>
                </c:pt>
                <c:pt idx="105">
                  <c:v>0.31769999999999998</c:v>
                </c:pt>
                <c:pt idx="106">
                  <c:v>0.32429999999999998</c:v>
                </c:pt>
                <c:pt idx="107">
                  <c:v>0.33029999999999998</c:v>
                </c:pt>
                <c:pt idx="108">
                  <c:v>0.3357</c:v>
                </c:pt>
                <c:pt idx="109">
                  <c:v>0.34870000000000001</c:v>
                </c:pt>
                <c:pt idx="110">
                  <c:v>0.36380000000000001</c:v>
                </c:pt>
                <c:pt idx="111">
                  <c:v>0.37619999999999998</c:v>
                </c:pt>
                <c:pt idx="112">
                  <c:v>0.38650000000000001</c:v>
                </c:pt>
                <c:pt idx="113">
                  <c:v>0.39529999999999998</c:v>
                </c:pt>
                <c:pt idx="114">
                  <c:v>0.40289999999999998</c:v>
                </c:pt>
                <c:pt idx="115">
                  <c:v>0.40960000000000002</c:v>
                </c:pt>
                <c:pt idx="116">
                  <c:v>0.41550000000000004</c:v>
                </c:pt>
                <c:pt idx="117">
                  <c:v>0.42080000000000001</c:v>
                </c:pt>
                <c:pt idx="118">
                  <c:v>0.43590000000000001</c:v>
                </c:pt>
                <c:pt idx="119">
                  <c:v>0.4486</c:v>
                </c:pt>
                <c:pt idx="120">
                  <c:v>0.45949999999999996</c:v>
                </c:pt>
                <c:pt idx="121">
                  <c:v>0.46909999999999996</c:v>
                </c:pt>
                <c:pt idx="122">
                  <c:v>0.47779999999999995</c:v>
                </c:pt>
                <c:pt idx="123">
                  <c:v>0.48559999999999998</c:v>
                </c:pt>
                <c:pt idx="124">
                  <c:v>0.51059999999999994</c:v>
                </c:pt>
                <c:pt idx="125">
                  <c:v>0.53220000000000001</c:v>
                </c:pt>
                <c:pt idx="126">
                  <c:v>0.55130000000000001</c:v>
                </c:pt>
                <c:pt idx="127">
                  <c:v>0.56859999999999999</c:v>
                </c:pt>
                <c:pt idx="128">
                  <c:v>0.58460000000000001</c:v>
                </c:pt>
                <c:pt idx="129">
                  <c:v>0.59950000000000003</c:v>
                </c:pt>
                <c:pt idx="130">
                  <c:v>0.61360000000000003</c:v>
                </c:pt>
                <c:pt idx="131">
                  <c:v>0.62690000000000001</c:v>
                </c:pt>
                <c:pt idx="132">
                  <c:v>0.63970000000000005</c:v>
                </c:pt>
                <c:pt idx="133">
                  <c:v>0.65190000000000003</c:v>
                </c:pt>
                <c:pt idx="134">
                  <c:v>0.66369999999999996</c:v>
                </c:pt>
                <c:pt idx="135">
                  <c:v>0.70689999999999997</c:v>
                </c:pt>
                <c:pt idx="136">
                  <c:v>0.76769999999999994</c:v>
                </c:pt>
                <c:pt idx="137">
                  <c:v>0.82309999999999994</c:v>
                </c:pt>
                <c:pt idx="138">
                  <c:v>0.87430000000000008</c:v>
                </c:pt>
                <c:pt idx="139">
                  <c:v>0.92179999999999995</c:v>
                </c:pt>
                <c:pt idx="140">
                  <c:v>0.96609999999999996</c:v>
                </c:pt>
                <c:pt idx="141" formatCode="0.00">
                  <c:v>1.01</c:v>
                </c:pt>
                <c:pt idx="142" formatCode="0.00">
                  <c:v>1.05</c:v>
                </c:pt>
                <c:pt idx="143" formatCode="0.00">
                  <c:v>1.0900000000000001</c:v>
                </c:pt>
                <c:pt idx="144" formatCode="0.00">
                  <c:v>1.23</c:v>
                </c:pt>
                <c:pt idx="145" formatCode="0.00">
                  <c:v>1.36</c:v>
                </c:pt>
                <c:pt idx="146" formatCode="0.00">
                  <c:v>1.48</c:v>
                </c:pt>
                <c:pt idx="147" formatCode="0.00">
                  <c:v>1.59</c:v>
                </c:pt>
                <c:pt idx="148" formatCode="0.00">
                  <c:v>1.7</c:v>
                </c:pt>
                <c:pt idx="149" formatCode="0.00">
                  <c:v>1.8</c:v>
                </c:pt>
                <c:pt idx="150" formatCode="0.00">
                  <c:v>2.17</c:v>
                </c:pt>
                <c:pt idx="151" formatCode="0.00">
                  <c:v>2.5</c:v>
                </c:pt>
                <c:pt idx="152" formatCode="0.00">
                  <c:v>2.8</c:v>
                </c:pt>
                <c:pt idx="153" formatCode="0.00">
                  <c:v>3.08</c:v>
                </c:pt>
                <c:pt idx="154" formatCode="0.00">
                  <c:v>3.36</c:v>
                </c:pt>
                <c:pt idx="155" formatCode="0.00">
                  <c:v>3.62</c:v>
                </c:pt>
                <c:pt idx="156" formatCode="0.00">
                  <c:v>3.88</c:v>
                </c:pt>
                <c:pt idx="157" formatCode="0.00">
                  <c:v>4.13</c:v>
                </c:pt>
                <c:pt idx="158" formatCode="0.00">
                  <c:v>4.38</c:v>
                </c:pt>
                <c:pt idx="159" formatCode="0.00">
                  <c:v>4.63</c:v>
                </c:pt>
                <c:pt idx="160" formatCode="0.00">
                  <c:v>4.88</c:v>
                </c:pt>
                <c:pt idx="161" formatCode="0.00">
                  <c:v>5.82</c:v>
                </c:pt>
                <c:pt idx="162" formatCode="0.00">
                  <c:v>7.17</c:v>
                </c:pt>
                <c:pt idx="163" formatCode="0.00">
                  <c:v>8.42</c:v>
                </c:pt>
                <c:pt idx="164" formatCode="0.00">
                  <c:v>9.6300000000000008</c:v>
                </c:pt>
                <c:pt idx="165" formatCode="0.00">
                  <c:v>10.8</c:v>
                </c:pt>
                <c:pt idx="166" formatCode="0.00">
                  <c:v>11.96</c:v>
                </c:pt>
                <c:pt idx="167" formatCode="0.00">
                  <c:v>13.11</c:v>
                </c:pt>
                <c:pt idx="168" formatCode="0.00">
                  <c:v>14.26</c:v>
                </c:pt>
                <c:pt idx="169" formatCode="0.00">
                  <c:v>15.4</c:v>
                </c:pt>
                <c:pt idx="170" formatCode="0.00">
                  <c:v>19.72</c:v>
                </c:pt>
                <c:pt idx="171" formatCode="0.00">
                  <c:v>23.73</c:v>
                </c:pt>
                <c:pt idx="172" formatCode="0.00">
                  <c:v>27.59</c:v>
                </c:pt>
                <c:pt idx="173" formatCode="0.00">
                  <c:v>31.36</c:v>
                </c:pt>
                <c:pt idx="174" formatCode="0.00">
                  <c:v>35.1</c:v>
                </c:pt>
                <c:pt idx="175" formatCode="0.00">
                  <c:v>38.81</c:v>
                </c:pt>
                <c:pt idx="176" formatCode="0.00">
                  <c:v>52.63</c:v>
                </c:pt>
                <c:pt idx="177" formatCode="0.00">
                  <c:v>65.31</c:v>
                </c:pt>
                <c:pt idx="178" formatCode="0.00">
                  <c:v>77.489999999999995</c:v>
                </c:pt>
                <c:pt idx="179" formatCode="0.00">
                  <c:v>89.44</c:v>
                </c:pt>
                <c:pt idx="180" formatCode="0.00">
                  <c:v>101.27</c:v>
                </c:pt>
                <c:pt idx="181" formatCode="0.00">
                  <c:v>113.06</c:v>
                </c:pt>
                <c:pt idx="182" formatCode="0.00">
                  <c:v>124.85</c:v>
                </c:pt>
                <c:pt idx="183" formatCode="0.00">
                  <c:v>136.66999999999999</c:v>
                </c:pt>
                <c:pt idx="184" formatCode="0.00">
                  <c:v>148.51</c:v>
                </c:pt>
                <c:pt idx="185" formatCode="0.00">
                  <c:v>160.4</c:v>
                </c:pt>
                <c:pt idx="186" formatCode="0.00">
                  <c:v>172.33</c:v>
                </c:pt>
                <c:pt idx="187" formatCode="0.00">
                  <c:v>217.65</c:v>
                </c:pt>
                <c:pt idx="188" formatCode="0.00">
                  <c:v>281.57</c:v>
                </c:pt>
                <c:pt idx="189" formatCode="0.00">
                  <c:v>340.71</c:v>
                </c:pt>
                <c:pt idx="190" formatCode="0.00">
                  <c:v>397.29</c:v>
                </c:pt>
                <c:pt idx="191" formatCode="0.00">
                  <c:v>452.26</c:v>
                </c:pt>
                <c:pt idx="192" formatCode="0.00">
                  <c:v>506.14</c:v>
                </c:pt>
                <c:pt idx="193" formatCode="0.00">
                  <c:v>559.17999999999995</c:v>
                </c:pt>
                <c:pt idx="194" formatCode="0.00">
                  <c:v>611.57000000000005</c:v>
                </c:pt>
                <c:pt idx="195" formatCode="0.00">
                  <c:v>663.4</c:v>
                </c:pt>
                <c:pt idx="196" formatCode="0.00">
                  <c:v>855.44</c:v>
                </c:pt>
                <c:pt idx="197" formatCode="0.0">
                  <c:v>1030</c:v>
                </c:pt>
                <c:pt idx="198" formatCode="0.0">
                  <c:v>1190</c:v>
                </c:pt>
                <c:pt idx="199" formatCode="0.0">
                  <c:v>1350</c:v>
                </c:pt>
                <c:pt idx="200" formatCode="0.0">
                  <c:v>1500</c:v>
                </c:pt>
                <c:pt idx="201" formatCode="0.0">
                  <c:v>1640</c:v>
                </c:pt>
                <c:pt idx="202" formatCode="0.0">
                  <c:v>2160</c:v>
                </c:pt>
                <c:pt idx="203" formatCode="0.0">
                  <c:v>2610</c:v>
                </c:pt>
                <c:pt idx="204" formatCode="0.0">
                  <c:v>3020</c:v>
                </c:pt>
                <c:pt idx="205" formatCode="0.0">
                  <c:v>3410</c:v>
                </c:pt>
                <c:pt idx="206" formatCode="0.0">
                  <c:v>3770</c:v>
                </c:pt>
                <c:pt idx="207" formatCode="0.0">
                  <c:v>4110</c:v>
                </c:pt>
                <c:pt idx="208" formatCode="0.0">
                  <c:v>4230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08-41DE-A71C-66E4349DFC29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srim136Xe_Mylar!$D$20:$D$228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srim136Xe_Mylar!$P$20:$P$228</c:f>
              <c:numCache>
                <c:formatCode>0.000</c:formatCode>
                <c:ptCount val="209"/>
                <c:pt idx="0">
                  <c:v>1E-3</c:v>
                </c:pt>
                <c:pt idx="1">
                  <c:v>1.0999999999999998E-3</c:v>
                </c:pt>
                <c:pt idx="2">
                  <c:v>1.0999999999999998E-3</c:v>
                </c:pt>
                <c:pt idx="3">
                  <c:v>1.0999999999999998E-3</c:v>
                </c:pt>
                <c:pt idx="4">
                  <c:v>1.0999999999999998E-3</c:v>
                </c:pt>
                <c:pt idx="5">
                  <c:v>1.2000000000000001E-3</c:v>
                </c:pt>
                <c:pt idx="6">
                  <c:v>1.2999999999999999E-3</c:v>
                </c:pt>
                <c:pt idx="7">
                  <c:v>1.2999999999999999E-3</c:v>
                </c:pt>
                <c:pt idx="8">
                  <c:v>1.4E-3</c:v>
                </c:pt>
                <c:pt idx="9">
                  <c:v>1.4E-3</c:v>
                </c:pt>
                <c:pt idx="10">
                  <c:v>1.5E-3</c:v>
                </c:pt>
                <c:pt idx="11">
                  <c:v>1.5E-3</c:v>
                </c:pt>
                <c:pt idx="12">
                  <c:v>1.6000000000000001E-3</c:v>
                </c:pt>
                <c:pt idx="13">
                  <c:v>1.6000000000000001E-3</c:v>
                </c:pt>
                <c:pt idx="14">
                  <c:v>1.7000000000000001E-3</c:v>
                </c:pt>
                <c:pt idx="15">
                  <c:v>1.8E-3</c:v>
                </c:pt>
                <c:pt idx="16">
                  <c:v>1.9E-3</c:v>
                </c:pt>
                <c:pt idx="17">
                  <c:v>2E-3</c:v>
                </c:pt>
                <c:pt idx="18">
                  <c:v>2E-3</c:v>
                </c:pt>
                <c:pt idx="19">
                  <c:v>2.1000000000000003E-3</c:v>
                </c:pt>
                <c:pt idx="20">
                  <c:v>2.3E-3</c:v>
                </c:pt>
                <c:pt idx="21">
                  <c:v>2.4000000000000002E-3</c:v>
                </c:pt>
                <c:pt idx="22">
                  <c:v>2.5000000000000001E-3</c:v>
                </c:pt>
                <c:pt idx="23">
                  <c:v>2.5999999999999999E-3</c:v>
                </c:pt>
                <c:pt idx="24">
                  <c:v>2.8E-3</c:v>
                </c:pt>
                <c:pt idx="25">
                  <c:v>2.9000000000000002E-3</c:v>
                </c:pt>
                <c:pt idx="26">
                  <c:v>3.0000000000000001E-3</c:v>
                </c:pt>
                <c:pt idx="27">
                  <c:v>3.0999999999999999E-3</c:v>
                </c:pt>
                <c:pt idx="28">
                  <c:v>3.2000000000000002E-3</c:v>
                </c:pt>
                <c:pt idx="29">
                  <c:v>3.3E-3</c:v>
                </c:pt>
                <c:pt idx="30">
                  <c:v>3.4000000000000002E-3</c:v>
                </c:pt>
                <c:pt idx="31">
                  <c:v>3.5999999999999999E-3</c:v>
                </c:pt>
                <c:pt idx="32">
                  <c:v>3.8999999999999998E-3</c:v>
                </c:pt>
                <c:pt idx="33">
                  <c:v>4.1000000000000003E-3</c:v>
                </c:pt>
                <c:pt idx="34">
                  <c:v>4.3E-3</c:v>
                </c:pt>
                <c:pt idx="35">
                  <c:v>4.4999999999999997E-3</c:v>
                </c:pt>
                <c:pt idx="36">
                  <c:v>4.8000000000000004E-3</c:v>
                </c:pt>
                <c:pt idx="37">
                  <c:v>5.0000000000000001E-3</c:v>
                </c:pt>
                <c:pt idx="38">
                  <c:v>5.1999999999999998E-3</c:v>
                </c:pt>
                <c:pt idx="39">
                  <c:v>5.4000000000000003E-3</c:v>
                </c:pt>
                <c:pt idx="40">
                  <c:v>5.7000000000000002E-3</c:v>
                </c:pt>
                <c:pt idx="41">
                  <c:v>6.0999999999999995E-3</c:v>
                </c:pt>
                <c:pt idx="42">
                  <c:v>6.5000000000000006E-3</c:v>
                </c:pt>
                <c:pt idx="43">
                  <c:v>6.8000000000000005E-3</c:v>
                </c:pt>
                <c:pt idx="44">
                  <c:v>7.1999999999999998E-3</c:v>
                </c:pt>
                <c:pt idx="45">
                  <c:v>7.4999999999999997E-3</c:v>
                </c:pt>
                <c:pt idx="46">
                  <c:v>8.2000000000000007E-3</c:v>
                </c:pt>
                <c:pt idx="47">
                  <c:v>8.7999999999999988E-3</c:v>
                </c:pt>
                <c:pt idx="48">
                  <c:v>9.4000000000000004E-3</c:v>
                </c:pt>
                <c:pt idx="49">
                  <c:v>0.01</c:v>
                </c:pt>
                <c:pt idx="50">
                  <c:v>1.06E-2</c:v>
                </c:pt>
                <c:pt idx="51">
                  <c:v>1.12E-2</c:v>
                </c:pt>
                <c:pt idx="52">
                  <c:v>1.18E-2</c:v>
                </c:pt>
                <c:pt idx="53">
                  <c:v>1.24E-2</c:v>
                </c:pt>
                <c:pt idx="54">
                  <c:v>1.29E-2</c:v>
                </c:pt>
                <c:pt idx="55">
                  <c:v>1.3500000000000002E-2</c:v>
                </c:pt>
                <c:pt idx="56">
                  <c:v>1.4000000000000002E-2</c:v>
                </c:pt>
                <c:pt idx="57">
                  <c:v>1.5099999999999999E-2</c:v>
                </c:pt>
                <c:pt idx="58">
                  <c:v>1.6400000000000001E-2</c:v>
                </c:pt>
                <c:pt idx="59">
                  <c:v>1.7599999999999998E-2</c:v>
                </c:pt>
                <c:pt idx="60">
                  <c:v>1.89E-2</c:v>
                </c:pt>
                <c:pt idx="61">
                  <c:v>2.01E-2</c:v>
                </c:pt>
                <c:pt idx="62">
                  <c:v>2.1399999999999999E-2</c:v>
                </c:pt>
                <c:pt idx="63">
                  <c:v>2.2600000000000002E-2</c:v>
                </c:pt>
                <c:pt idx="64">
                  <c:v>2.3799999999999998E-2</c:v>
                </c:pt>
                <c:pt idx="65">
                  <c:v>2.5000000000000001E-2</c:v>
                </c:pt>
                <c:pt idx="66">
                  <c:v>2.7400000000000001E-2</c:v>
                </c:pt>
                <c:pt idx="67">
                  <c:v>2.98E-2</c:v>
                </c:pt>
                <c:pt idx="68">
                  <c:v>3.2199999999999999E-2</c:v>
                </c:pt>
                <c:pt idx="69">
                  <c:v>3.4499999999999996E-2</c:v>
                </c:pt>
                <c:pt idx="70">
                  <c:v>3.6799999999999999E-2</c:v>
                </c:pt>
                <c:pt idx="71">
                  <c:v>3.9100000000000003E-2</c:v>
                </c:pt>
                <c:pt idx="72">
                  <c:v>4.3799999999999999E-2</c:v>
                </c:pt>
                <c:pt idx="73">
                  <c:v>4.8299999999999996E-2</c:v>
                </c:pt>
                <c:pt idx="74">
                  <c:v>5.2900000000000003E-2</c:v>
                </c:pt>
                <c:pt idx="75">
                  <c:v>5.7399999999999993E-2</c:v>
                </c:pt>
                <c:pt idx="76">
                  <c:v>6.1800000000000001E-2</c:v>
                </c:pt>
                <c:pt idx="77">
                  <c:v>6.6200000000000009E-2</c:v>
                </c:pt>
                <c:pt idx="78">
                  <c:v>7.0599999999999996E-2</c:v>
                </c:pt>
                <c:pt idx="79">
                  <c:v>7.4999999999999997E-2</c:v>
                </c:pt>
                <c:pt idx="80">
                  <c:v>7.9300000000000009E-2</c:v>
                </c:pt>
                <c:pt idx="81">
                  <c:v>8.3499999999999991E-2</c:v>
                </c:pt>
                <c:pt idx="82">
                  <c:v>8.77E-2</c:v>
                </c:pt>
                <c:pt idx="83">
                  <c:v>9.6000000000000002E-2</c:v>
                </c:pt>
                <c:pt idx="84">
                  <c:v>0.1061</c:v>
                </c:pt>
                <c:pt idx="85">
                  <c:v>0.1159</c:v>
                </c:pt>
                <c:pt idx="86">
                  <c:v>0.12540000000000001</c:v>
                </c:pt>
                <c:pt idx="87">
                  <c:v>0.1346</c:v>
                </c:pt>
                <c:pt idx="88">
                  <c:v>0.14360000000000001</c:v>
                </c:pt>
                <c:pt idx="89">
                  <c:v>0.1522</c:v>
                </c:pt>
                <c:pt idx="90">
                  <c:v>0.1605</c:v>
                </c:pt>
                <c:pt idx="91">
                  <c:v>0.1686</c:v>
                </c:pt>
                <c:pt idx="92">
                  <c:v>0.18409999999999999</c:v>
                </c:pt>
                <c:pt idx="93">
                  <c:v>0.19850000000000001</c:v>
                </c:pt>
                <c:pt idx="94">
                  <c:v>0.21210000000000001</c:v>
                </c:pt>
                <c:pt idx="95">
                  <c:v>0.22500000000000001</c:v>
                </c:pt>
                <c:pt idx="96">
                  <c:v>0.23700000000000002</c:v>
                </c:pt>
                <c:pt idx="97">
                  <c:v>0.2485</c:v>
                </c:pt>
                <c:pt idx="98">
                  <c:v>0.26949999999999996</c:v>
                </c:pt>
                <c:pt idx="99">
                  <c:v>0.28839999999999999</c:v>
                </c:pt>
                <c:pt idx="100">
                  <c:v>0.3054</c:v>
                </c:pt>
                <c:pt idx="101">
                  <c:v>0.32080000000000003</c:v>
                </c:pt>
                <c:pt idx="102">
                  <c:v>0.33479999999999999</c:v>
                </c:pt>
                <c:pt idx="103">
                  <c:v>0.34750000000000003</c:v>
                </c:pt>
                <c:pt idx="104">
                  <c:v>0.35910000000000003</c:v>
                </c:pt>
                <c:pt idx="105">
                  <c:v>0.36970000000000003</c:v>
                </c:pt>
                <c:pt idx="106">
                  <c:v>0.3795</c:v>
                </c:pt>
                <c:pt idx="107">
                  <c:v>0.38849999999999996</c:v>
                </c:pt>
                <c:pt idx="108">
                  <c:v>0.39679999999999999</c:v>
                </c:pt>
                <c:pt idx="109">
                  <c:v>0.41159999999999997</c:v>
                </c:pt>
                <c:pt idx="110">
                  <c:v>0.42729999999999996</c:v>
                </c:pt>
                <c:pt idx="111">
                  <c:v>0.44059999999999999</c:v>
                </c:pt>
                <c:pt idx="112">
                  <c:v>0.4521</c:v>
                </c:pt>
                <c:pt idx="113">
                  <c:v>0.46200000000000002</c:v>
                </c:pt>
                <c:pt idx="114">
                  <c:v>0.4708</c:v>
                </c:pt>
                <c:pt idx="115">
                  <c:v>0.47859999999999997</c:v>
                </c:pt>
                <c:pt idx="116">
                  <c:v>0.48559999999999998</c:v>
                </c:pt>
                <c:pt idx="117">
                  <c:v>0.49189999999999995</c:v>
                </c:pt>
                <c:pt idx="118">
                  <c:v>0.50290000000000001</c:v>
                </c:pt>
                <c:pt idx="119">
                  <c:v>0.51219999999999999</c:v>
                </c:pt>
                <c:pt idx="120">
                  <c:v>0.5202</c:v>
                </c:pt>
                <c:pt idx="121">
                  <c:v>0.52729999999999999</c:v>
                </c:pt>
                <c:pt idx="122">
                  <c:v>0.53360000000000007</c:v>
                </c:pt>
                <c:pt idx="123">
                  <c:v>0.53920000000000001</c:v>
                </c:pt>
                <c:pt idx="124">
                  <c:v>0.54909999999999992</c:v>
                </c:pt>
                <c:pt idx="125">
                  <c:v>0.5575</c:v>
                </c:pt>
                <c:pt idx="126">
                  <c:v>0.56479999999999997</c:v>
                </c:pt>
                <c:pt idx="127">
                  <c:v>0.57140000000000002</c:v>
                </c:pt>
                <c:pt idx="128">
                  <c:v>0.57729999999999992</c:v>
                </c:pt>
                <c:pt idx="129">
                  <c:v>0.5827</c:v>
                </c:pt>
                <c:pt idx="130">
                  <c:v>0.58779999999999999</c:v>
                </c:pt>
                <c:pt idx="131">
                  <c:v>0.59240000000000004</c:v>
                </c:pt>
                <c:pt idx="132">
                  <c:v>0.5968</c:v>
                </c:pt>
                <c:pt idx="133">
                  <c:v>0.60099999999999998</c:v>
                </c:pt>
                <c:pt idx="134">
                  <c:v>0.60499999999999998</c:v>
                </c:pt>
                <c:pt idx="135">
                  <c:v>0.61230000000000007</c:v>
                </c:pt>
                <c:pt idx="136">
                  <c:v>0.62080000000000002</c:v>
                </c:pt>
                <c:pt idx="137">
                  <c:v>0.62859999999999994</c:v>
                </c:pt>
                <c:pt idx="138">
                  <c:v>0.63590000000000002</c:v>
                </c:pt>
                <c:pt idx="139">
                  <c:v>0.64280000000000004</c:v>
                </c:pt>
                <c:pt idx="140">
                  <c:v>0.6492</c:v>
                </c:pt>
                <c:pt idx="141">
                  <c:v>0.65539999999999998</c:v>
                </c:pt>
                <c:pt idx="142">
                  <c:v>0.66139999999999999</c:v>
                </c:pt>
                <c:pt idx="143">
                  <c:v>0.66720000000000002</c:v>
                </c:pt>
                <c:pt idx="144">
                  <c:v>0.67820000000000003</c:v>
                </c:pt>
                <c:pt idx="145">
                  <c:v>0.68879999999999997</c:v>
                </c:pt>
                <c:pt idx="146">
                  <c:v>0.69909999999999994</c:v>
                </c:pt>
                <c:pt idx="147">
                  <c:v>0.70899999999999996</c:v>
                </c:pt>
                <c:pt idx="148">
                  <c:v>0.71879999999999999</c:v>
                </c:pt>
                <c:pt idx="149">
                  <c:v>0.72839999999999994</c:v>
                </c:pt>
                <c:pt idx="150">
                  <c:v>0.74729999999999996</c:v>
                </c:pt>
                <c:pt idx="151">
                  <c:v>0.76590000000000003</c:v>
                </c:pt>
                <c:pt idx="152">
                  <c:v>0.78459999999999996</c:v>
                </c:pt>
                <c:pt idx="153">
                  <c:v>0.8032999999999999</c:v>
                </c:pt>
                <c:pt idx="154">
                  <c:v>0.82219999999999993</c:v>
                </c:pt>
                <c:pt idx="155">
                  <c:v>0.84139999999999993</c:v>
                </c:pt>
                <c:pt idx="156">
                  <c:v>0.86080000000000001</c:v>
                </c:pt>
                <c:pt idx="157">
                  <c:v>0.88070000000000004</c:v>
                </c:pt>
                <c:pt idx="158">
                  <c:v>0.90090000000000003</c:v>
                </c:pt>
                <c:pt idx="159">
                  <c:v>0.92159999999999997</c:v>
                </c:pt>
                <c:pt idx="160">
                  <c:v>0.94269999999999998</c:v>
                </c:pt>
                <c:pt idx="161">
                  <c:v>0.98640000000000005</c:v>
                </c:pt>
                <c:pt idx="162" formatCode="0.00">
                  <c:v>1.04</c:v>
                </c:pt>
                <c:pt idx="163" formatCode="0.00">
                  <c:v>1.1100000000000001</c:v>
                </c:pt>
                <c:pt idx="164" formatCode="0.00">
                  <c:v>1.17</c:v>
                </c:pt>
                <c:pt idx="165" formatCode="0.00">
                  <c:v>1.24</c:v>
                </c:pt>
                <c:pt idx="166" formatCode="0.00">
                  <c:v>1.31</c:v>
                </c:pt>
                <c:pt idx="167" formatCode="0.00">
                  <c:v>1.39</c:v>
                </c:pt>
                <c:pt idx="168" formatCode="0.00">
                  <c:v>1.46</c:v>
                </c:pt>
                <c:pt idx="169" formatCode="0.00">
                  <c:v>1.55</c:v>
                </c:pt>
                <c:pt idx="170" formatCode="0.00">
                  <c:v>1.72</c:v>
                </c:pt>
                <c:pt idx="171" formatCode="0.00">
                  <c:v>1.91</c:v>
                </c:pt>
                <c:pt idx="172" formatCode="0.00">
                  <c:v>2.11</c:v>
                </c:pt>
                <c:pt idx="173" formatCode="0.00">
                  <c:v>2.3199999999999998</c:v>
                </c:pt>
                <c:pt idx="174" formatCode="0.00">
                  <c:v>2.5499999999999998</c:v>
                </c:pt>
                <c:pt idx="175" formatCode="0.00">
                  <c:v>2.78</c:v>
                </c:pt>
                <c:pt idx="176" formatCode="0.00">
                  <c:v>3.29</c:v>
                </c:pt>
                <c:pt idx="177" formatCode="0.00">
                  <c:v>3.83</c:v>
                </c:pt>
                <c:pt idx="178" formatCode="0.00">
                  <c:v>4.42</c:v>
                </c:pt>
                <c:pt idx="179" formatCode="0.00">
                  <c:v>5.04</c:v>
                </c:pt>
                <c:pt idx="180" formatCode="0.00">
                  <c:v>5.69</c:v>
                </c:pt>
                <c:pt idx="181" formatCode="0.00">
                  <c:v>6.38</c:v>
                </c:pt>
                <c:pt idx="182" formatCode="0.00">
                  <c:v>7.1</c:v>
                </c:pt>
                <c:pt idx="183" formatCode="0.00">
                  <c:v>7.86</c:v>
                </c:pt>
                <c:pt idx="184" formatCode="0.00">
                  <c:v>8.64</c:v>
                </c:pt>
                <c:pt idx="185" formatCode="0.00">
                  <c:v>9.4499999999999993</c:v>
                </c:pt>
                <c:pt idx="186" formatCode="0.00">
                  <c:v>10.29</c:v>
                </c:pt>
                <c:pt idx="187" formatCode="0.00">
                  <c:v>12.04</c:v>
                </c:pt>
                <c:pt idx="188" formatCode="0.00">
                  <c:v>14.37</c:v>
                </c:pt>
                <c:pt idx="189" formatCode="0.00">
                  <c:v>16.84</c:v>
                </c:pt>
                <c:pt idx="190" formatCode="0.00">
                  <c:v>19.43</c:v>
                </c:pt>
                <c:pt idx="191" formatCode="0.00">
                  <c:v>22.15</c:v>
                </c:pt>
                <c:pt idx="192" formatCode="0.00">
                  <c:v>24.98</c:v>
                </c:pt>
                <c:pt idx="193" formatCode="0.00">
                  <c:v>27.9</c:v>
                </c:pt>
                <c:pt idx="194" formatCode="0.00">
                  <c:v>30.91</c:v>
                </c:pt>
                <c:pt idx="195" formatCode="0.00">
                  <c:v>34.01</c:v>
                </c:pt>
                <c:pt idx="196" formatCode="0.00">
                  <c:v>40.43</c:v>
                </c:pt>
                <c:pt idx="197" formatCode="0.00">
                  <c:v>47.11</c:v>
                </c:pt>
                <c:pt idx="198" formatCode="0.00">
                  <c:v>54</c:v>
                </c:pt>
                <c:pt idx="199" formatCode="0.00">
                  <c:v>61.07</c:v>
                </c:pt>
                <c:pt idx="200" formatCode="0.00">
                  <c:v>68.290000000000006</c:v>
                </c:pt>
                <c:pt idx="201" formatCode="0.00">
                  <c:v>75.63</c:v>
                </c:pt>
                <c:pt idx="202" formatCode="0.00">
                  <c:v>90.58</c:v>
                </c:pt>
                <c:pt idx="203" formatCode="0.00">
                  <c:v>105.77</c:v>
                </c:pt>
                <c:pt idx="204" formatCode="0.00">
                  <c:v>121.1</c:v>
                </c:pt>
                <c:pt idx="205" formatCode="0.00">
                  <c:v>136.47999999999999</c:v>
                </c:pt>
                <c:pt idx="206" formatCode="0.00">
                  <c:v>151.84</c:v>
                </c:pt>
                <c:pt idx="207" formatCode="0.00">
                  <c:v>167.14</c:v>
                </c:pt>
                <c:pt idx="208" formatCode="0.00">
                  <c:v>176.26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E08-41DE-A71C-66E4349DF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51240"/>
        <c:axId val="639867312"/>
      </c:scatterChart>
      <c:valAx>
        <c:axId val="63985124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67312"/>
        <c:crosses val="autoZero"/>
        <c:crossBetween val="midCat"/>
        <c:majorUnit val="10"/>
      </c:valAx>
      <c:valAx>
        <c:axId val="639867312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5124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srim136Xe_EJ212!$P$5</c:f>
          <c:strCache>
            <c:ptCount val="1"/>
            <c:pt idx="0">
              <c:v>srim136Xe_EJ212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srim136Xe_EJ212!$D$20:$D$228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srim136Xe_EJ212!$E$20:$E$228</c:f>
              <c:numCache>
                <c:formatCode>0.000E+00</c:formatCode>
                <c:ptCount val="209"/>
                <c:pt idx="0">
                  <c:v>0.29299999999999998</c:v>
                </c:pt>
                <c:pt idx="1">
                  <c:v>0.30330000000000001</c:v>
                </c:pt>
                <c:pt idx="2">
                  <c:v>0.31319999999999998</c:v>
                </c:pt>
                <c:pt idx="3">
                  <c:v>0.32290000000000002</c:v>
                </c:pt>
                <c:pt idx="4">
                  <c:v>0.3322</c:v>
                </c:pt>
                <c:pt idx="5">
                  <c:v>0.35020000000000001</c:v>
                </c:pt>
                <c:pt idx="6">
                  <c:v>0.37140000000000001</c:v>
                </c:pt>
                <c:pt idx="7">
                  <c:v>0.39150000000000001</c:v>
                </c:pt>
                <c:pt idx="8">
                  <c:v>0.41060000000000002</c:v>
                </c:pt>
                <c:pt idx="9">
                  <c:v>0.4289</c:v>
                </c:pt>
                <c:pt idx="10">
                  <c:v>0.44640000000000002</c:v>
                </c:pt>
                <c:pt idx="11">
                  <c:v>0.46329999999999999</c:v>
                </c:pt>
                <c:pt idx="12">
                  <c:v>0.47949999999999998</c:v>
                </c:pt>
                <c:pt idx="13">
                  <c:v>0.49519999999999997</c:v>
                </c:pt>
                <c:pt idx="14">
                  <c:v>0.52529999999999999</c:v>
                </c:pt>
                <c:pt idx="15">
                  <c:v>0.55369999999999997</c:v>
                </c:pt>
                <c:pt idx="16">
                  <c:v>0.58069999999999999</c:v>
                </c:pt>
                <c:pt idx="17">
                  <c:v>0.60650000000000004</c:v>
                </c:pt>
                <c:pt idx="18">
                  <c:v>0.63129999999999997</c:v>
                </c:pt>
                <c:pt idx="19">
                  <c:v>0.65510000000000002</c:v>
                </c:pt>
                <c:pt idx="20">
                  <c:v>0.70040000000000002</c:v>
                </c:pt>
                <c:pt idx="21">
                  <c:v>0.7429</c:v>
                </c:pt>
                <c:pt idx="22">
                  <c:v>0.78310000000000002</c:v>
                </c:pt>
                <c:pt idx="23">
                  <c:v>0.82130000000000003</c:v>
                </c:pt>
                <c:pt idx="24">
                  <c:v>0.85780000000000001</c:v>
                </c:pt>
                <c:pt idx="25">
                  <c:v>0.89280000000000004</c:v>
                </c:pt>
                <c:pt idx="26">
                  <c:v>0.92649999999999999</c:v>
                </c:pt>
                <c:pt idx="27">
                  <c:v>0.95899999999999996</c:v>
                </c:pt>
                <c:pt idx="28">
                  <c:v>0.99050000000000005</c:v>
                </c:pt>
                <c:pt idx="29">
                  <c:v>1.0209999999999999</c:v>
                </c:pt>
                <c:pt idx="30">
                  <c:v>1.0509999999999999</c:v>
                </c:pt>
                <c:pt idx="31">
                  <c:v>1.107</c:v>
                </c:pt>
                <c:pt idx="32">
                  <c:v>1.175</c:v>
                </c:pt>
                <c:pt idx="33">
                  <c:v>1.238</c:v>
                </c:pt>
                <c:pt idx="34">
                  <c:v>1.2989999999999999</c:v>
                </c:pt>
                <c:pt idx="35">
                  <c:v>1.3560000000000001</c:v>
                </c:pt>
                <c:pt idx="36">
                  <c:v>1.4119999999999999</c:v>
                </c:pt>
                <c:pt idx="37">
                  <c:v>1.4650000000000001</c:v>
                </c:pt>
                <c:pt idx="38">
                  <c:v>1.516</c:v>
                </c:pt>
                <c:pt idx="39">
                  <c:v>1.5660000000000001</c:v>
                </c:pt>
                <c:pt idx="40">
                  <c:v>1.661</c:v>
                </c:pt>
                <c:pt idx="41">
                  <c:v>1.7509999999999999</c:v>
                </c:pt>
                <c:pt idx="42">
                  <c:v>1.8360000000000001</c:v>
                </c:pt>
                <c:pt idx="43">
                  <c:v>1.9179999999999999</c:v>
                </c:pt>
                <c:pt idx="44">
                  <c:v>1.996</c:v>
                </c:pt>
                <c:pt idx="45">
                  <c:v>2.0720000000000001</c:v>
                </c:pt>
                <c:pt idx="46">
                  <c:v>2.2149999999999999</c:v>
                </c:pt>
                <c:pt idx="47">
                  <c:v>2.3490000000000002</c:v>
                </c:pt>
                <c:pt idx="48">
                  <c:v>2.476</c:v>
                </c:pt>
                <c:pt idx="49">
                  <c:v>2.597</c:v>
                </c:pt>
                <c:pt idx="50">
                  <c:v>2.7130000000000001</c:v>
                </c:pt>
                <c:pt idx="51">
                  <c:v>2.823</c:v>
                </c:pt>
                <c:pt idx="52">
                  <c:v>2.93</c:v>
                </c:pt>
                <c:pt idx="53">
                  <c:v>3.0329999999999999</c:v>
                </c:pt>
                <c:pt idx="54">
                  <c:v>3.1320000000000001</c:v>
                </c:pt>
                <c:pt idx="55">
                  <c:v>3.2290000000000001</c:v>
                </c:pt>
                <c:pt idx="56">
                  <c:v>3.3220000000000001</c:v>
                </c:pt>
                <c:pt idx="57">
                  <c:v>3.5019999999999998</c:v>
                </c:pt>
                <c:pt idx="58">
                  <c:v>3.7149999999999999</c:v>
                </c:pt>
                <c:pt idx="59">
                  <c:v>3.9159999999999999</c:v>
                </c:pt>
                <c:pt idx="60">
                  <c:v>4.0880000000000001</c:v>
                </c:pt>
                <c:pt idx="61">
                  <c:v>4.1319999999999997</c:v>
                </c:pt>
                <c:pt idx="62">
                  <c:v>4.1970000000000001</c:v>
                </c:pt>
                <c:pt idx="63">
                  <c:v>4.2750000000000004</c:v>
                </c:pt>
                <c:pt idx="64">
                  <c:v>4.359</c:v>
                </c:pt>
                <c:pt idx="65">
                  <c:v>4.4459999999999997</c:v>
                </c:pt>
                <c:pt idx="66">
                  <c:v>4.6230000000000002</c:v>
                </c:pt>
                <c:pt idx="67">
                  <c:v>4.7960000000000003</c:v>
                </c:pt>
                <c:pt idx="68">
                  <c:v>4.9630000000000001</c:v>
                </c:pt>
                <c:pt idx="69">
                  <c:v>5.1239999999999997</c:v>
                </c:pt>
                <c:pt idx="70">
                  <c:v>5.28</c:v>
                </c:pt>
                <c:pt idx="71">
                  <c:v>5.431</c:v>
                </c:pt>
                <c:pt idx="72">
                  <c:v>5.72</c:v>
                </c:pt>
                <c:pt idx="73">
                  <c:v>5.9980000000000002</c:v>
                </c:pt>
                <c:pt idx="74">
                  <c:v>6.266</c:v>
                </c:pt>
                <c:pt idx="75">
                  <c:v>6.5250000000000004</c:v>
                </c:pt>
                <c:pt idx="76">
                  <c:v>6.7750000000000004</c:v>
                </c:pt>
                <c:pt idx="77">
                  <c:v>7.016</c:v>
                </c:pt>
                <c:pt idx="78">
                  <c:v>7.25</c:v>
                </c:pt>
                <c:pt idx="79">
                  <c:v>7.4749999999999996</c:v>
                </c:pt>
                <c:pt idx="80">
                  <c:v>7.6920000000000002</c:v>
                </c:pt>
                <c:pt idx="81">
                  <c:v>7.9029999999999996</c:v>
                </c:pt>
                <c:pt idx="82">
                  <c:v>8.1069999999999993</c:v>
                </c:pt>
                <c:pt idx="83">
                  <c:v>8.5</c:v>
                </c:pt>
                <c:pt idx="84">
                  <c:v>8.9700000000000006</c:v>
                </c:pt>
                <c:pt idx="85">
                  <c:v>9.4209999999999994</c:v>
                </c:pt>
                <c:pt idx="86">
                  <c:v>9.8580000000000005</c:v>
                </c:pt>
                <c:pt idx="87">
                  <c:v>10.28</c:v>
                </c:pt>
                <c:pt idx="88">
                  <c:v>10.69</c:v>
                </c:pt>
                <c:pt idx="89">
                  <c:v>11.09</c:v>
                </c:pt>
                <c:pt idx="90">
                  <c:v>11.48</c:v>
                </c:pt>
                <c:pt idx="91">
                  <c:v>11.85</c:v>
                </c:pt>
                <c:pt idx="92">
                  <c:v>12.57</c:v>
                </c:pt>
                <c:pt idx="93">
                  <c:v>13.25</c:v>
                </c:pt>
                <c:pt idx="94">
                  <c:v>13.9</c:v>
                </c:pt>
                <c:pt idx="95">
                  <c:v>14.54</c:v>
                </c:pt>
                <c:pt idx="96">
                  <c:v>15.15</c:v>
                </c:pt>
                <c:pt idx="97">
                  <c:v>15.75</c:v>
                </c:pt>
                <c:pt idx="98">
                  <c:v>16.95</c:v>
                </c:pt>
                <c:pt idx="99">
                  <c:v>18.13</c:v>
                </c:pt>
                <c:pt idx="100">
                  <c:v>19.329999999999998</c:v>
                </c:pt>
                <c:pt idx="101">
                  <c:v>20.54</c:v>
                </c:pt>
                <c:pt idx="102">
                  <c:v>21.77</c:v>
                </c:pt>
                <c:pt idx="103">
                  <c:v>23.02</c:v>
                </c:pt>
                <c:pt idx="104">
                  <c:v>24.28</c:v>
                </c:pt>
                <c:pt idx="105">
                  <c:v>25.56</c:v>
                </c:pt>
                <c:pt idx="106">
                  <c:v>26.85</c:v>
                </c:pt>
                <c:pt idx="107">
                  <c:v>28.15</c:v>
                </c:pt>
                <c:pt idx="108">
                  <c:v>29.44</c:v>
                </c:pt>
                <c:pt idx="109">
                  <c:v>32.03</c:v>
                </c:pt>
                <c:pt idx="110">
                  <c:v>35.22</c:v>
                </c:pt>
                <c:pt idx="111">
                  <c:v>38.33</c:v>
                </c:pt>
                <c:pt idx="112">
                  <c:v>41.33</c:v>
                </c:pt>
                <c:pt idx="113">
                  <c:v>44.2</c:v>
                </c:pt>
                <c:pt idx="114">
                  <c:v>46.95</c:v>
                </c:pt>
                <c:pt idx="115">
                  <c:v>49.57</c:v>
                </c:pt>
                <c:pt idx="116">
                  <c:v>52.07</c:v>
                </c:pt>
                <c:pt idx="117">
                  <c:v>54.45</c:v>
                </c:pt>
                <c:pt idx="118">
                  <c:v>58.86</c:v>
                </c:pt>
                <c:pt idx="119">
                  <c:v>62.86</c:v>
                </c:pt>
                <c:pt idx="120">
                  <c:v>66.47</c:v>
                </c:pt>
                <c:pt idx="121">
                  <c:v>69.73</c:v>
                </c:pt>
                <c:pt idx="122">
                  <c:v>72.67</c:v>
                </c:pt>
                <c:pt idx="123">
                  <c:v>75.31</c:v>
                </c:pt>
                <c:pt idx="124">
                  <c:v>79.8</c:v>
                </c:pt>
                <c:pt idx="125">
                  <c:v>83.4</c:v>
                </c:pt>
                <c:pt idx="126">
                  <c:v>86.28</c:v>
                </c:pt>
                <c:pt idx="127">
                  <c:v>88.59</c:v>
                </c:pt>
                <c:pt idx="128">
                  <c:v>90.44</c:v>
                </c:pt>
                <c:pt idx="129">
                  <c:v>91.94</c:v>
                </c:pt>
                <c:pt idx="130">
                  <c:v>93.15</c:v>
                </c:pt>
                <c:pt idx="131">
                  <c:v>94.12</c:v>
                </c:pt>
                <c:pt idx="132">
                  <c:v>94.92</c:v>
                </c:pt>
                <c:pt idx="133">
                  <c:v>95.55</c:v>
                </c:pt>
                <c:pt idx="134">
                  <c:v>96.06</c:v>
                </c:pt>
                <c:pt idx="135">
                  <c:v>96.79</c:v>
                </c:pt>
                <c:pt idx="136">
                  <c:v>97.28</c:v>
                </c:pt>
                <c:pt idx="137">
                  <c:v>97.45</c:v>
                </c:pt>
                <c:pt idx="138">
                  <c:v>97.62</c:v>
                </c:pt>
                <c:pt idx="139">
                  <c:v>98.77</c:v>
                </c:pt>
                <c:pt idx="140">
                  <c:v>99</c:v>
                </c:pt>
                <c:pt idx="141">
                  <c:v>98.66</c:v>
                </c:pt>
                <c:pt idx="142">
                  <c:v>98.28</c:v>
                </c:pt>
                <c:pt idx="143">
                  <c:v>97.86</c:v>
                </c:pt>
                <c:pt idx="144">
                  <c:v>96.97</c:v>
                </c:pt>
                <c:pt idx="145">
                  <c:v>96</c:v>
                </c:pt>
                <c:pt idx="146">
                  <c:v>94.98</c:v>
                </c:pt>
                <c:pt idx="147">
                  <c:v>93.93</c:v>
                </c:pt>
                <c:pt idx="148">
                  <c:v>92.85</c:v>
                </c:pt>
                <c:pt idx="149">
                  <c:v>91.75</c:v>
                </c:pt>
                <c:pt idx="150">
                  <c:v>89.52</c:v>
                </c:pt>
                <c:pt idx="151">
                  <c:v>87.28</c:v>
                </c:pt>
                <c:pt idx="152">
                  <c:v>85.07</c:v>
                </c:pt>
                <c:pt idx="153">
                  <c:v>82.9</c:v>
                </c:pt>
                <c:pt idx="154">
                  <c:v>80.78</c:v>
                </c:pt>
                <c:pt idx="155">
                  <c:v>78.73</c:v>
                </c:pt>
                <c:pt idx="156">
                  <c:v>76.75</c:v>
                </c:pt>
                <c:pt idx="157">
                  <c:v>74.84</c:v>
                </c:pt>
                <c:pt idx="158">
                  <c:v>73.010000000000005</c:v>
                </c:pt>
                <c:pt idx="159">
                  <c:v>71.239999999999995</c:v>
                </c:pt>
                <c:pt idx="160">
                  <c:v>69.55</c:v>
                </c:pt>
                <c:pt idx="161">
                  <c:v>66.37</c:v>
                </c:pt>
                <c:pt idx="162">
                  <c:v>62.77</c:v>
                </c:pt>
                <c:pt idx="163">
                  <c:v>59.52</c:v>
                </c:pt>
                <c:pt idx="164">
                  <c:v>56.59</c:v>
                </c:pt>
                <c:pt idx="165">
                  <c:v>53.95</c:v>
                </c:pt>
                <c:pt idx="166">
                  <c:v>51.54</c:v>
                </c:pt>
                <c:pt idx="167">
                  <c:v>49.35</c:v>
                </c:pt>
                <c:pt idx="168">
                  <c:v>47.34</c:v>
                </c:pt>
                <c:pt idx="169">
                  <c:v>45.48</c:v>
                </c:pt>
                <c:pt idx="170">
                  <c:v>42.28</c:v>
                </c:pt>
                <c:pt idx="171">
                  <c:v>39.56</c:v>
                </c:pt>
                <c:pt idx="172">
                  <c:v>37.200000000000003</c:v>
                </c:pt>
                <c:pt idx="173">
                  <c:v>35.15</c:v>
                </c:pt>
                <c:pt idx="174">
                  <c:v>33.340000000000003</c:v>
                </c:pt>
                <c:pt idx="175">
                  <c:v>31.73</c:v>
                </c:pt>
                <c:pt idx="176">
                  <c:v>29</c:v>
                </c:pt>
                <c:pt idx="177">
                  <c:v>26.77</c:v>
                </c:pt>
                <c:pt idx="178">
                  <c:v>24.91</c:v>
                </c:pt>
                <c:pt idx="179">
                  <c:v>23.34</c:v>
                </c:pt>
                <c:pt idx="180">
                  <c:v>22</c:v>
                </c:pt>
                <c:pt idx="181">
                  <c:v>20.83</c:v>
                </c:pt>
                <c:pt idx="182">
                  <c:v>19.809999999999999</c:v>
                </c:pt>
                <c:pt idx="183">
                  <c:v>18.91</c:v>
                </c:pt>
                <c:pt idx="184">
                  <c:v>18.11</c:v>
                </c:pt>
                <c:pt idx="185">
                  <c:v>17.39</c:v>
                </c:pt>
                <c:pt idx="186">
                  <c:v>16.739999999999998</c:v>
                </c:pt>
                <c:pt idx="187">
                  <c:v>15.62</c:v>
                </c:pt>
                <c:pt idx="188">
                  <c:v>14.48</c:v>
                </c:pt>
                <c:pt idx="189">
                  <c:v>13.54</c:v>
                </c:pt>
                <c:pt idx="190">
                  <c:v>12.75</c:v>
                </c:pt>
                <c:pt idx="191">
                  <c:v>12.09</c:v>
                </c:pt>
                <c:pt idx="192">
                  <c:v>11.53</c:v>
                </c:pt>
                <c:pt idx="193">
                  <c:v>11.04</c:v>
                </c:pt>
                <c:pt idx="194">
                  <c:v>10.62</c:v>
                </c:pt>
                <c:pt idx="195">
                  <c:v>10.25</c:v>
                </c:pt>
                <c:pt idx="196">
                  <c:v>9.6210000000000004</c:v>
                </c:pt>
                <c:pt idx="197">
                  <c:v>9.1189999999999998</c:v>
                </c:pt>
                <c:pt idx="198">
                  <c:v>8.7070000000000007</c:v>
                </c:pt>
                <c:pt idx="199">
                  <c:v>8.3650000000000002</c:v>
                </c:pt>
                <c:pt idx="200">
                  <c:v>8.0760000000000005</c:v>
                </c:pt>
                <c:pt idx="201">
                  <c:v>7.83</c:v>
                </c:pt>
                <c:pt idx="202">
                  <c:v>7.4340000000000002</c:v>
                </c:pt>
                <c:pt idx="203">
                  <c:v>7.1310000000000002</c:v>
                </c:pt>
                <c:pt idx="204">
                  <c:v>6.8940000000000001</c:v>
                </c:pt>
                <c:pt idx="205">
                  <c:v>6.7060000000000004</c:v>
                </c:pt>
                <c:pt idx="206">
                  <c:v>6.5529999999999999</c:v>
                </c:pt>
                <c:pt idx="207">
                  <c:v>6.4269999999999996</c:v>
                </c:pt>
                <c:pt idx="208">
                  <c:v>6.3650000000000002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80-41FB-9F5D-63E388FC0AC3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srim136Xe_EJ212!$D$20:$D$228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srim136Xe_EJ212!$F$20:$F$228</c:f>
              <c:numCache>
                <c:formatCode>0.000E+00</c:formatCode>
                <c:ptCount val="209"/>
                <c:pt idx="0">
                  <c:v>3.218</c:v>
                </c:pt>
                <c:pt idx="1">
                  <c:v>3.327</c:v>
                </c:pt>
                <c:pt idx="2">
                  <c:v>3.431</c:v>
                </c:pt>
                <c:pt idx="3">
                  <c:v>3.5310000000000001</c:v>
                </c:pt>
                <c:pt idx="4">
                  <c:v>3.6269999999999998</c:v>
                </c:pt>
                <c:pt idx="5">
                  <c:v>3.8090000000000002</c:v>
                </c:pt>
                <c:pt idx="6">
                  <c:v>4.0199999999999996</c:v>
                </c:pt>
                <c:pt idx="7">
                  <c:v>4.2149999999999999</c:v>
                </c:pt>
                <c:pt idx="8">
                  <c:v>4.3970000000000002</c:v>
                </c:pt>
                <c:pt idx="9">
                  <c:v>4.5670000000000002</c:v>
                </c:pt>
                <c:pt idx="10">
                  <c:v>4.7270000000000003</c:v>
                </c:pt>
                <c:pt idx="11">
                  <c:v>4.8789999999999996</c:v>
                </c:pt>
                <c:pt idx="12">
                  <c:v>5.0220000000000002</c:v>
                </c:pt>
                <c:pt idx="13">
                  <c:v>5.1580000000000004</c:v>
                </c:pt>
                <c:pt idx="14">
                  <c:v>5.4119999999999999</c:v>
                </c:pt>
                <c:pt idx="15">
                  <c:v>5.6449999999999996</c:v>
                </c:pt>
                <c:pt idx="16">
                  <c:v>5.86</c:v>
                </c:pt>
                <c:pt idx="17">
                  <c:v>6.0590000000000002</c:v>
                </c:pt>
                <c:pt idx="18">
                  <c:v>6.2450000000000001</c:v>
                </c:pt>
                <c:pt idx="19">
                  <c:v>6.42</c:v>
                </c:pt>
                <c:pt idx="20">
                  <c:v>6.7380000000000004</c:v>
                </c:pt>
                <c:pt idx="21">
                  <c:v>7.024</c:v>
                </c:pt>
                <c:pt idx="22">
                  <c:v>7.282</c:v>
                </c:pt>
                <c:pt idx="23">
                  <c:v>7.5170000000000003</c:v>
                </c:pt>
                <c:pt idx="24">
                  <c:v>7.7329999999999997</c:v>
                </c:pt>
                <c:pt idx="25">
                  <c:v>7.9329999999999998</c:v>
                </c:pt>
                <c:pt idx="26">
                  <c:v>8.1180000000000003</c:v>
                </c:pt>
                <c:pt idx="27">
                  <c:v>8.2899999999999991</c:v>
                </c:pt>
                <c:pt idx="28">
                  <c:v>8.4510000000000005</c:v>
                </c:pt>
                <c:pt idx="29">
                  <c:v>8.6020000000000003</c:v>
                </c:pt>
                <c:pt idx="30">
                  <c:v>8.7439999999999998</c:v>
                </c:pt>
                <c:pt idx="31">
                  <c:v>9.0050000000000008</c:v>
                </c:pt>
                <c:pt idx="32">
                  <c:v>9.2929999999999993</c:v>
                </c:pt>
                <c:pt idx="33">
                  <c:v>9.548</c:v>
                </c:pt>
                <c:pt idx="34">
                  <c:v>9.7739999999999991</c:v>
                </c:pt>
                <c:pt idx="35">
                  <c:v>9.9779999999999998</c:v>
                </c:pt>
                <c:pt idx="36">
                  <c:v>10.16</c:v>
                </c:pt>
                <c:pt idx="37">
                  <c:v>10.33</c:v>
                </c:pt>
                <c:pt idx="38">
                  <c:v>10.48</c:v>
                </c:pt>
                <c:pt idx="39">
                  <c:v>10.62</c:v>
                </c:pt>
                <c:pt idx="40">
                  <c:v>10.86</c:v>
                </c:pt>
                <c:pt idx="41">
                  <c:v>11.07</c:v>
                </c:pt>
                <c:pt idx="42">
                  <c:v>11.25</c:v>
                </c:pt>
                <c:pt idx="43">
                  <c:v>11.41</c:v>
                </c:pt>
                <c:pt idx="44">
                  <c:v>11.55</c:v>
                </c:pt>
                <c:pt idx="45">
                  <c:v>11.67</c:v>
                </c:pt>
                <c:pt idx="46">
                  <c:v>11.86</c:v>
                </c:pt>
                <c:pt idx="47">
                  <c:v>12.01</c:v>
                </c:pt>
                <c:pt idx="48">
                  <c:v>12.13</c:v>
                </c:pt>
                <c:pt idx="49">
                  <c:v>12.23</c:v>
                </c:pt>
                <c:pt idx="50">
                  <c:v>12.3</c:v>
                </c:pt>
                <c:pt idx="51">
                  <c:v>12.35</c:v>
                </c:pt>
                <c:pt idx="52">
                  <c:v>12.39</c:v>
                </c:pt>
                <c:pt idx="53">
                  <c:v>12.41</c:v>
                </c:pt>
                <c:pt idx="54">
                  <c:v>12.43</c:v>
                </c:pt>
                <c:pt idx="55">
                  <c:v>12.43</c:v>
                </c:pt>
                <c:pt idx="56">
                  <c:v>12.43</c:v>
                </c:pt>
                <c:pt idx="57">
                  <c:v>12.42</c:v>
                </c:pt>
                <c:pt idx="58">
                  <c:v>12.37</c:v>
                </c:pt>
                <c:pt idx="59">
                  <c:v>12.3</c:v>
                </c:pt>
                <c:pt idx="60">
                  <c:v>12.22</c:v>
                </c:pt>
                <c:pt idx="61">
                  <c:v>12.13</c:v>
                </c:pt>
                <c:pt idx="62">
                  <c:v>12.03</c:v>
                </c:pt>
                <c:pt idx="63">
                  <c:v>11.92</c:v>
                </c:pt>
                <c:pt idx="64">
                  <c:v>11.82</c:v>
                </c:pt>
                <c:pt idx="65">
                  <c:v>11.71</c:v>
                </c:pt>
                <c:pt idx="66">
                  <c:v>11.48</c:v>
                </c:pt>
                <c:pt idx="67">
                  <c:v>11.26</c:v>
                </c:pt>
                <c:pt idx="68">
                  <c:v>11.05</c:v>
                </c:pt>
                <c:pt idx="69">
                  <c:v>10.84</c:v>
                </c:pt>
                <c:pt idx="70">
                  <c:v>10.63</c:v>
                </c:pt>
                <c:pt idx="71">
                  <c:v>10.43</c:v>
                </c:pt>
                <c:pt idx="72">
                  <c:v>10.06</c:v>
                </c:pt>
                <c:pt idx="73">
                  <c:v>9.7070000000000007</c:v>
                </c:pt>
                <c:pt idx="74">
                  <c:v>9.3829999999999991</c:v>
                </c:pt>
                <c:pt idx="75">
                  <c:v>9.0820000000000007</c:v>
                </c:pt>
                <c:pt idx="76">
                  <c:v>8.8030000000000008</c:v>
                </c:pt>
                <c:pt idx="77">
                  <c:v>8.5429999999999993</c:v>
                </c:pt>
                <c:pt idx="78">
                  <c:v>8.3000000000000007</c:v>
                </c:pt>
                <c:pt idx="79">
                  <c:v>8.0730000000000004</c:v>
                </c:pt>
                <c:pt idx="80">
                  <c:v>7.86</c:v>
                </c:pt>
                <c:pt idx="81">
                  <c:v>7.66</c:v>
                </c:pt>
                <c:pt idx="82">
                  <c:v>7.4720000000000004</c:v>
                </c:pt>
                <c:pt idx="83">
                  <c:v>7.1260000000000003</c:v>
                </c:pt>
                <c:pt idx="84">
                  <c:v>6.7439999999999998</c:v>
                </c:pt>
                <c:pt idx="85">
                  <c:v>6.407</c:v>
                </c:pt>
                <c:pt idx="86">
                  <c:v>6.1070000000000002</c:v>
                </c:pt>
                <c:pt idx="87">
                  <c:v>5.8390000000000004</c:v>
                </c:pt>
                <c:pt idx="88">
                  <c:v>5.5970000000000004</c:v>
                </c:pt>
                <c:pt idx="89">
                  <c:v>5.3780000000000001</c:v>
                </c:pt>
                <c:pt idx="90">
                  <c:v>5.1779999999999999</c:v>
                </c:pt>
                <c:pt idx="91">
                  <c:v>4.9939999999999998</c:v>
                </c:pt>
                <c:pt idx="92">
                  <c:v>4.67</c:v>
                </c:pt>
                <c:pt idx="93">
                  <c:v>4.3899999999999997</c:v>
                </c:pt>
                <c:pt idx="94">
                  <c:v>4.1470000000000002</c:v>
                </c:pt>
                <c:pt idx="95">
                  <c:v>3.9340000000000002</c:v>
                </c:pt>
                <c:pt idx="96">
                  <c:v>3.7440000000000002</c:v>
                </c:pt>
                <c:pt idx="97">
                  <c:v>3.5739999999999998</c:v>
                </c:pt>
                <c:pt idx="98">
                  <c:v>3.282</c:v>
                </c:pt>
                <c:pt idx="99">
                  <c:v>3.04</c:v>
                </c:pt>
                <c:pt idx="100">
                  <c:v>2.8359999999999999</c:v>
                </c:pt>
                <c:pt idx="101">
                  <c:v>2.66</c:v>
                </c:pt>
                <c:pt idx="102">
                  <c:v>2.508</c:v>
                </c:pt>
                <c:pt idx="103">
                  <c:v>2.3740000000000001</c:v>
                </c:pt>
                <c:pt idx="104">
                  <c:v>2.2549999999999999</c:v>
                </c:pt>
                <c:pt idx="105">
                  <c:v>2.149</c:v>
                </c:pt>
                <c:pt idx="106">
                  <c:v>2.0539999999999998</c:v>
                </c:pt>
                <c:pt idx="107">
                  <c:v>1.9670000000000001</c:v>
                </c:pt>
                <c:pt idx="108">
                  <c:v>1.889</c:v>
                </c:pt>
                <c:pt idx="109">
                  <c:v>1.7509999999999999</c:v>
                </c:pt>
                <c:pt idx="110">
                  <c:v>1.607</c:v>
                </c:pt>
                <c:pt idx="111">
                  <c:v>1.488</c:v>
                </c:pt>
                <c:pt idx="112">
                  <c:v>1.387</c:v>
                </c:pt>
                <c:pt idx="113">
                  <c:v>1.2989999999999999</c:v>
                </c:pt>
                <c:pt idx="114">
                  <c:v>1.224</c:v>
                </c:pt>
                <c:pt idx="115">
                  <c:v>1.157</c:v>
                </c:pt>
                <c:pt idx="116">
                  <c:v>1.0980000000000001</c:v>
                </c:pt>
                <c:pt idx="117">
                  <c:v>1.0449999999999999</c:v>
                </c:pt>
                <c:pt idx="118">
                  <c:v>0.95489999999999997</c:v>
                </c:pt>
                <c:pt idx="119">
                  <c:v>0.88009999999999999</c:v>
                </c:pt>
                <c:pt idx="120">
                  <c:v>0.81720000000000004</c:v>
                </c:pt>
                <c:pt idx="121">
                  <c:v>0.76339999999999997</c:v>
                </c:pt>
                <c:pt idx="122">
                  <c:v>0.71689999999999998</c:v>
                </c:pt>
                <c:pt idx="123">
                  <c:v>0.67610000000000003</c:v>
                </c:pt>
                <c:pt idx="124">
                  <c:v>0.60809999999999997</c:v>
                </c:pt>
                <c:pt idx="125">
                  <c:v>0.55349999999999999</c:v>
                </c:pt>
                <c:pt idx="126">
                  <c:v>0.50849999999999995</c:v>
                </c:pt>
                <c:pt idx="127">
                  <c:v>0.47089999999999999</c:v>
                </c:pt>
                <c:pt idx="128">
                  <c:v>0.43880000000000002</c:v>
                </c:pt>
                <c:pt idx="129">
                  <c:v>0.41110000000000002</c:v>
                </c:pt>
                <c:pt idx="130">
                  <c:v>0.38700000000000001</c:v>
                </c:pt>
                <c:pt idx="131">
                  <c:v>0.36570000000000003</c:v>
                </c:pt>
                <c:pt idx="132">
                  <c:v>0.34689999999999999</c:v>
                </c:pt>
                <c:pt idx="133">
                  <c:v>0.33</c:v>
                </c:pt>
                <c:pt idx="134">
                  <c:v>0.31480000000000002</c:v>
                </c:pt>
                <c:pt idx="135">
                  <c:v>0.28849999999999998</c:v>
                </c:pt>
                <c:pt idx="136">
                  <c:v>0.2616</c:v>
                </c:pt>
                <c:pt idx="137">
                  <c:v>0.23960000000000001</c:v>
                </c:pt>
                <c:pt idx="138">
                  <c:v>0.2213</c:v>
                </c:pt>
                <c:pt idx="139">
                  <c:v>0.20569999999999999</c:v>
                </c:pt>
                <c:pt idx="140">
                  <c:v>0.1923</c:v>
                </c:pt>
                <c:pt idx="141">
                  <c:v>0.18060000000000001</c:v>
                </c:pt>
                <c:pt idx="142">
                  <c:v>0.1704</c:v>
                </c:pt>
                <c:pt idx="143">
                  <c:v>0.1613</c:v>
                </c:pt>
                <c:pt idx="144">
                  <c:v>0.14599999999999999</c:v>
                </c:pt>
                <c:pt idx="145">
                  <c:v>0.13350000000000001</c:v>
                </c:pt>
                <c:pt idx="146">
                  <c:v>0.123</c:v>
                </c:pt>
                <c:pt idx="147">
                  <c:v>0.1142</c:v>
                </c:pt>
                <c:pt idx="148">
                  <c:v>0.1066</c:v>
                </c:pt>
                <c:pt idx="149">
                  <c:v>0.10009999999999999</c:v>
                </c:pt>
                <c:pt idx="150">
                  <c:v>8.9200000000000002E-2</c:v>
                </c:pt>
                <c:pt idx="151">
                  <c:v>8.0570000000000003E-2</c:v>
                </c:pt>
                <c:pt idx="152">
                  <c:v>7.3550000000000004E-2</c:v>
                </c:pt>
                <c:pt idx="153">
                  <c:v>6.7720000000000002E-2</c:v>
                </c:pt>
                <c:pt idx="154">
                  <c:v>6.2780000000000002E-2</c:v>
                </c:pt>
                <c:pt idx="155">
                  <c:v>5.8560000000000001E-2</c:v>
                </c:pt>
                <c:pt idx="156">
                  <c:v>5.4899999999999997E-2</c:v>
                </c:pt>
                <c:pt idx="157">
                  <c:v>5.169E-2</c:v>
                </c:pt>
                <c:pt idx="158">
                  <c:v>4.8849999999999998E-2</c:v>
                </c:pt>
                <c:pt idx="159">
                  <c:v>4.6330000000000003E-2</c:v>
                </c:pt>
                <c:pt idx="160">
                  <c:v>4.4069999999999998E-2</c:v>
                </c:pt>
                <c:pt idx="161">
                  <c:v>4.018E-2</c:v>
                </c:pt>
                <c:pt idx="162">
                  <c:v>3.6220000000000002E-2</c:v>
                </c:pt>
                <c:pt idx="163">
                  <c:v>3.3009999999999998E-2</c:v>
                </c:pt>
                <c:pt idx="164">
                  <c:v>3.0349999999999999E-2</c:v>
                </c:pt>
                <c:pt idx="165">
                  <c:v>2.811E-2</c:v>
                </c:pt>
                <c:pt idx="166">
                  <c:v>2.6190000000000001E-2</c:v>
                </c:pt>
                <c:pt idx="167">
                  <c:v>2.452E-2</c:v>
                </c:pt>
                <c:pt idx="168">
                  <c:v>2.307E-2</c:v>
                </c:pt>
                <c:pt idx="169">
                  <c:v>2.1780000000000001E-2</c:v>
                </c:pt>
                <c:pt idx="170">
                  <c:v>1.9619999999999999E-2</c:v>
                </c:pt>
                <c:pt idx="171">
                  <c:v>1.7860000000000001E-2</c:v>
                </c:pt>
                <c:pt idx="172">
                  <c:v>1.6410000000000001E-2</c:v>
                </c:pt>
                <c:pt idx="173">
                  <c:v>1.5180000000000001E-2</c:v>
                </c:pt>
                <c:pt idx="174">
                  <c:v>1.413E-2</c:v>
                </c:pt>
                <c:pt idx="175">
                  <c:v>1.323E-2</c:v>
                </c:pt>
                <c:pt idx="176">
                  <c:v>1.174E-2</c:v>
                </c:pt>
                <c:pt idx="177">
                  <c:v>1.056E-2</c:v>
                </c:pt>
                <c:pt idx="178">
                  <c:v>9.6080000000000002E-3</c:v>
                </c:pt>
                <c:pt idx="179">
                  <c:v>8.8190000000000004E-3</c:v>
                </c:pt>
                <c:pt idx="180">
                  <c:v>8.1550000000000008E-3</c:v>
                </c:pt>
                <c:pt idx="181">
                  <c:v>7.5880000000000001E-3</c:v>
                </c:pt>
                <c:pt idx="182">
                  <c:v>7.097E-3</c:v>
                </c:pt>
                <c:pt idx="183">
                  <c:v>6.6689999999999996E-3</c:v>
                </c:pt>
                <c:pt idx="184">
                  <c:v>6.2909999999999997E-3</c:v>
                </c:pt>
                <c:pt idx="185">
                  <c:v>5.9560000000000004E-3</c:v>
                </c:pt>
                <c:pt idx="186">
                  <c:v>5.6559999999999996E-3</c:v>
                </c:pt>
                <c:pt idx="187">
                  <c:v>5.1419999999999999E-3</c:v>
                </c:pt>
                <c:pt idx="188">
                  <c:v>4.6210000000000001E-3</c:v>
                </c:pt>
                <c:pt idx="189">
                  <c:v>4.1999999999999997E-3</c:v>
                </c:pt>
                <c:pt idx="190">
                  <c:v>3.852E-3</c:v>
                </c:pt>
                <c:pt idx="191">
                  <c:v>3.5590000000000001E-3</c:v>
                </c:pt>
                <c:pt idx="192">
                  <c:v>3.31E-3</c:v>
                </c:pt>
                <c:pt idx="193">
                  <c:v>3.094E-3</c:v>
                </c:pt>
                <c:pt idx="194">
                  <c:v>2.9060000000000002E-3</c:v>
                </c:pt>
                <c:pt idx="195">
                  <c:v>2.7399999999999998E-3</c:v>
                </c:pt>
                <c:pt idx="196">
                  <c:v>2.4610000000000001E-3</c:v>
                </c:pt>
                <c:pt idx="197">
                  <c:v>2.235E-3</c:v>
                </c:pt>
                <c:pt idx="198">
                  <c:v>2.049E-3</c:v>
                </c:pt>
                <c:pt idx="199">
                  <c:v>1.892E-3</c:v>
                </c:pt>
                <c:pt idx="200">
                  <c:v>1.7589999999999999E-3</c:v>
                </c:pt>
                <c:pt idx="201">
                  <c:v>1.6429999999999999E-3</c:v>
                </c:pt>
                <c:pt idx="202">
                  <c:v>1.454E-3</c:v>
                </c:pt>
                <c:pt idx="203">
                  <c:v>1.305E-3</c:v>
                </c:pt>
                <c:pt idx="204">
                  <c:v>1.1850000000000001E-3</c:v>
                </c:pt>
                <c:pt idx="205">
                  <c:v>1.0859999999999999E-3</c:v>
                </c:pt>
                <c:pt idx="206">
                  <c:v>1.0020000000000001E-3</c:v>
                </c:pt>
                <c:pt idx="207">
                  <c:v>9.3110000000000003E-4</c:v>
                </c:pt>
                <c:pt idx="208">
                  <c:v>8.9329999999999998E-4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80-41FB-9F5D-63E388FC0AC3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srim136Xe_EJ212!$D$20:$D$228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srim136Xe_EJ212!$G$20:$G$228</c:f>
              <c:numCache>
                <c:formatCode>0.000E+00</c:formatCode>
                <c:ptCount val="209"/>
                <c:pt idx="0">
                  <c:v>3.5110000000000001</c:v>
                </c:pt>
                <c:pt idx="1">
                  <c:v>3.6303000000000001</c:v>
                </c:pt>
                <c:pt idx="2">
                  <c:v>3.7442000000000002</c:v>
                </c:pt>
                <c:pt idx="3">
                  <c:v>3.8539000000000003</c:v>
                </c:pt>
                <c:pt idx="4">
                  <c:v>3.9591999999999996</c:v>
                </c:pt>
                <c:pt idx="5">
                  <c:v>4.1592000000000002</c:v>
                </c:pt>
                <c:pt idx="6">
                  <c:v>4.3914</c:v>
                </c:pt>
                <c:pt idx="7">
                  <c:v>4.6064999999999996</c:v>
                </c:pt>
                <c:pt idx="8">
                  <c:v>4.8075999999999999</c:v>
                </c:pt>
                <c:pt idx="9">
                  <c:v>4.9958999999999998</c:v>
                </c:pt>
                <c:pt idx="10">
                  <c:v>5.1734</c:v>
                </c:pt>
                <c:pt idx="11">
                  <c:v>5.3422999999999998</c:v>
                </c:pt>
                <c:pt idx="12">
                  <c:v>5.5015000000000001</c:v>
                </c:pt>
                <c:pt idx="13">
                  <c:v>5.6532</c:v>
                </c:pt>
                <c:pt idx="14">
                  <c:v>5.9372999999999996</c:v>
                </c:pt>
                <c:pt idx="15">
                  <c:v>6.1986999999999997</c:v>
                </c:pt>
                <c:pt idx="16">
                  <c:v>6.4407000000000005</c:v>
                </c:pt>
                <c:pt idx="17">
                  <c:v>6.6654999999999998</c:v>
                </c:pt>
                <c:pt idx="18">
                  <c:v>6.8763000000000005</c:v>
                </c:pt>
                <c:pt idx="19">
                  <c:v>7.0750999999999999</c:v>
                </c:pt>
                <c:pt idx="20">
                  <c:v>7.4384000000000006</c:v>
                </c:pt>
                <c:pt idx="21">
                  <c:v>7.7668999999999997</c:v>
                </c:pt>
                <c:pt idx="22">
                  <c:v>8.0650999999999993</c:v>
                </c:pt>
                <c:pt idx="23">
                  <c:v>8.3383000000000003</c:v>
                </c:pt>
                <c:pt idx="24">
                  <c:v>8.5907999999999998</c:v>
                </c:pt>
                <c:pt idx="25">
                  <c:v>8.8257999999999992</c:v>
                </c:pt>
                <c:pt idx="26">
                  <c:v>9.0445000000000011</c:v>
                </c:pt>
                <c:pt idx="27">
                  <c:v>9.2489999999999988</c:v>
                </c:pt>
                <c:pt idx="28">
                  <c:v>9.4415000000000013</c:v>
                </c:pt>
                <c:pt idx="29">
                  <c:v>9.6230000000000011</c:v>
                </c:pt>
                <c:pt idx="30">
                  <c:v>9.7949999999999999</c:v>
                </c:pt>
                <c:pt idx="31">
                  <c:v>10.112</c:v>
                </c:pt>
                <c:pt idx="32">
                  <c:v>10.468</c:v>
                </c:pt>
                <c:pt idx="33">
                  <c:v>10.786</c:v>
                </c:pt>
                <c:pt idx="34">
                  <c:v>11.072999999999999</c:v>
                </c:pt>
                <c:pt idx="35">
                  <c:v>11.334</c:v>
                </c:pt>
                <c:pt idx="36">
                  <c:v>11.571999999999999</c:v>
                </c:pt>
                <c:pt idx="37">
                  <c:v>11.795</c:v>
                </c:pt>
                <c:pt idx="38">
                  <c:v>11.996</c:v>
                </c:pt>
                <c:pt idx="39">
                  <c:v>12.186</c:v>
                </c:pt>
                <c:pt idx="40">
                  <c:v>12.520999999999999</c:v>
                </c:pt>
                <c:pt idx="41">
                  <c:v>12.821</c:v>
                </c:pt>
                <c:pt idx="42">
                  <c:v>13.086</c:v>
                </c:pt>
                <c:pt idx="43">
                  <c:v>13.327999999999999</c:v>
                </c:pt>
                <c:pt idx="44">
                  <c:v>13.546000000000001</c:v>
                </c:pt>
                <c:pt idx="45">
                  <c:v>13.742000000000001</c:v>
                </c:pt>
                <c:pt idx="46">
                  <c:v>14.074999999999999</c:v>
                </c:pt>
                <c:pt idx="47">
                  <c:v>14.359</c:v>
                </c:pt>
                <c:pt idx="48">
                  <c:v>14.606000000000002</c:v>
                </c:pt>
                <c:pt idx="49">
                  <c:v>14.827</c:v>
                </c:pt>
                <c:pt idx="50">
                  <c:v>15.013000000000002</c:v>
                </c:pt>
                <c:pt idx="51">
                  <c:v>15.173</c:v>
                </c:pt>
                <c:pt idx="52">
                  <c:v>15.32</c:v>
                </c:pt>
                <c:pt idx="53">
                  <c:v>15.443</c:v>
                </c:pt>
                <c:pt idx="54">
                  <c:v>15.561999999999999</c:v>
                </c:pt>
                <c:pt idx="55">
                  <c:v>15.658999999999999</c:v>
                </c:pt>
                <c:pt idx="56">
                  <c:v>15.751999999999999</c:v>
                </c:pt>
                <c:pt idx="57">
                  <c:v>15.922000000000001</c:v>
                </c:pt>
                <c:pt idx="58">
                  <c:v>16.085000000000001</c:v>
                </c:pt>
                <c:pt idx="59">
                  <c:v>16.216000000000001</c:v>
                </c:pt>
                <c:pt idx="60">
                  <c:v>16.308</c:v>
                </c:pt>
                <c:pt idx="61">
                  <c:v>16.262</c:v>
                </c:pt>
                <c:pt idx="62">
                  <c:v>16.227</c:v>
                </c:pt>
                <c:pt idx="63">
                  <c:v>16.195</c:v>
                </c:pt>
                <c:pt idx="64">
                  <c:v>16.179000000000002</c:v>
                </c:pt>
                <c:pt idx="65">
                  <c:v>16.155999999999999</c:v>
                </c:pt>
                <c:pt idx="66">
                  <c:v>16.103000000000002</c:v>
                </c:pt>
                <c:pt idx="67">
                  <c:v>16.056000000000001</c:v>
                </c:pt>
                <c:pt idx="68">
                  <c:v>16.013000000000002</c:v>
                </c:pt>
                <c:pt idx="69">
                  <c:v>15.963999999999999</c:v>
                </c:pt>
                <c:pt idx="70">
                  <c:v>15.91</c:v>
                </c:pt>
                <c:pt idx="71">
                  <c:v>15.861000000000001</c:v>
                </c:pt>
                <c:pt idx="72">
                  <c:v>15.780000000000001</c:v>
                </c:pt>
                <c:pt idx="73">
                  <c:v>15.705000000000002</c:v>
                </c:pt>
                <c:pt idx="74">
                  <c:v>15.648999999999999</c:v>
                </c:pt>
                <c:pt idx="75">
                  <c:v>15.607000000000001</c:v>
                </c:pt>
                <c:pt idx="76">
                  <c:v>15.578000000000001</c:v>
                </c:pt>
                <c:pt idx="77">
                  <c:v>15.558999999999999</c:v>
                </c:pt>
                <c:pt idx="78">
                  <c:v>15.55</c:v>
                </c:pt>
                <c:pt idx="79">
                  <c:v>15.548</c:v>
                </c:pt>
                <c:pt idx="80">
                  <c:v>15.552</c:v>
                </c:pt>
                <c:pt idx="81">
                  <c:v>15.562999999999999</c:v>
                </c:pt>
                <c:pt idx="82">
                  <c:v>15.579000000000001</c:v>
                </c:pt>
                <c:pt idx="83">
                  <c:v>15.626000000000001</c:v>
                </c:pt>
                <c:pt idx="84">
                  <c:v>15.714</c:v>
                </c:pt>
                <c:pt idx="85">
                  <c:v>15.827999999999999</c:v>
                </c:pt>
                <c:pt idx="86">
                  <c:v>15.965</c:v>
                </c:pt>
                <c:pt idx="87">
                  <c:v>16.119</c:v>
                </c:pt>
                <c:pt idx="88">
                  <c:v>16.286999999999999</c:v>
                </c:pt>
                <c:pt idx="89">
                  <c:v>16.468</c:v>
                </c:pt>
                <c:pt idx="90">
                  <c:v>16.658000000000001</c:v>
                </c:pt>
                <c:pt idx="91">
                  <c:v>16.844000000000001</c:v>
                </c:pt>
                <c:pt idx="92">
                  <c:v>17.240000000000002</c:v>
                </c:pt>
                <c:pt idx="93">
                  <c:v>17.64</c:v>
                </c:pt>
                <c:pt idx="94">
                  <c:v>18.047000000000001</c:v>
                </c:pt>
                <c:pt idx="95">
                  <c:v>18.474</c:v>
                </c:pt>
                <c:pt idx="96">
                  <c:v>18.894000000000002</c:v>
                </c:pt>
                <c:pt idx="97">
                  <c:v>19.323999999999998</c:v>
                </c:pt>
                <c:pt idx="98">
                  <c:v>20.231999999999999</c:v>
                </c:pt>
                <c:pt idx="99">
                  <c:v>21.169999999999998</c:v>
                </c:pt>
                <c:pt idx="100">
                  <c:v>22.165999999999997</c:v>
                </c:pt>
                <c:pt idx="101">
                  <c:v>23.2</c:v>
                </c:pt>
                <c:pt idx="102">
                  <c:v>24.277999999999999</c:v>
                </c:pt>
                <c:pt idx="103">
                  <c:v>25.393999999999998</c:v>
                </c:pt>
                <c:pt idx="104">
                  <c:v>26.535</c:v>
                </c:pt>
                <c:pt idx="105">
                  <c:v>27.709</c:v>
                </c:pt>
                <c:pt idx="106">
                  <c:v>28.904</c:v>
                </c:pt>
                <c:pt idx="107">
                  <c:v>30.116999999999997</c:v>
                </c:pt>
                <c:pt idx="108">
                  <c:v>31.329000000000001</c:v>
                </c:pt>
                <c:pt idx="109">
                  <c:v>33.780999999999999</c:v>
                </c:pt>
                <c:pt idx="110">
                  <c:v>36.826999999999998</c:v>
                </c:pt>
                <c:pt idx="111">
                  <c:v>39.817999999999998</c:v>
                </c:pt>
                <c:pt idx="112">
                  <c:v>42.716999999999999</c:v>
                </c:pt>
                <c:pt idx="113">
                  <c:v>45.499000000000002</c:v>
                </c:pt>
                <c:pt idx="114">
                  <c:v>48.173999999999999</c:v>
                </c:pt>
                <c:pt idx="115">
                  <c:v>50.727000000000004</c:v>
                </c:pt>
                <c:pt idx="116">
                  <c:v>53.167999999999999</c:v>
                </c:pt>
                <c:pt idx="117">
                  <c:v>55.495000000000005</c:v>
                </c:pt>
                <c:pt idx="118">
                  <c:v>59.814900000000002</c:v>
                </c:pt>
                <c:pt idx="119">
                  <c:v>63.740099999999998</c:v>
                </c:pt>
                <c:pt idx="120">
                  <c:v>67.287199999999999</c:v>
                </c:pt>
                <c:pt idx="121">
                  <c:v>70.493400000000008</c:v>
                </c:pt>
                <c:pt idx="122">
                  <c:v>73.386899999999997</c:v>
                </c:pt>
                <c:pt idx="123">
                  <c:v>75.986100000000008</c:v>
                </c:pt>
                <c:pt idx="124">
                  <c:v>80.40809999999999</c:v>
                </c:pt>
                <c:pt idx="125">
                  <c:v>83.953500000000005</c:v>
                </c:pt>
                <c:pt idx="126">
                  <c:v>86.788499999999999</c:v>
                </c:pt>
                <c:pt idx="127">
                  <c:v>89.060900000000004</c:v>
                </c:pt>
                <c:pt idx="128">
                  <c:v>90.878799999999998</c:v>
                </c:pt>
                <c:pt idx="129">
                  <c:v>92.351100000000002</c:v>
                </c:pt>
                <c:pt idx="130">
                  <c:v>93.537000000000006</c:v>
                </c:pt>
                <c:pt idx="131">
                  <c:v>94.485700000000008</c:v>
                </c:pt>
                <c:pt idx="132">
                  <c:v>95.266900000000007</c:v>
                </c:pt>
                <c:pt idx="133">
                  <c:v>95.88</c:v>
                </c:pt>
                <c:pt idx="134">
                  <c:v>96.374800000000008</c:v>
                </c:pt>
                <c:pt idx="135">
                  <c:v>97.078500000000005</c:v>
                </c:pt>
                <c:pt idx="136">
                  <c:v>97.541600000000003</c:v>
                </c:pt>
                <c:pt idx="137">
                  <c:v>97.689599999999999</c:v>
                </c:pt>
                <c:pt idx="138">
                  <c:v>97.841300000000004</c:v>
                </c:pt>
                <c:pt idx="139">
                  <c:v>98.975699999999989</c:v>
                </c:pt>
                <c:pt idx="140">
                  <c:v>99.192300000000003</c:v>
                </c:pt>
                <c:pt idx="141">
                  <c:v>98.840599999999995</c:v>
                </c:pt>
                <c:pt idx="142">
                  <c:v>98.450400000000002</c:v>
                </c:pt>
                <c:pt idx="143">
                  <c:v>98.021299999999997</c:v>
                </c:pt>
                <c:pt idx="144">
                  <c:v>97.116</c:v>
                </c:pt>
                <c:pt idx="145">
                  <c:v>96.133499999999998</c:v>
                </c:pt>
                <c:pt idx="146">
                  <c:v>95.103000000000009</c:v>
                </c:pt>
                <c:pt idx="147">
                  <c:v>94.044200000000004</c:v>
                </c:pt>
                <c:pt idx="148">
                  <c:v>92.956599999999995</c:v>
                </c:pt>
                <c:pt idx="149">
                  <c:v>91.850099999999998</c:v>
                </c:pt>
                <c:pt idx="150">
                  <c:v>89.609200000000001</c:v>
                </c:pt>
                <c:pt idx="151">
                  <c:v>87.360569999999996</c:v>
                </c:pt>
                <c:pt idx="152">
                  <c:v>85.143549999999991</c:v>
                </c:pt>
                <c:pt idx="153">
                  <c:v>82.96772</c:v>
                </c:pt>
                <c:pt idx="154">
                  <c:v>80.842780000000005</c:v>
                </c:pt>
                <c:pt idx="155">
                  <c:v>78.788560000000004</c:v>
                </c:pt>
                <c:pt idx="156">
                  <c:v>76.804900000000004</c:v>
                </c:pt>
                <c:pt idx="157">
                  <c:v>74.891689999999997</c:v>
                </c:pt>
                <c:pt idx="158">
                  <c:v>73.058850000000007</c:v>
                </c:pt>
                <c:pt idx="159">
                  <c:v>71.286329999999992</c:v>
                </c:pt>
                <c:pt idx="160">
                  <c:v>69.594070000000002</c:v>
                </c:pt>
                <c:pt idx="161">
                  <c:v>66.410180000000011</c:v>
                </c:pt>
                <c:pt idx="162">
                  <c:v>62.806220000000003</c:v>
                </c:pt>
                <c:pt idx="163">
                  <c:v>59.55301</c:v>
                </c:pt>
                <c:pt idx="164">
                  <c:v>56.620350000000002</c:v>
                </c:pt>
                <c:pt idx="165">
                  <c:v>53.978110000000001</c:v>
                </c:pt>
                <c:pt idx="166">
                  <c:v>51.566189999999999</c:v>
                </c:pt>
                <c:pt idx="167">
                  <c:v>49.374520000000004</c:v>
                </c:pt>
                <c:pt idx="168">
                  <c:v>47.36307</c:v>
                </c:pt>
                <c:pt idx="169">
                  <c:v>45.501779999999997</c:v>
                </c:pt>
                <c:pt idx="170">
                  <c:v>42.299620000000004</c:v>
                </c:pt>
                <c:pt idx="171">
                  <c:v>39.577860000000001</c:v>
                </c:pt>
                <c:pt idx="172">
                  <c:v>37.216410000000003</c:v>
                </c:pt>
                <c:pt idx="173">
                  <c:v>35.165179999999999</c:v>
                </c:pt>
                <c:pt idx="174">
                  <c:v>33.354130000000005</c:v>
                </c:pt>
                <c:pt idx="175">
                  <c:v>31.743230000000001</c:v>
                </c:pt>
                <c:pt idx="176">
                  <c:v>29.01174</c:v>
                </c:pt>
                <c:pt idx="177">
                  <c:v>26.780560000000001</c:v>
                </c:pt>
                <c:pt idx="178">
                  <c:v>24.919608</c:v>
                </c:pt>
                <c:pt idx="179">
                  <c:v>23.348818999999999</c:v>
                </c:pt>
                <c:pt idx="180">
                  <c:v>22.008154999999999</c:v>
                </c:pt>
                <c:pt idx="181">
                  <c:v>20.837587999999997</c:v>
                </c:pt>
                <c:pt idx="182">
                  <c:v>19.817097</c:v>
                </c:pt>
                <c:pt idx="183">
                  <c:v>18.916668999999999</c:v>
                </c:pt>
                <c:pt idx="184">
                  <c:v>18.116291</c:v>
                </c:pt>
                <c:pt idx="185">
                  <c:v>17.395956000000002</c:v>
                </c:pt>
                <c:pt idx="186">
                  <c:v>16.745655999999997</c:v>
                </c:pt>
                <c:pt idx="187">
                  <c:v>15.625141999999999</c:v>
                </c:pt>
                <c:pt idx="188">
                  <c:v>14.484621000000001</c:v>
                </c:pt>
                <c:pt idx="189">
                  <c:v>13.5442</c:v>
                </c:pt>
                <c:pt idx="190">
                  <c:v>12.753852</c:v>
                </c:pt>
                <c:pt idx="191">
                  <c:v>12.093558999999999</c:v>
                </c:pt>
                <c:pt idx="192">
                  <c:v>11.53331</c:v>
                </c:pt>
                <c:pt idx="193">
                  <c:v>11.043094</c:v>
                </c:pt>
                <c:pt idx="194">
                  <c:v>10.622905999999999</c:v>
                </c:pt>
                <c:pt idx="195">
                  <c:v>10.252739999999999</c:v>
                </c:pt>
                <c:pt idx="196">
                  <c:v>9.6234610000000007</c:v>
                </c:pt>
                <c:pt idx="197">
                  <c:v>9.1212350000000004</c:v>
                </c:pt>
                <c:pt idx="198">
                  <c:v>8.7090490000000003</c:v>
                </c:pt>
                <c:pt idx="199">
                  <c:v>8.366892</c:v>
                </c:pt>
                <c:pt idx="200">
                  <c:v>8.0777590000000004</c:v>
                </c:pt>
                <c:pt idx="201">
                  <c:v>7.8316429999999997</c:v>
                </c:pt>
                <c:pt idx="202">
                  <c:v>7.435454</c:v>
                </c:pt>
                <c:pt idx="203">
                  <c:v>7.1323050000000006</c:v>
                </c:pt>
                <c:pt idx="204">
                  <c:v>6.8951850000000006</c:v>
                </c:pt>
                <c:pt idx="205">
                  <c:v>6.7070860000000003</c:v>
                </c:pt>
                <c:pt idx="206">
                  <c:v>6.5540019999999997</c:v>
                </c:pt>
                <c:pt idx="207">
                  <c:v>6.4279310999999995</c:v>
                </c:pt>
                <c:pt idx="208">
                  <c:v>6.3658933000000006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580-41FB-9F5D-63E388FC0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59864"/>
        <c:axId val="639861432"/>
      </c:scatterChart>
      <c:valAx>
        <c:axId val="63985986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61432"/>
        <c:crosses val="autoZero"/>
        <c:crossBetween val="midCat"/>
        <c:majorUnit val="10"/>
      </c:valAx>
      <c:valAx>
        <c:axId val="63986143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5986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1924192408859722"/>
          <c:y val="0.56498456022608246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srim136Xe_EJ212!$P$5</c:f>
          <c:strCache>
            <c:ptCount val="1"/>
            <c:pt idx="0">
              <c:v>srim136Xe_EJ212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srim136Xe_EJ212!$D$20:$D$228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srim136Xe_EJ212!$J$20:$J$228</c:f>
              <c:numCache>
                <c:formatCode>0.000</c:formatCode>
                <c:ptCount val="209"/>
                <c:pt idx="0">
                  <c:v>8.2000000000000007E-3</c:v>
                </c:pt>
                <c:pt idx="1">
                  <c:v>8.4000000000000012E-3</c:v>
                </c:pt>
                <c:pt idx="2">
                  <c:v>8.6999999999999994E-3</c:v>
                </c:pt>
                <c:pt idx="3">
                  <c:v>8.8999999999999999E-3</c:v>
                </c:pt>
                <c:pt idx="4">
                  <c:v>9.1000000000000004E-3</c:v>
                </c:pt>
                <c:pt idx="5">
                  <c:v>9.6000000000000009E-3</c:v>
                </c:pt>
                <c:pt idx="6">
                  <c:v>1.0100000000000001E-2</c:v>
                </c:pt>
                <c:pt idx="7">
                  <c:v>1.06E-2</c:v>
                </c:pt>
                <c:pt idx="8">
                  <c:v>1.11E-2</c:v>
                </c:pt>
                <c:pt idx="9">
                  <c:v>1.1600000000000001E-2</c:v>
                </c:pt>
                <c:pt idx="10">
                  <c:v>1.2E-2</c:v>
                </c:pt>
                <c:pt idx="11">
                  <c:v>1.2500000000000001E-2</c:v>
                </c:pt>
                <c:pt idx="12">
                  <c:v>1.29E-2</c:v>
                </c:pt>
                <c:pt idx="13">
                  <c:v>1.3300000000000001E-2</c:v>
                </c:pt>
                <c:pt idx="14">
                  <c:v>1.4099999999999998E-2</c:v>
                </c:pt>
                <c:pt idx="15">
                  <c:v>1.4799999999999999E-2</c:v>
                </c:pt>
                <c:pt idx="16">
                  <c:v>1.55E-2</c:v>
                </c:pt>
                <c:pt idx="17">
                  <c:v>1.6199999999999999E-2</c:v>
                </c:pt>
                <c:pt idx="18">
                  <c:v>1.6900000000000002E-2</c:v>
                </c:pt>
                <c:pt idx="19">
                  <c:v>1.7599999999999998E-2</c:v>
                </c:pt>
                <c:pt idx="20">
                  <c:v>1.8800000000000001E-2</c:v>
                </c:pt>
                <c:pt idx="21">
                  <c:v>0.02</c:v>
                </c:pt>
                <c:pt idx="22">
                  <c:v>2.12E-2</c:v>
                </c:pt>
                <c:pt idx="23">
                  <c:v>2.23E-2</c:v>
                </c:pt>
                <c:pt idx="24">
                  <c:v>2.3400000000000001E-2</c:v>
                </c:pt>
                <c:pt idx="25">
                  <c:v>2.4500000000000001E-2</c:v>
                </c:pt>
                <c:pt idx="26">
                  <c:v>2.5500000000000002E-2</c:v>
                </c:pt>
                <c:pt idx="27">
                  <c:v>2.6500000000000003E-2</c:v>
                </c:pt>
                <c:pt idx="28">
                  <c:v>2.7500000000000004E-2</c:v>
                </c:pt>
                <c:pt idx="29">
                  <c:v>2.8499999999999998E-2</c:v>
                </c:pt>
                <c:pt idx="30">
                  <c:v>2.9399999999999999E-2</c:v>
                </c:pt>
                <c:pt idx="31">
                  <c:v>3.1300000000000001E-2</c:v>
                </c:pt>
                <c:pt idx="32">
                  <c:v>3.3500000000000002E-2</c:v>
                </c:pt>
                <c:pt idx="33">
                  <c:v>3.5699999999999996E-2</c:v>
                </c:pt>
                <c:pt idx="34">
                  <c:v>3.78E-2</c:v>
                </c:pt>
                <c:pt idx="35">
                  <c:v>3.9900000000000005E-2</c:v>
                </c:pt>
                <c:pt idx="36">
                  <c:v>4.19E-2</c:v>
                </c:pt>
                <c:pt idx="37">
                  <c:v>4.3900000000000002E-2</c:v>
                </c:pt>
                <c:pt idx="38">
                  <c:v>4.5900000000000003E-2</c:v>
                </c:pt>
                <c:pt idx="39">
                  <c:v>4.7799999999999995E-2</c:v>
                </c:pt>
                <c:pt idx="40">
                  <c:v>5.16E-2</c:v>
                </c:pt>
                <c:pt idx="41">
                  <c:v>5.5200000000000006E-2</c:v>
                </c:pt>
                <c:pt idx="42">
                  <c:v>5.8799999999999998E-2</c:v>
                </c:pt>
                <c:pt idx="43">
                  <c:v>6.2399999999999997E-2</c:v>
                </c:pt>
                <c:pt idx="44">
                  <c:v>6.5799999999999997E-2</c:v>
                </c:pt>
                <c:pt idx="45">
                  <c:v>6.93E-2</c:v>
                </c:pt>
                <c:pt idx="46">
                  <c:v>7.5999999999999998E-2</c:v>
                </c:pt>
                <c:pt idx="47">
                  <c:v>8.2599999999999993E-2</c:v>
                </c:pt>
                <c:pt idx="48">
                  <c:v>8.9099999999999999E-2</c:v>
                </c:pt>
                <c:pt idx="49">
                  <c:v>9.5399999999999999E-2</c:v>
                </c:pt>
                <c:pt idx="50">
                  <c:v>0.10169999999999998</c:v>
                </c:pt>
                <c:pt idx="51">
                  <c:v>0.10800000000000001</c:v>
                </c:pt>
                <c:pt idx="52">
                  <c:v>0.11410000000000001</c:v>
                </c:pt>
                <c:pt idx="53">
                  <c:v>0.1203</c:v>
                </c:pt>
                <c:pt idx="54">
                  <c:v>0.1263</c:v>
                </c:pt>
                <c:pt idx="55">
                  <c:v>0.13240000000000002</c:v>
                </c:pt>
                <c:pt idx="56">
                  <c:v>0.1384</c:v>
                </c:pt>
                <c:pt idx="57">
                  <c:v>0.15029999999999999</c:v>
                </c:pt>
                <c:pt idx="58">
                  <c:v>0.1651</c:v>
                </c:pt>
                <c:pt idx="59">
                  <c:v>0.1797</c:v>
                </c:pt>
                <c:pt idx="60">
                  <c:v>0.19419999999999998</c:v>
                </c:pt>
                <c:pt idx="61">
                  <c:v>0.20880000000000001</c:v>
                </c:pt>
                <c:pt idx="62">
                  <c:v>0.22339999999999999</c:v>
                </c:pt>
                <c:pt idx="63">
                  <c:v>0.23799999999999999</c:v>
                </c:pt>
                <c:pt idx="64">
                  <c:v>0.25270000000000004</c:v>
                </c:pt>
                <c:pt idx="65">
                  <c:v>0.26739999999999997</c:v>
                </c:pt>
                <c:pt idx="66">
                  <c:v>0.29680000000000001</c:v>
                </c:pt>
                <c:pt idx="67">
                  <c:v>0.32639999999999997</c:v>
                </c:pt>
                <c:pt idx="68">
                  <c:v>0.35609999999999997</c:v>
                </c:pt>
                <c:pt idx="69">
                  <c:v>0.38590000000000002</c:v>
                </c:pt>
                <c:pt idx="70">
                  <c:v>0.41580000000000006</c:v>
                </c:pt>
                <c:pt idx="71">
                  <c:v>0.44589999999999996</c:v>
                </c:pt>
                <c:pt idx="72">
                  <c:v>0.50629999999999997</c:v>
                </c:pt>
                <c:pt idx="73">
                  <c:v>0.56699999999999995</c:v>
                </c:pt>
                <c:pt idx="74">
                  <c:v>0.628</c:v>
                </c:pt>
                <c:pt idx="75">
                  <c:v>0.68930000000000002</c:v>
                </c:pt>
                <c:pt idx="76">
                  <c:v>0.75080000000000002</c:v>
                </c:pt>
                <c:pt idx="77">
                  <c:v>0.81240000000000001</c:v>
                </c:pt>
                <c:pt idx="78">
                  <c:v>0.87409999999999999</c:v>
                </c:pt>
                <c:pt idx="79">
                  <c:v>0.93580000000000008</c:v>
                </c:pt>
                <c:pt idx="80">
                  <c:v>0.99760000000000004</c:v>
                </c:pt>
                <c:pt idx="81" formatCode="0.00">
                  <c:v>1.06</c:v>
                </c:pt>
                <c:pt idx="82" formatCode="0.00">
                  <c:v>1.1200000000000001</c:v>
                </c:pt>
                <c:pt idx="83" formatCode="0.00">
                  <c:v>1.24</c:v>
                </c:pt>
                <c:pt idx="84" formatCode="0.00">
                  <c:v>1.4</c:v>
                </c:pt>
                <c:pt idx="85" formatCode="0.00">
                  <c:v>1.55</c:v>
                </c:pt>
                <c:pt idx="86" formatCode="0.00">
                  <c:v>1.7</c:v>
                </c:pt>
                <c:pt idx="87" formatCode="0.00">
                  <c:v>1.85</c:v>
                </c:pt>
                <c:pt idx="88" formatCode="0.00">
                  <c:v>2</c:v>
                </c:pt>
                <c:pt idx="89" formatCode="0.00">
                  <c:v>2.15</c:v>
                </c:pt>
                <c:pt idx="90" formatCode="0.00">
                  <c:v>2.2999999999999998</c:v>
                </c:pt>
                <c:pt idx="91" formatCode="0.00">
                  <c:v>2.44</c:v>
                </c:pt>
                <c:pt idx="92" formatCode="0.00">
                  <c:v>2.72</c:v>
                </c:pt>
                <c:pt idx="93" formatCode="0.00">
                  <c:v>3</c:v>
                </c:pt>
                <c:pt idx="94" formatCode="0.00">
                  <c:v>3.27</c:v>
                </c:pt>
                <c:pt idx="95" formatCode="0.00">
                  <c:v>3.54</c:v>
                </c:pt>
                <c:pt idx="96" formatCode="0.00">
                  <c:v>3.8</c:v>
                </c:pt>
                <c:pt idx="97" formatCode="0.00">
                  <c:v>4.05</c:v>
                </c:pt>
                <c:pt idx="98" formatCode="0.00">
                  <c:v>4.54</c:v>
                </c:pt>
                <c:pt idx="99" formatCode="0.00">
                  <c:v>5.01</c:v>
                </c:pt>
                <c:pt idx="100" formatCode="0.00">
                  <c:v>5.46</c:v>
                </c:pt>
                <c:pt idx="101" formatCode="0.00">
                  <c:v>5.89</c:v>
                </c:pt>
                <c:pt idx="102" formatCode="0.00">
                  <c:v>6.3</c:v>
                </c:pt>
                <c:pt idx="103" formatCode="0.00">
                  <c:v>6.69</c:v>
                </c:pt>
                <c:pt idx="104" formatCode="0.00">
                  <c:v>7.06</c:v>
                </c:pt>
                <c:pt idx="105" formatCode="0.00">
                  <c:v>7.42</c:v>
                </c:pt>
                <c:pt idx="106" formatCode="0.00">
                  <c:v>7.77</c:v>
                </c:pt>
                <c:pt idx="107" formatCode="0.00">
                  <c:v>8.1</c:v>
                </c:pt>
                <c:pt idx="108" formatCode="0.00">
                  <c:v>8.41</c:v>
                </c:pt>
                <c:pt idx="109" formatCode="0.00">
                  <c:v>9.01</c:v>
                </c:pt>
                <c:pt idx="110" formatCode="0.00">
                  <c:v>9.6999999999999993</c:v>
                </c:pt>
                <c:pt idx="111" formatCode="0.00">
                  <c:v>10.34</c:v>
                </c:pt>
                <c:pt idx="112" formatCode="0.00">
                  <c:v>10.93</c:v>
                </c:pt>
                <c:pt idx="113" formatCode="0.00">
                  <c:v>11.48</c:v>
                </c:pt>
                <c:pt idx="114" formatCode="0.00">
                  <c:v>12</c:v>
                </c:pt>
                <c:pt idx="115" formatCode="0.00">
                  <c:v>12.5</c:v>
                </c:pt>
                <c:pt idx="116" formatCode="0.00">
                  <c:v>12.97</c:v>
                </c:pt>
                <c:pt idx="117" formatCode="0.00">
                  <c:v>13.42</c:v>
                </c:pt>
                <c:pt idx="118" formatCode="0.00">
                  <c:v>14.26</c:v>
                </c:pt>
                <c:pt idx="119" formatCode="0.00">
                  <c:v>15.05</c:v>
                </c:pt>
                <c:pt idx="120" formatCode="0.00">
                  <c:v>15.8</c:v>
                </c:pt>
                <c:pt idx="121" formatCode="0.00">
                  <c:v>16.510000000000002</c:v>
                </c:pt>
                <c:pt idx="122" formatCode="0.00">
                  <c:v>17.190000000000001</c:v>
                </c:pt>
                <c:pt idx="123" formatCode="0.00">
                  <c:v>17.84</c:v>
                </c:pt>
                <c:pt idx="124" formatCode="0.00">
                  <c:v>19.09</c:v>
                </c:pt>
                <c:pt idx="125" formatCode="0.00">
                  <c:v>20.28</c:v>
                </c:pt>
                <c:pt idx="126" formatCode="0.00">
                  <c:v>21.42</c:v>
                </c:pt>
                <c:pt idx="127" formatCode="0.00">
                  <c:v>22.53</c:v>
                </c:pt>
                <c:pt idx="128" formatCode="0.00">
                  <c:v>23.62</c:v>
                </c:pt>
                <c:pt idx="129" formatCode="0.00">
                  <c:v>24.68</c:v>
                </c:pt>
                <c:pt idx="130" formatCode="0.00">
                  <c:v>25.74</c:v>
                </c:pt>
                <c:pt idx="131" formatCode="0.00">
                  <c:v>26.78</c:v>
                </c:pt>
                <c:pt idx="132" formatCode="0.00">
                  <c:v>27.81</c:v>
                </c:pt>
                <c:pt idx="133" formatCode="0.00">
                  <c:v>28.83</c:v>
                </c:pt>
                <c:pt idx="134" formatCode="0.00">
                  <c:v>29.84</c:v>
                </c:pt>
                <c:pt idx="135" formatCode="0.00">
                  <c:v>31.87</c:v>
                </c:pt>
                <c:pt idx="136" formatCode="0.00">
                  <c:v>34.380000000000003</c:v>
                </c:pt>
                <c:pt idx="137" formatCode="0.00">
                  <c:v>36.880000000000003</c:v>
                </c:pt>
                <c:pt idx="138" formatCode="0.00">
                  <c:v>39.380000000000003</c:v>
                </c:pt>
                <c:pt idx="139" formatCode="0.00">
                  <c:v>41.86</c:v>
                </c:pt>
                <c:pt idx="140" formatCode="0.00">
                  <c:v>44.33</c:v>
                </c:pt>
                <c:pt idx="141" formatCode="0.00">
                  <c:v>46.79</c:v>
                </c:pt>
                <c:pt idx="142" formatCode="0.00">
                  <c:v>49.27</c:v>
                </c:pt>
                <c:pt idx="143" formatCode="0.00">
                  <c:v>51.76</c:v>
                </c:pt>
                <c:pt idx="144" formatCode="0.00">
                  <c:v>56.77</c:v>
                </c:pt>
                <c:pt idx="145" formatCode="0.00">
                  <c:v>61.83</c:v>
                </c:pt>
                <c:pt idx="146" formatCode="0.00">
                  <c:v>66.94</c:v>
                </c:pt>
                <c:pt idx="147" formatCode="0.00">
                  <c:v>72.11</c:v>
                </c:pt>
                <c:pt idx="148" formatCode="0.00">
                  <c:v>77.34</c:v>
                </c:pt>
                <c:pt idx="149" formatCode="0.00">
                  <c:v>82.63</c:v>
                </c:pt>
                <c:pt idx="150" formatCode="0.00">
                  <c:v>93.4</c:v>
                </c:pt>
                <c:pt idx="151" formatCode="0.00">
                  <c:v>104.45</c:v>
                </c:pt>
                <c:pt idx="152" formatCode="0.00">
                  <c:v>115.79</c:v>
                </c:pt>
                <c:pt idx="153" formatCode="0.00">
                  <c:v>127.42</c:v>
                </c:pt>
                <c:pt idx="154" formatCode="0.00">
                  <c:v>139.36000000000001</c:v>
                </c:pt>
                <c:pt idx="155" formatCode="0.00">
                  <c:v>151.61000000000001</c:v>
                </c:pt>
                <c:pt idx="156" formatCode="0.00">
                  <c:v>164.18</c:v>
                </c:pt>
                <c:pt idx="157" formatCode="0.00">
                  <c:v>177.07</c:v>
                </c:pt>
                <c:pt idx="158" formatCode="0.00">
                  <c:v>190.29</c:v>
                </c:pt>
                <c:pt idx="159" formatCode="0.00">
                  <c:v>203.83</c:v>
                </c:pt>
                <c:pt idx="160" formatCode="0.00">
                  <c:v>217.71</c:v>
                </c:pt>
                <c:pt idx="161" formatCode="0.00">
                  <c:v>246.48</c:v>
                </c:pt>
                <c:pt idx="162" formatCode="0.00">
                  <c:v>284.33</c:v>
                </c:pt>
                <c:pt idx="163" formatCode="0.00">
                  <c:v>324.31</c:v>
                </c:pt>
                <c:pt idx="164" formatCode="0.00">
                  <c:v>366.41</c:v>
                </c:pt>
                <c:pt idx="165" formatCode="0.00">
                  <c:v>410.63</c:v>
                </c:pt>
                <c:pt idx="166" formatCode="0.00">
                  <c:v>456.96</c:v>
                </c:pt>
                <c:pt idx="167" formatCode="0.00">
                  <c:v>505.41</c:v>
                </c:pt>
                <c:pt idx="168" formatCode="0.00">
                  <c:v>555.97</c:v>
                </c:pt>
                <c:pt idx="169" formatCode="0.00">
                  <c:v>608.63</c:v>
                </c:pt>
                <c:pt idx="170" formatCode="0.00">
                  <c:v>720.09</c:v>
                </c:pt>
                <c:pt idx="171" formatCode="0.00">
                  <c:v>839.6</c:v>
                </c:pt>
                <c:pt idx="172" formatCode="0.00">
                  <c:v>967.01</c:v>
                </c:pt>
                <c:pt idx="173" formatCode="0.0">
                  <c:v>1100</c:v>
                </c:pt>
                <c:pt idx="174" formatCode="0.0">
                  <c:v>1240</c:v>
                </c:pt>
                <c:pt idx="175" formatCode="0.0">
                  <c:v>1400</c:v>
                </c:pt>
                <c:pt idx="176" formatCode="0.0">
                  <c:v>1720</c:v>
                </c:pt>
                <c:pt idx="177" formatCode="0.0">
                  <c:v>2070</c:v>
                </c:pt>
                <c:pt idx="178" formatCode="0.0">
                  <c:v>2450</c:v>
                </c:pt>
                <c:pt idx="179" formatCode="0.0">
                  <c:v>2850</c:v>
                </c:pt>
                <c:pt idx="180" formatCode="0.0">
                  <c:v>3280</c:v>
                </c:pt>
                <c:pt idx="181" formatCode="0.0">
                  <c:v>3740</c:v>
                </c:pt>
                <c:pt idx="182" formatCode="0.0">
                  <c:v>4220</c:v>
                </c:pt>
                <c:pt idx="183" formatCode="0.0">
                  <c:v>4730</c:v>
                </c:pt>
                <c:pt idx="184" formatCode="0.0">
                  <c:v>5260</c:v>
                </c:pt>
                <c:pt idx="185" formatCode="0.0">
                  <c:v>5810</c:v>
                </c:pt>
                <c:pt idx="186" formatCode="0.0">
                  <c:v>6380</c:v>
                </c:pt>
                <c:pt idx="187" formatCode="0.0">
                  <c:v>7590</c:v>
                </c:pt>
                <c:pt idx="188" formatCode="0.0">
                  <c:v>9210</c:v>
                </c:pt>
                <c:pt idx="189" formatCode="0.0">
                  <c:v>10960</c:v>
                </c:pt>
                <c:pt idx="190" formatCode="0.0">
                  <c:v>12820</c:v>
                </c:pt>
                <c:pt idx="191" formatCode="0.0">
                  <c:v>14790</c:v>
                </c:pt>
                <c:pt idx="192" formatCode="0.0">
                  <c:v>16860</c:v>
                </c:pt>
                <c:pt idx="193" formatCode="0.0">
                  <c:v>19020</c:v>
                </c:pt>
                <c:pt idx="194" formatCode="0.0">
                  <c:v>21280</c:v>
                </c:pt>
                <c:pt idx="195" formatCode="0.0">
                  <c:v>23620</c:v>
                </c:pt>
                <c:pt idx="196" formatCode="0.0">
                  <c:v>28540</c:v>
                </c:pt>
                <c:pt idx="197" formatCode="0.0">
                  <c:v>33760</c:v>
                </c:pt>
                <c:pt idx="198" formatCode="0.0">
                  <c:v>39250</c:v>
                </c:pt>
                <c:pt idx="199" formatCode="0.0">
                  <c:v>44980</c:v>
                </c:pt>
                <c:pt idx="200" formatCode="0.0">
                  <c:v>50920</c:v>
                </c:pt>
                <c:pt idx="201" formatCode="0.0">
                  <c:v>57070</c:v>
                </c:pt>
                <c:pt idx="202" formatCode="0.0">
                  <c:v>69880</c:v>
                </c:pt>
                <c:pt idx="203" formatCode="0.0">
                  <c:v>83310</c:v>
                </c:pt>
                <c:pt idx="204" formatCode="0.0">
                  <c:v>97250</c:v>
                </c:pt>
                <c:pt idx="205" formatCode="0.0">
                  <c:v>111630</c:v>
                </c:pt>
                <c:pt idx="206" formatCode="0.0">
                  <c:v>126380</c:v>
                </c:pt>
                <c:pt idx="207" formatCode="0.0">
                  <c:v>141440</c:v>
                </c:pt>
                <c:pt idx="208" formatCode="0.0">
                  <c:v>150610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4D7-4561-90D2-4046941CCF09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srim136Xe_EJ212!$D$20:$D$228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srim136Xe_EJ212!$M$20:$M$228</c:f>
              <c:numCache>
                <c:formatCode>0.000</c:formatCode>
                <c:ptCount val="209"/>
                <c:pt idx="0">
                  <c:v>1.7000000000000001E-3</c:v>
                </c:pt>
                <c:pt idx="1">
                  <c:v>1.7000000000000001E-3</c:v>
                </c:pt>
                <c:pt idx="2">
                  <c:v>1.8E-3</c:v>
                </c:pt>
                <c:pt idx="3">
                  <c:v>1.8E-3</c:v>
                </c:pt>
                <c:pt idx="4">
                  <c:v>1.9E-3</c:v>
                </c:pt>
                <c:pt idx="5">
                  <c:v>2E-3</c:v>
                </c:pt>
                <c:pt idx="6">
                  <c:v>2.1000000000000003E-3</c:v>
                </c:pt>
                <c:pt idx="7">
                  <c:v>2.1999999999999997E-3</c:v>
                </c:pt>
                <c:pt idx="8">
                  <c:v>2.1999999999999997E-3</c:v>
                </c:pt>
                <c:pt idx="9">
                  <c:v>2.3E-3</c:v>
                </c:pt>
                <c:pt idx="10">
                  <c:v>2.4000000000000002E-3</c:v>
                </c:pt>
                <c:pt idx="11">
                  <c:v>2.5000000000000001E-3</c:v>
                </c:pt>
                <c:pt idx="12">
                  <c:v>2.5000000000000001E-3</c:v>
                </c:pt>
                <c:pt idx="13">
                  <c:v>2.5999999999999999E-3</c:v>
                </c:pt>
                <c:pt idx="14">
                  <c:v>2.7000000000000001E-3</c:v>
                </c:pt>
                <c:pt idx="15">
                  <c:v>2.9000000000000002E-3</c:v>
                </c:pt>
                <c:pt idx="16">
                  <c:v>3.0000000000000001E-3</c:v>
                </c:pt>
                <c:pt idx="17">
                  <c:v>3.0999999999999999E-3</c:v>
                </c:pt>
                <c:pt idx="18">
                  <c:v>3.2000000000000002E-3</c:v>
                </c:pt>
                <c:pt idx="19">
                  <c:v>3.3E-3</c:v>
                </c:pt>
                <c:pt idx="20">
                  <c:v>3.5000000000000005E-3</c:v>
                </c:pt>
                <c:pt idx="21">
                  <c:v>3.6999999999999997E-3</c:v>
                </c:pt>
                <c:pt idx="22">
                  <c:v>3.8999999999999998E-3</c:v>
                </c:pt>
                <c:pt idx="23">
                  <c:v>4.0000000000000001E-3</c:v>
                </c:pt>
                <c:pt idx="24">
                  <c:v>4.2000000000000006E-3</c:v>
                </c:pt>
                <c:pt idx="25">
                  <c:v>4.3999999999999994E-3</c:v>
                </c:pt>
                <c:pt idx="26">
                  <c:v>4.4999999999999997E-3</c:v>
                </c:pt>
                <c:pt idx="27">
                  <c:v>4.7000000000000002E-3</c:v>
                </c:pt>
                <c:pt idx="28">
                  <c:v>4.8000000000000004E-3</c:v>
                </c:pt>
                <c:pt idx="29">
                  <c:v>4.8999999999999998E-3</c:v>
                </c:pt>
                <c:pt idx="30">
                  <c:v>5.0999999999999995E-3</c:v>
                </c:pt>
                <c:pt idx="31">
                  <c:v>5.3E-3</c:v>
                </c:pt>
                <c:pt idx="32">
                  <c:v>5.5999999999999999E-3</c:v>
                </c:pt>
                <c:pt idx="33">
                  <c:v>5.8999999999999999E-3</c:v>
                </c:pt>
                <c:pt idx="34">
                  <c:v>6.1999999999999998E-3</c:v>
                </c:pt>
                <c:pt idx="35">
                  <c:v>6.5000000000000006E-3</c:v>
                </c:pt>
                <c:pt idx="36">
                  <c:v>6.8000000000000005E-3</c:v>
                </c:pt>
                <c:pt idx="37">
                  <c:v>7.000000000000001E-3</c:v>
                </c:pt>
                <c:pt idx="38">
                  <c:v>7.2999999999999992E-3</c:v>
                </c:pt>
                <c:pt idx="39">
                  <c:v>7.4999999999999997E-3</c:v>
                </c:pt>
                <c:pt idx="40">
                  <c:v>8.0000000000000002E-3</c:v>
                </c:pt>
                <c:pt idx="41">
                  <c:v>8.4000000000000012E-3</c:v>
                </c:pt>
                <c:pt idx="42">
                  <c:v>8.8999999999999999E-3</c:v>
                </c:pt>
                <c:pt idx="43">
                  <c:v>9.2999999999999992E-3</c:v>
                </c:pt>
                <c:pt idx="44">
                  <c:v>9.7000000000000003E-3</c:v>
                </c:pt>
                <c:pt idx="45">
                  <c:v>1.0100000000000001E-2</c:v>
                </c:pt>
                <c:pt idx="46">
                  <c:v>1.0999999999999999E-2</c:v>
                </c:pt>
                <c:pt idx="47">
                  <c:v>1.17E-2</c:v>
                </c:pt>
                <c:pt idx="48">
                  <c:v>1.2500000000000001E-2</c:v>
                </c:pt>
                <c:pt idx="49">
                  <c:v>1.32E-2</c:v>
                </c:pt>
                <c:pt idx="50">
                  <c:v>1.3900000000000001E-2</c:v>
                </c:pt>
                <c:pt idx="51">
                  <c:v>1.4599999999999998E-2</c:v>
                </c:pt>
                <c:pt idx="52">
                  <c:v>1.5299999999999999E-2</c:v>
                </c:pt>
                <c:pt idx="53">
                  <c:v>1.6E-2</c:v>
                </c:pt>
                <c:pt idx="54">
                  <c:v>1.66E-2</c:v>
                </c:pt>
                <c:pt idx="55">
                  <c:v>1.72E-2</c:v>
                </c:pt>
                <c:pt idx="56">
                  <c:v>1.7899999999999999E-2</c:v>
                </c:pt>
                <c:pt idx="57">
                  <c:v>1.9099999999999999E-2</c:v>
                </c:pt>
                <c:pt idx="58">
                  <c:v>2.07E-2</c:v>
                </c:pt>
                <c:pt idx="59">
                  <c:v>2.2200000000000001E-2</c:v>
                </c:pt>
                <c:pt idx="60">
                  <c:v>2.3699999999999999E-2</c:v>
                </c:pt>
                <c:pt idx="61">
                  <c:v>2.5100000000000001E-2</c:v>
                </c:pt>
                <c:pt idx="62">
                  <c:v>2.6500000000000003E-2</c:v>
                </c:pt>
                <c:pt idx="63">
                  <c:v>2.7900000000000001E-2</c:v>
                </c:pt>
                <c:pt idx="64">
                  <c:v>2.93E-2</c:v>
                </c:pt>
                <c:pt idx="65">
                  <c:v>3.0699999999999998E-2</c:v>
                </c:pt>
                <c:pt idx="66">
                  <c:v>3.3500000000000002E-2</c:v>
                </c:pt>
                <c:pt idx="67">
                  <c:v>3.6299999999999999E-2</c:v>
                </c:pt>
                <c:pt idx="68">
                  <c:v>3.8900000000000004E-2</c:v>
                </c:pt>
                <c:pt idx="69">
                  <c:v>4.1599999999999998E-2</c:v>
                </c:pt>
                <c:pt idx="70">
                  <c:v>4.41E-2</c:v>
                </c:pt>
                <c:pt idx="71">
                  <c:v>4.6700000000000005E-2</c:v>
                </c:pt>
                <c:pt idx="72">
                  <c:v>5.1900000000000002E-2</c:v>
                </c:pt>
                <c:pt idx="73">
                  <c:v>5.6899999999999992E-2</c:v>
                </c:pt>
                <c:pt idx="74">
                  <c:v>6.1800000000000001E-2</c:v>
                </c:pt>
                <c:pt idx="75">
                  <c:v>6.6500000000000004E-2</c:v>
                </c:pt>
                <c:pt idx="76">
                  <c:v>7.0999999999999994E-2</c:v>
                </c:pt>
                <c:pt idx="77">
                  <c:v>7.5399999999999995E-2</c:v>
                </c:pt>
                <c:pt idx="78">
                  <c:v>7.9700000000000007E-2</c:v>
                </c:pt>
                <c:pt idx="79">
                  <c:v>8.3900000000000002E-2</c:v>
                </c:pt>
                <c:pt idx="80">
                  <c:v>8.7900000000000006E-2</c:v>
                </c:pt>
                <c:pt idx="81">
                  <c:v>9.1800000000000007E-2</c:v>
                </c:pt>
                <c:pt idx="82">
                  <c:v>9.5699999999999993E-2</c:v>
                </c:pt>
                <c:pt idx="83">
                  <c:v>0.1038</c:v>
                </c:pt>
                <c:pt idx="84">
                  <c:v>0.11359999999999999</c:v>
                </c:pt>
                <c:pt idx="85">
                  <c:v>0.12290000000000001</c:v>
                </c:pt>
                <c:pt idx="86">
                  <c:v>0.13150000000000001</c:v>
                </c:pt>
                <c:pt idx="87">
                  <c:v>0.1396</c:v>
                </c:pt>
                <c:pt idx="88">
                  <c:v>0.14730000000000001</c:v>
                </c:pt>
                <c:pt idx="89">
                  <c:v>0.1545</c:v>
                </c:pt>
                <c:pt idx="90">
                  <c:v>0.1613</c:v>
                </c:pt>
                <c:pt idx="91">
                  <c:v>0.16789999999999999</c:v>
                </c:pt>
                <c:pt idx="92">
                  <c:v>0.18209999999999998</c:v>
                </c:pt>
                <c:pt idx="93">
                  <c:v>0.19500000000000001</c:v>
                </c:pt>
                <c:pt idx="94">
                  <c:v>0.20659999999999998</c:v>
                </c:pt>
                <c:pt idx="95">
                  <c:v>0.21729999999999999</c:v>
                </c:pt>
                <c:pt idx="96">
                  <c:v>0.22700000000000001</c:v>
                </c:pt>
                <c:pt idx="97">
                  <c:v>0.23610000000000003</c:v>
                </c:pt>
                <c:pt idx="98">
                  <c:v>0.25690000000000002</c:v>
                </c:pt>
                <c:pt idx="99">
                  <c:v>0.27460000000000001</c:v>
                </c:pt>
                <c:pt idx="100">
                  <c:v>0.28999999999999998</c:v>
                </c:pt>
                <c:pt idx="101">
                  <c:v>0.3034</c:v>
                </c:pt>
                <c:pt idx="102">
                  <c:v>0.31520000000000004</c:v>
                </c:pt>
                <c:pt idx="103">
                  <c:v>0.3256</c:v>
                </c:pt>
                <c:pt idx="104">
                  <c:v>0.33490000000000003</c:v>
                </c:pt>
                <c:pt idx="105">
                  <c:v>0.34320000000000001</c:v>
                </c:pt>
                <c:pt idx="106">
                  <c:v>0.35070000000000001</c:v>
                </c:pt>
                <c:pt idx="107">
                  <c:v>0.3574</c:v>
                </c:pt>
                <c:pt idx="108">
                  <c:v>0.36349999999999999</c:v>
                </c:pt>
                <c:pt idx="109">
                  <c:v>0.37890000000000001</c:v>
                </c:pt>
                <c:pt idx="110">
                  <c:v>0.39700000000000002</c:v>
                </c:pt>
                <c:pt idx="111">
                  <c:v>0.41170000000000001</c:v>
                </c:pt>
                <c:pt idx="112">
                  <c:v>0.4239</c:v>
                </c:pt>
                <c:pt idx="113">
                  <c:v>0.43430000000000002</c:v>
                </c:pt>
                <c:pt idx="114">
                  <c:v>0.44329999999999997</c:v>
                </c:pt>
                <c:pt idx="115">
                  <c:v>0.4511</c:v>
                </c:pt>
                <c:pt idx="116">
                  <c:v>0.45810000000000006</c:v>
                </c:pt>
                <c:pt idx="117">
                  <c:v>0.46429999999999999</c:v>
                </c:pt>
                <c:pt idx="118">
                  <c:v>0.48259999999999997</c:v>
                </c:pt>
                <c:pt idx="119">
                  <c:v>0.49790000000000001</c:v>
                </c:pt>
                <c:pt idx="120">
                  <c:v>0.51100000000000001</c:v>
                </c:pt>
                <c:pt idx="121">
                  <c:v>0.52249999999999996</c:v>
                </c:pt>
                <c:pt idx="122">
                  <c:v>0.53269999999999995</c:v>
                </c:pt>
                <c:pt idx="123">
                  <c:v>0.54200000000000004</c:v>
                </c:pt>
                <c:pt idx="124">
                  <c:v>0.57230000000000003</c:v>
                </c:pt>
                <c:pt idx="125">
                  <c:v>0.59820000000000007</c:v>
                </c:pt>
                <c:pt idx="126">
                  <c:v>0.62119999999999997</c:v>
                </c:pt>
                <c:pt idx="127">
                  <c:v>0.64200000000000002</c:v>
                </c:pt>
                <c:pt idx="128">
                  <c:v>0.66120000000000001</c:v>
                </c:pt>
                <c:pt idx="129">
                  <c:v>0.67920000000000003</c:v>
                </c:pt>
                <c:pt idx="130">
                  <c:v>0.69610000000000005</c:v>
                </c:pt>
                <c:pt idx="131">
                  <c:v>0.71230000000000004</c:v>
                </c:pt>
                <c:pt idx="132">
                  <c:v>0.7278</c:v>
                </c:pt>
                <c:pt idx="133">
                  <c:v>0.74269999999999992</c:v>
                </c:pt>
                <c:pt idx="134">
                  <c:v>0.7571</c:v>
                </c:pt>
                <c:pt idx="135">
                  <c:v>0.81030000000000002</c:v>
                </c:pt>
                <c:pt idx="136">
                  <c:v>0.88590000000000002</c:v>
                </c:pt>
                <c:pt idx="137">
                  <c:v>0.95500000000000007</c:v>
                </c:pt>
                <c:pt idx="138" formatCode="0.00">
                  <c:v>1.02</c:v>
                </c:pt>
                <c:pt idx="139" formatCode="0.00">
                  <c:v>1.08</c:v>
                </c:pt>
                <c:pt idx="140" formatCode="0.00">
                  <c:v>1.1299999999999999</c:v>
                </c:pt>
                <c:pt idx="141" formatCode="0.00">
                  <c:v>1.19</c:v>
                </c:pt>
                <c:pt idx="142" formatCode="0.00">
                  <c:v>1.24</c:v>
                </c:pt>
                <c:pt idx="143" formatCode="0.00">
                  <c:v>1.29</c:v>
                </c:pt>
                <c:pt idx="144" formatCode="0.00">
                  <c:v>1.47</c:v>
                </c:pt>
                <c:pt idx="145" formatCode="0.00">
                  <c:v>1.64</c:v>
                </c:pt>
                <c:pt idx="146" formatCode="0.00">
                  <c:v>1.79</c:v>
                </c:pt>
                <c:pt idx="147" formatCode="0.00">
                  <c:v>1.93</c:v>
                </c:pt>
                <c:pt idx="148" formatCode="0.00">
                  <c:v>2.0699999999999998</c:v>
                </c:pt>
                <c:pt idx="149" formatCode="0.00">
                  <c:v>2.2000000000000002</c:v>
                </c:pt>
                <c:pt idx="150" formatCode="0.00">
                  <c:v>2.68</c:v>
                </c:pt>
                <c:pt idx="151" formatCode="0.00">
                  <c:v>3.1</c:v>
                </c:pt>
                <c:pt idx="152" formatCode="0.00">
                  <c:v>3.49</c:v>
                </c:pt>
                <c:pt idx="153" formatCode="0.00">
                  <c:v>3.86</c:v>
                </c:pt>
                <c:pt idx="154" formatCode="0.00">
                  <c:v>4.22</c:v>
                </c:pt>
                <c:pt idx="155" formatCode="0.00">
                  <c:v>4.5599999999999996</c:v>
                </c:pt>
                <c:pt idx="156" formatCode="0.00">
                  <c:v>4.8899999999999997</c:v>
                </c:pt>
                <c:pt idx="157" formatCode="0.00">
                  <c:v>5.22</c:v>
                </c:pt>
                <c:pt idx="158" formatCode="0.00">
                  <c:v>5.55</c:v>
                </c:pt>
                <c:pt idx="159" formatCode="0.00">
                  <c:v>5.87</c:v>
                </c:pt>
                <c:pt idx="160" formatCode="0.00">
                  <c:v>6.19</c:v>
                </c:pt>
                <c:pt idx="161" formatCode="0.00">
                  <c:v>7.41</c:v>
                </c:pt>
                <c:pt idx="162" formatCode="0.00">
                  <c:v>9.14</c:v>
                </c:pt>
                <c:pt idx="163" formatCode="0.00">
                  <c:v>10.75</c:v>
                </c:pt>
                <c:pt idx="164" formatCode="0.00">
                  <c:v>12.29</c:v>
                </c:pt>
                <c:pt idx="165" formatCode="0.00">
                  <c:v>13.79</c:v>
                </c:pt>
                <c:pt idx="166" formatCode="0.00">
                  <c:v>15.27</c:v>
                </c:pt>
                <c:pt idx="167" formatCode="0.00">
                  <c:v>16.739999999999998</c:v>
                </c:pt>
                <c:pt idx="168" formatCode="0.00">
                  <c:v>18.2</c:v>
                </c:pt>
                <c:pt idx="169" formatCode="0.00">
                  <c:v>19.670000000000002</c:v>
                </c:pt>
                <c:pt idx="170" formatCode="0.00">
                  <c:v>25.21</c:v>
                </c:pt>
                <c:pt idx="171" formatCode="0.00">
                  <c:v>30.36</c:v>
                </c:pt>
                <c:pt idx="172" formatCode="0.00">
                  <c:v>35.299999999999997</c:v>
                </c:pt>
                <c:pt idx="173" formatCode="0.00">
                  <c:v>40.15</c:v>
                </c:pt>
                <c:pt idx="174" formatCode="0.00">
                  <c:v>44.95</c:v>
                </c:pt>
                <c:pt idx="175" formatCode="0.00">
                  <c:v>49.72</c:v>
                </c:pt>
                <c:pt idx="176" formatCode="0.00">
                  <c:v>67.47</c:v>
                </c:pt>
                <c:pt idx="177" formatCode="0.00">
                  <c:v>83.76</c:v>
                </c:pt>
                <c:pt idx="178" formatCode="0.00">
                  <c:v>99.42</c:v>
                </c:pt>
                <c:pt idx="179" formatCode="0.00">
                  <c:v>114.77</c:v>
                </c:pt>
                <c:pt idx="180" formatCode="0.00">
                  <c:v>129.99</c:v>
                </c:pt>
                <c:pt idx="181" formatCode="0.00">
                  <c:v>145.16</c:v>
                </c:pt>
                <c:pt idx="182" formatCode="0.00">
                  <c:v>160.33000000000001</c:v>
                </c:pt>
                <c:pt idx="183" formatCode="0.00">
                  <c:v>175.53</c:v>
                </c:pt>
                <c:pt idx="184" formatCode="0.00">
                  <c:v>190.78</c:v>
                </c:pt>
                <c:pt idx="185" formatCode="0.00">
                  <c:v>206.08</c:v>
                </c:pt>
                <c:pt idx="186" formatCode="0.00">
                  <c:v>221.44</c:v>
                </c:pt>
                <c:pt idx="187" formatCode="0.00">
                  <c:v>279.8</c:v>
                </c:pt>
                <c:pt idx="188" formatCode="0.00">
                  <c:v>362.12</c:v>
                </c:pt>
                <c:pt idx="189" formatCode="0.00">
                  <c:v>438.32</c:v>
                </c:pt>
                <c:pt idx="190" formatCode="0.00">
                  <c:v>511.23</c:v>
                </c:pt>
                <c:pt idx="191" formatCode="0.00">
                  <c:v>582.1</c:v>
                </c:pt>
                <c:pt idx="192" formatCode="0.00">
                  <c:v>651.55999999999995</c:v>
                </c:pt>
                <c:pt idx="193" formatCode="0.00">
                  <c:v>719.98</c:v>
                </c:pt>
                <c:pt idx="194" formatCode="0.00">
                  <c:v>787.57</c:v>
                </c:pt>
                <c:pt idx="195" formatCode="0.00">
                  <c:v>854.45</c:v>
                </c:pt>
                <c:pt idx="196" formatCode="0.0">
                  <c:v>1100</c:v>
                </c:pt>
                <c:pt idx="197" formatCode="0.0">
                  <c:v>1330</c:v>
                </c:pt>
                <c:pt idx="198" formatCode="0.0">
                  <c:v>1540</c:v>
                </c:pt>
                <c:pt idx="199" formatCode="0.0">
                  <c:v>1740</c:v>
                </c:pt>
                <c:pt idx="200" formatCode="0.0">
                  <c:v>1930</c:v>
                </c:pt>
                <c:pt idx="201" formatCode="0.0">
                  <c:v>2120</c:v>
                </c:pt>
                <c:pt idx="202" formatCode="0.0">
                  <c:v>2790</c:v>
                </c:pt>
                <c:pt idx="203" formatCode="0.0">
                  <c:v>3370</c:v>
                </c:pt>
                <c:pt idx="204" formatCode="0.0">
                  <c:v>3910</c:v>
                </c:pt>
                <c:pt idx="205" formatCode="0.0">
                  <c:v>4400</c:v>
                </c:pt>
                <c:pt idx="206" formatCode="0.0">
                  <c:v>4870</c:v>
                </c:pt>
                <c:pt idx="207" formatCode="0.0">
                  <c:v>5320</c:v>
                </c:pt>
                <c:pt idx="208" formatCode="0.0">
                  <c:v>5470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D7-4561-90D2-4046941CCF09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srim136Xe_EJ212!$D$20:$D$228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srim136Xe_EJ212!$P$20:$P$228</c:f>
              <c:numCache>
                <c:formatCode>0.000</c:formatCode>
                <c:ptCount val="209"/>
                <c:pt idx="0">
                  <c:v>1.2000000000000001E-3</c:v>
                </c:pt>
                <c:pt idx="1">
                  <c:v>1.2000000000000001E-3</c:v>
                </c:pt>
                <c:pt idx="2">
                  <c:v>1.2999999999999999E-3</c:v>
                </c:pt>
                <c:pt idx="3">
                  <c:v>1.2999999999999999E-3</c:v>
                </c:pt>
                <c:pt idx="4">
                  <c:v>1.2999999999999999E-3</c:v>
                </c:pt>
                <c:pt idx="5">
                  <c:v>1.4E-3</c:v>
                </c:pt>
                <c:pt idx="6">
                  <c:v>1.5E-3</c:v>
                </c:pt>
                <c:pt idx="7">
                  <c:v>1.5E-3</c:v>
                </c:pt>
                <c:pt idx="8">
                  <c:v>1.6000000000000001E-3</c:v>
                </c:pt>
                <c:pt idx="9">
                  <c:v>1.7000000000000001E-3</c:v>
                </c:pt>
                <c:pt idx="10">
                  <c:v>1.7000000000000001E-3</c:v>
                </c:pt>
                <c:pt idx="11">
                  <c:v>1.8E-3</c:v>
                </c:pt>
                <c:pt idx="12">
                  <c:v>1.8E-3</c:v>
                </c:pt>
                <c:pt idx="13">
                  <c:v>1.9E-3</c:v>
                </c:pt>
                <c:pt idx="14">
                  <c:v>2E-3</c:v>
                </c:pt>
                <c:pt idx="15">
                  <c:v>2.1000000000000003E-3</c:v>
                </c:pt>
                <c:pt idx="16">
                  <c:v>2.1999999999999997E-3</c:v>
                </c:pt>
                <c:pt idx="17">
                  <c:v>2.3E-3</c:v>
                </c:pt>
                <c:pt idx="18">
                  <c:v>2.4000000000000002E-3</c:v>
                </c:pt>
                <c:pt idx="19">
                  <c:v>2.5000000000000001E-3</c:v>
                </c:pt>
                <c:pt idx="20">
                  <c:v>2.5999999999999999E-3</c:v>
                </c:pt>
                <c:pt idx="21">
                  <c:v>2.8E-3</c:v>
                </c:pt>
                <c:pt idx="22">
                  <c:v>2.9000000000000002E-3</c:v>
                </c:pt>
                <c:pt idx="23">
                  <c:v>3.0999999999999999E-3</c:v>
                </c:pt>
                <c:pt idx="24">
                  <c:v>3.2000000000000002E-3</c:v>
                </c:pt>
                <c:pt idx="25">
                  <c:v>3.3E-3</c:v>
                </c:pt>
                <c:pt idx="26">
                  <c:v>3.5000000000000005E-3</c:v>
                </c:pt>
                <c:pt idx="27">
                  <c:v>3.5999999999999999E-3</c:v>
                </c:pt>
                <c:pt idx="28">
                  <c:v>3.6999999999999997E-3</c:v>
                </c:pt>
                <c:pt idx="29">
                  <c:v>3.8999999999999998E-3</c:v>
                </c:pt>
                <c:pt idx="30">
                  <c:v>4.0000000000000001E-3</c:v>
                </c:pt>
                <c:pt idx="31">
                  <c:v>4.2000000000000006E-3</c:v>
                </c:pt>
                <c:pt idx="32">
                  <c:v>4.4999999999999997E-3</c:v>
                </c:pt>
                <c:pt idx="33">
                  <c:v>4.8000000000000004E-3</c:v>
                </c:pt>
                <c:pt idx="34">
                  <c:v>5.0000000000000001E-3</c:v>
                </c:pt>
                <c:pt idx="35">
                  <c:v>5.3E-3</c:v>
                </c:pt>
                <c:pt idx="36">
                  <c:v>5.4999999999999997E-3</c:v>
                </c:pt>
                <c:pt idx="37">
                  <c:v>5.7000000000000002E-3</c:v>
                </c:pt>
                <c:pt idx="38">
                  <c:v>6.0000000000000001E-3</c:v>
                </c:pt>
                <c:pt idx="39">
                  <c:v>6.1999999999999998E-3</c:v>
                </c:pt>
                <c:pt idx="40">
                  <c:v>6.6E-3</c:v>
                </c:pt>
                <c:pt idx="41">
                  <c:v>7.0999999999999995E-3</c:v>
                </c:pt>
                <c:pt idx="42">
                  <c:v>7.4999999999999997E-3</c:v>
                </c:pt>
                <c:pt idx="43">
                  <c:v>7.9000000000000008E-3</c:v>
                </c:pt>
                <c:pt idx="44">
                  <c:v>8.3000000000000001E-3</c:v>
                </c:pt>
                <c:pt idx="45">
                  <c:v>8.6999999999999994E-3</c:v>
                </c:pt>
                <c:pt idx="46">
                  <c:v>9.4000000000000004E-3</c:v>
                </c:pt>
                <c:pt idx="47">
                  <c:v>1.0100000000000001E-2</c:v>
                </c:pt>
                <c:pt idx="48">
                  <c:v>1.0800000000000001E-2</c:v>
                </c:pt>
                <c:pt idx="49">
                  <c:v>1.15E-2</c:v>
                </c:pt>
                <c:pt idx="50">
                  <c:v>1.2199999999999999E-2</c:v>
                </c:pt>
                <c:pt idx="51">
                  <c:v>1.2800000000000001E-2</c:v>
                </c:pt>
                <c:pt idx="52">
                  <c:v>1.3500000000000002E-2</c:v>
                </c:pt>
                <c:pt idx="53">
                  <c:v>1.4099999999999998E-2</c:v>
                </c:pt>
                <c:pt idx="54">
                  <c:v>1.47E-2</c:v>
                </c:pt>
                <c:pt idx="55">
                  <c:v>1.54E-2</c:v>
                </c:pt>
                <c:pt idx="56">
                  <c:v>1.6E-2</c:v>
                </c:pt>
                <c:pt idx="57">
                  <c:v>1.7100000000000001E-2</c:v>
                </c:pt>
                <c:pt idx="58">
                  <c:v>1.8599999999999998E-2</c:v>
                </c:pt>
                <c:pt idx="59">
                  <c:v>0.02</c:v>
                </c:pt>
                <c:pt idx="60">
                  <c:v>2.1399999999999999E-2</c:v>
                </c:pt>
                <c:pt idx="61">
                  <c:v>2.2800000000000001E-2</c:v>
                </c:pt>
                <c:pt idx="62">
                  <c:v>2.41E-2</c:v>
                </c:pt>
                <c:pt idx="63">
                  <c:v>2.5500000000000002E-2</c:v>
                </c:pt>
                <c:pt idx="64">
                  <c:v>2.6800000000000001E-2</c:v>
                </c:pt>
                <c:pt idx="65">
                  <c:v>2.8100000000000003E-2</c:v>
                </c:pt>
                <c:pt idx="66">
                  <c:v>3.0699999999999998E-2</c:v>
                </c:pt>
                <c:pt idx="67">
                  <c:v>3.3300000000000003E-2</c:v>
                </c:pt>
                <c:pt idx="68">
                  <c:v>3.5900000000000001E-2</c:v>
                </c:pt>
                <c:pt idx="69">
                  <c:v>3.8400000000000004E-2</c:v>
                </c:pt>
                <c:pt idx="70">
                  <c:v>4.0899999999999999E-2</c:v>
                </c:pt>
                <c:pt idx="71">
                  <c:v>4.3400000000000001E-2</c:v>
                </c:pt>
                <c:pt idx="72">
                  <c:v>4.8399999999999999E-2</c:v>
                </c:pt>
                <c:pt idx="73">
                  <c:v>5.3200000000000004E-2</c:v>
                </c:pt>
                <c:pt idx="74">
                  <c:v>5.8099999999999999E-2</c:v>
                </c:pt>
                <c:pt idx="75">
                  <c:v>6.2799999999999995E-2</c:v>
                </c:pt>
                <c:pt idx="76">
                  <c:v>6.7500000000000004E-2</c:v>
                </c:pt>
                <c:pt idx="77">
                  <c:v>7.22E-2</c:v>
                </c:pt>
                <c:pt idx="78">
                  <c:v>7.6800000000000007E-2</c:v>
                </c:pt>
                <c:pt idx="79">
                  <c:v>8.1299999999999997E-2</c:v>
                </c:pt>
                <c:pt idx="80">
                  <c:v>8.5800000000000001E-2</c:v>
                </c:pt>
                <c:pt idx="81">
                  <c:v>9.0200000000000002E-2</c:v>
                </c:pt>
                <c:pt idx="82">
                  <c:v>9.459999999999999E-2</c:v>
                </c:pt>
                <c:pt idx="83">
                  <c:v>0.1031</c:v>
                </c:pt>
                <c:pt idx="84">
                  <c:v>0.1135</c:v>
                </c:pt>
                <c:pt idx="85">
                  <c:v>0.1236</c:v>
                </c:pt>
                <c:pt idx="86">
                  <c:v>0.13340000000000002</c:v>
                </c:pt>
                <c:pt idx="87">
                  <c:v>0.1429</c:v>
                </c:pt>
                <c:pt idx="88">
                  <c:v>0.152</c:v>
                </c:pt>
                <c:pt idx="89">
                  <c:v>0.1608</c:v>
                </c:pt>
                <c:pt idx="90">
                  <c:v>0.1694</c:v>
                </c:pt>
                <c:pt idx="91">
                  <c:v>0.1777</c:v>
                </c:pt>
                <c:pt idx="92">
                  <c:v>0.19350000000000001</c:v>
                </c:pt>
                <c:pt idx="93">
                  <c:v>0.20830000000000001</c:v>
                </c:pt>
                <c:pt idx="94">
                  <c:v>0.2223</c:v>
                </c:pt>
                <c:pt idx="95">
                  <c:v>0.23549999999999999</c:v>
                </c:pt>
                <c:pt idx="96">
                  <c:v>0.248</c:v>
                </c:pt>
                <c:pt idx="97">
                  <c:v>0.25979999999999998</c:v>
                </c:pt>
                <c:pt idx="98">
                  <c:v>0.28149999999999997</c:v>
                </c:pt>
                <c:pt idx="99">
                  <c:v>0.30110000000000003</c:v>
                </c:pt>
                <c:pt idx="100">
                  <c:v>0.31890000000000002</c:v>
                </c:pt>
                <c:pt idx="101">
                  <c:v>0.33500000000000002</c:v>
                </c:pt>
                <c:pt idx="102">
                  <c:v>0.34960000000000002</c:v>
                </c:pt>
                <c:pt idx="103">
                  <c:v>0.3629</c:v>
                </c:pt>
                <c:pt idx="104">
                  <c:v>0.37509999999999999</c:v>
                </c:pt>
                <c:pt idx="105">
                  <c:v>0.38629999999999998</c:v>
                </c:pt>
                <c:pt idx="106">
                  <c:v>0.39649999999999996</c:v>
                </c:pt>
                <c:pt idx="107">
                  <c:v>0.40599999999999997</c:v>
                </c:pt>
                <c:pt idx="108">
                  <c:v>0.41470000000000001</c:v>
                </c:pt>
                <c:pt idx="109">
                  <c:v>0.43019999999999997</c:v>
                </c:pt>
                <c:pt idx="110">
                  <c:v>0.44669999999999999</c:v>
                </c:pt>
                <c:pt idx="111">
                  <c:v>0.4607</c:v>
                </c:pt>
                <c:pt idx="112">
                  <c:v>0.47270000000000001</c:v>
                </c:pt>
                <c:pt idx="113">
                  <c:v>0.48310000000000003</c:v>
                </c:pt>
                <c:pt idx="114">
                  <c:v>0.49230000000000002</c:v>
                </c:pt>
                <c:pt idx="115">
                  <c:v>0.50039999999999996</c:v>
                </c:pt>
                <c:pt idx="116">
                  <c:v>0.50770000000000004</c:v>
                </c:pt>
                <c:pt idx="117">
                  <c:v>0.51429999999999998</c:v>
                </c:pt>
                <c:pt idx="118">
                  <c:v>0.52569999999999995</c:v>
                </c:pt>
                <c:pt idx="119">
                  <c:v>0.5353</c:v>
                </c:pt>
                <c:pt idx="120">
                  <c:v>0.54359999999999997</c:v>
                </c:pt>
                <c:pt idx="121">
                  <c:v>0.55090000000000006</c:v>
                </c:pt>
                <c:pt idx="122">
                  <c:v>0.55730000000000002</c:v>
                </c:pt>
                <c:pt idx="123">
                  <c:v>0.56310000000000004</c:v>
                </c:pt>
                <c:pt idx="124">
                  <c:v>0.57320000000000004</c:v>
                </c:pt>
                <c:pt idx="125">
                  <c:v>0.58179999999999998</c:v>
                </c:pt>
                <c:pt idx="126">
                  <c:v>0.58929999999999993</c:v>
                </c:pt>
                <c:pt idx="127">
                  <c:v>0.59589999999999999</c:v>
                </c:pt>
                <c:pt idx="128">
                  <c:v>0.60199999999999998</c:v>
                </c:pt>
                <c:pt idx="129">
                  <c:v>0.60750000000000004</c:v>
                </c:pt>
                <c:pt idx="130">
                  <c:v>0.61260000000000003</c:v>
                </c:pt>
                <c:pt idx="131">
                  <c:v>0.61740000000000006</c:v>
                </c:pt>
                <c:pt idx="132">
                  <c:v>0.62190000000000001</c:v>
                </c:pt>
                <c:pt idx="133">
                  <c:v>0.62619999999999998</c:v>
                </c:pt>
                <c:pt idx="134">
                  <c:v>0.63019999999999998</c:v>
                </c:pt>
                <c:pt idx="135">
                  <c:v>0.63780000000000003</c:v>
                </c:pt>
                <c:pt idx="136">
                  <c:v>0.64660000000000006</c:v>
                </c:pt>
                <c:pt idx="137">
                  <c:v>0.65480000000000005</c:v>
                </c:pt>
                <c:pt idx="138">
                  <c:v>0.66239999999999999</c:v>
                </c:pt>
                <c:pt idx="139">
                  <c:v>0.66969999999999996</c:v>
                </c:pt>
                <c:pt idx="140">
                  <c:v>0.67649999999999999</c:v>
                </c:pt>
                <c:pt idx="141">
                  <c:v>0.68320000000000003</c:v>
                </c:pt>
                <c:pt idx="142">
                  <c:v>0.6895</c:v>
                </c:pt>
                <c:pt idx="143">
                  <c:v>0.69579999999999997</c:v>
                </c:pt>
                <c:pt idx="144">
                  <c:v>0.70779999999999998</c:v>
                </c:pt>
                <c:pt idx="145">
                  <c:v>0.71940000000000004</c:v>
                </c:pt>
                <c:pt idx="146">
                  <c:v>0.73070000000000002</c:v>
                </c:pt>
                <c:pt idx="147">
                  <c:v>0.7419</c:v>
                </c:pt>
                <c:pt idx="148">
                  <c:v>0.75279999999999991</c:v>
                </c:pt>
                <c:pt idx="149">
                  <c:v>0.76360000000000006</c:v>
                </c:pt>
                <c:pt idx="150">
                  <c:v>0.78520000000000001</c:v>
                </c:pt>
                <c:pt idx="151">
                  <c:v>0.80669999999999997</c:v>
                </c:pt>
                <c:pt idx="152">
                  <c:v>0.82829999999999993</c:v>
                </c:pt>
                <c:pt idx="153">
                  <c:v>0.85009999999999997</c:v>
                </c:pt>
                <c:pt idx="154">
                  <c:v>0.87230000000000008</c:v>
                </c:pt>
                <c:pt idx="155">
                  <c:v>0.89490000000000003</c:v>
                </c:pt>
                <c:pt idx="156">
                  <c:v>0.91799999999999993</c:v>
                </c:pt>
                <c:pt idx="157">
                  <c:v>0.94149999999999989</c:v>
                </c:pt>
                <c:pt idx="158">
                  <c:v>0.96560000000000001</c:v>
                </c:pt>
                <c:pt idx="159">
                  <c:v>0.99019999999999997</c:v>
                </c:pt>
                <c:pt idx="160" formatCode="0.00">
                  <c:v>1.02</c:v>
                </c:pt>
                <c:pt idx="161" formatCode="0.00">
                  <c:v>1.07</c:v>
                </c:pt>
                <c:pt idx="162" formatCode="0.00">
                  <c:v>1.1399999999999999</c:v>
                </c:pt>
                <c:pt idx="163" formatCode="0.00">
                  <c:v>1.21</c:v>
                </c:pt>
                <c:pt idx="164" formatCode="0.00">
                  <c:v>1.29</c:v>
                </c:pt>
                <c:pt idx="165" formatCode="0.00">
                  <c:v>1.37</c:v>
                </c:pt>
                <c:pt idx="166" formatCode="0.00">
                  <c:v>1.45</c:v>
                </c:pt>
                <c:pt idx="167" formatCode="0.00">
                  <c:v>1.54</c:v>
                </c:pt>
                <c:pt idx="168" formatCode="0.00">
                  <c:v>1.63</c:v>
                </c:pt>
                <c:pt idx="169" formatCode="0.00">
                  <c:v>1.73</c:v>
                </c:pt>
                <c:pt idx="170" formatCode="0.00">
                  <c:v>1.94</c:v>
                </c:pt>
                <c:pt idx="171" formatCode="0.00">
                  <c:v>2.16</c:v>
                </c:pt>
                <c:pt idx="172" formatCode="0.00">
                  <c:v>2.39</c:v>
                </c:pt>
                <c:pt idx="173" formatCode="0.00">
                  <c:v>2.64</c:v>
                </c:pt>
                <c:pt idx="174" formatCode="0.00">
                  <c:v>2.91</c:v>
                </c:pt>
                <c:pt idx="175" formatCode="0.00">
                  <c:v>3.18</c:v>
                </c:pt>
                <c:pt idx="176" formatCode="0.00">
                  <c:v>3.77</c:v>
                </c:pt>
                <c:pt idx="177" formatCode="0.00">
                  <c:v>4.41</c:v>
                </c:pt>
                <c:pt idx="178" formatCode="0.00">
                  <c:v>5.09</c:v>
                </c:pt>
                <c:pt idx="179" formatCode="0.00">
                  <c:v>5.82</c:v>
                </c:pt>
                <c:pt idx="180" formatCode="0.00">
                  <c:v>6.58</c:v>
                </c:pt>
                <c:pt idx="181" formatCode="0.00">
                  <c:v>7.39</c:v>
                </c:pt>
                <c:pt idx="182" formatCode="0.00">
                  <c:v>8.23</c:v>
                </c:pt>
                <c:pt idx="183" formatCode="0.00">
                  <c:v>9.11</c:v>
                </c:pt>
                <c:pt idx="184" formatCode="0.00">
                  <c:v>10.029999999999999</c:v>
                </c:pt>
                <c:pt idx="185" formatCode="0.00">
                  <c:v>10.97</c:v>
                </c:pt>
                <c:pt idx="186" formatCode="0.00">
                  <c:v>11.95</c:v>
                </c:pt>
                <c:pt idx="187" formatCode="0.00">
                  <c:v>14</c:v>
                </c:pt>
                <c:pt idx="188" formatCode="0.00">
                  <c:v>16.72</c:v>
                </c:pt>
                <c:pt idx="189" formatCode="0.00">
                  <c:v>19.61</c:v>
                </c:pt>
                <c:pt idx="190" formatCode="0.00">
                  <c:v>22.65</c:v>
                </c:pt>
                <c:pt idx="191" formatCode="0.00">
                  <c:v>25.83</c:v>
                </c:pt>
                <c:pt idx="192" formatCode="0.00">
                  <c:v>29.14</c:v>
                </c:pt>
                <c:pt idx="193" formatCode="0.00">
                  <c:v>32.56</c:v>
                </c:pt>
                <c:pt idx="194" formatCode="0.00">
                  <c:v>36.090000000000003</c:v>
                </c:pt>
                <c:pt idx="195" formatCode="0.00">
                  <c:v>39.72</c:v>
                </c:pt>
                <c:pt idx="196" formatCode="0.00">
                  <c:v>47.25</c:v>
                </c:pt>
                <c:pt idx="197" formatCode="0.00">
                  <c:v>55.08</c:v>
                </c:pt>
                <c:pt idx="198" formatCode="0.00">
                  <c:v>63.16</c:v>
                </c:pt>
                <c:pt idx="199" formatCode="0.00">
                  <c:v>71.459999999999994</c:v>
                </c:pt>
                <c:pt idx="200" formatCode="0.00">
                  <c:v>79.930000000000007</c:v>
                </c:pt>
                <c:pt idx="201" formatCode="0.00">
                  <c:v>88.55</c:v>
                </c:pt>
                <c:pt idx="202" formatCode="0.00">
                  <c:v>106.12</c:v>
                </c:pt>
                <c:pt idx="203" formatCode="0.00">
                  <c:v>124</c:v>
                </c:pt>
                <c:pt idx="204" formatCode="0.00">
                  <c:v>142.04</c:v>
                </c:pt>
                <c:pt idx="205" formatCode="0.00">
                  <c:v>160.15</c:v>
                </c:pt>
                <c:pt idx="206" formatCode="0.00">
                  <c:v>178.26</c:v>
                </c:pt>
                <c:pt idx="207" formatCode="0.00">
                  <c:v>196.3</c:v>
                </c:pt>
                <c:pt idx="208" formatCode="0.00">
                  <c:v>207.07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4D7-4561-90D2-4046941CC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64960"/>
        <c:axId val="639860256"/>
      </c:scatterChart>
      <c:valAx>
        <c:axId val="63986496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60256"/>
        <c:crosses val="autoZero"/>
        <c:crossBetween val="midCat"/>
        <c:majorUnit val="10"/>
      </c:valAx>
      <c:valAx>
        <c:axId val="63986025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6496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srim136Xe_Si!$P$5</c:f>
          <c:strCache>
            <c:ptCount val="1"/>
            <c:pt idx="0">
              <c:v>srim136Xe_Si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srim136Xe_Si!$D$20:$D$228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srim136Xe_Si!$J$20:$J$228</c:f>
              <c:numCache>
                <c:formatCode>0.000</c:formatCode>
                <c:ptCount val="209"/>
                <c:pt idx="0">
                  <c:v>4.5999999999999999E-3</c:v>
                </c:pt>
                <c:pt idx="1">
                  <c:v>4.8000000000000004E-3</c:v>
                </c:pt>
                <c:pt idx="2">
                  <c:v>4.8999999999999998E-3</c:v>
                </c:pt>
                <c:pt idx="3">
                  <c:v>5.0000000000000001E-3</c:v>
                </c:pt>
                <c:pt idx="4">
                  <c:v>5.1999999999999998E-3</c:v>
                </c:pt>
                <c:pt idx="5">
                  <c:v>5.4000000000000003E-3</c:v>
                </c:pt>
                <c:pt idx="6">
                  <c:v>5.7000000000000002E-3</c:v>
                </c:pt>
                <c:pt idx="7">
                  <c:v>6.0000000000000001E-3</c:v>
                </c:pt>
                <c:pt idx="8">
                  <c:v>6.3E-3</c:v>
                </c:pt>
                <c:pt idx="9">
                  <c:v>6.5000000000000006E-3</c:v>
                </c:pt>
                <c:pt idx="10">
                  <c:v>6.8000000000000005E-3</c:v>
                </c:pt>
                <c:pt idx="11">
                  <c:v>7.000000000000001E-3</c:v>
                </c:pt>
                <c:pt idx="12">
                  <c:v>7.2999999999999992E-3</c:v>
                </c:pt>
                <c:pt idx="13">
                  <c:v>7.4999999999999997E-3</c:v>
                </c:pt>
                <c:pt idx="14">
                  <c:v>8.0000000000000002E-3</c:v>
                </c:pt>
                <c:pt idx="15">
                  <c:v>8.4000000000000012E-3</c:v>
                </c:pt>
                <c:pt idx="16">
                  <c:v>8.7999999999999988E-3</c:v>
                </c:pt>
                <c:pt idx="17">
                  <c:v>9.1999999999999998E-3</c:v>
                </c:pt>
                <c:pt idx="18">
                  <c:v>9.6000000000000009E-3</c:v>
                </c:pt>
                <c:pt idx="19">
                  <c:v>0.01</c:v>
                </c:pt>
                <c:pt idx="20">
                  <c:v>1.0699999999999999E-2</c:v>
                </c:pt>
                <c:pt idx="21">
                  <c:v>1.14E-2</c:v>
                </c:pt>
                <c:pt idx="22">
                  <c:v>1.2E-2</c:v>
                </c:pt>
                <c:pt idx="23">
                  <c:v>1.2699999999999999E-2</c:v>
                </c:pt>
                <c:pt idx="24">
                  <c:v>1.3300000000000001E-2</c:v>
                </c:pt>
                <c:pt idx="25">
                  <c:v>1.3900000000000001E-2</c:v>
                </c:pt>
                <c:pt idx="26">
                  <c:v>1.4499999999999999E-2</c:v>
                </c:pt>
                <c:pt idx="27">
                  <c:v>1.5099999999999999E-2</c:v>
                </c:pt>
                <c:pt idx="28">
                  <c:v>1.5599999999999999E-2</c:v>
                </c:pt>
                <c:pt idx="29">
                  <c:v>1.6199999999999999E-2</c:v>
                </c:pt>
                <c:pt idx="30">
                  <c:v>1.67E-2</c:v>
                </c:pt>
                <c:pt idx="31">
                  <c:v>1.78E-2</c:v>
                </c:pt>
                <c:pt idx="32">
                  <c:v>1.9099999999999999E-2</c:v>
                </c:pt>
                <c:pt idx="33">
                  <c:v>2.0399999999999998E-2</c:v>
                </c:pt>
                <c:pt idx="34">
                  <c:v>2.1600000000000001E-2</c:v>
                </c:pt>
                <c:pt idx="35">
                  <c:v>2.2800000000000001E-2</c:v>
                </c:pt>
                <c:pt idx="36">
                  <c:v>2.4E-2</c:v>
                </c:pt>
                <c:pt idx="37">
                  <c:v>2.5100000000000001E-2</c:v>
                </c:pt>
                <c:pt idx="38">
                  <c:v>2.63E-2</c:v>
                </c:pt>
                <c:pt idx="39">
                  <c:v>2.7400000000000001E-2</c:v>
                </c:pt>
                <c:pt idx="40">
                  <c:v>2.9599999999999998E-2</c:v>
                </c:pt>
                <c:pt idx="41">
                  <c:v>3.1699999999999999E-2</c:v>
                </c:pt>
                <c:pt idx="42">
                  <c:v>3.3800000000000004E-2</c:v>
                </c:pt>
                <c:pt idx="43">
                  <c:v>3.5900000000000001E-2</c:v>
                </c:pt>
                <c:pt idx="44">
                  <c:v>3.7900000000000003E-2</c:v>
                </c:pt>
                <c:pt idx="45">
                  <c:v>3.9900000000000005E-2</c:v>
                </c:pt>
                <c:pt idx="46">
                  <c:v>4.3900000000000002E-2</c:v>
                </c:pt>
                <c:pt idx="47">
                  <c:v>4.7699999999999999E-2</c:v>
                </c:pt>
                <c:pt idx="48">
                  <c:v>5.1500000000000004E-2</c:v>
                </c:pt>
                <c:pt idx="49">
                  <c:v>5.5300000000000002E-2</c:v>
                </c:pt>
                <c:pt idx="50">
                  <c:v>5.8999999999999997E-2</c:v>
                </c:pt>
                <c:pt idx="51">
                  <c:v>6.2700000000000006E-2</c:v>
                </c:pt>
                <c:pt idx="52">
                  <c:v>6.6400000000000001E-2</c:v>
                </c:pt>
                <c:pt idx="53">
                  <c:v>6.9999999999999993E-2</c:v>
                </c:pt>
                <c:pt idx="54">
                  <c:v>7.3700000000000002E-2</c:v>
                </c:pt>
                <c:pt idx="55">
                  <c:v>7.7300000000000008E-2</c:v>
                </c:pt>
                <c:pt idx="56">
                  <c:v>8.09E-2</c:v>
                </c:pt>
                <c:pt idx="57">
                  <c:v>8.7999999999999995E-2</c:v>
                </c:pt>
                <c:pt idx="58">
                  <c:v>9.69E-2</c:v>
                </c:pt>
                <c:pt idx="59">
                  <c:v>0.10569999999999999</c:v>
                </c:pt>
                <c:pt idx="60">
                  <c:v>0.1145</c:v>
                </c:pt>
                <c:pt idx="61">
                  <c:v>0.12330000000000001</c:v>
                </c:pt>
                <c:pt idx="62">
                  <c:v>0.13200000000000001</c:v>
                </c:pt>
                <c:pt idx="63">
                  <c:v>0.14079999999999998</c:v>
                </c:pt>
                <c:pt idx="64">
                  <c:v>0.14950000000000002</c:v>
                </c:pt>
                <c:pt idx="65">
                  <c:v>0.15820000000000001</c:v>
                </c:pt>
                <c:pt idx="66">
                  <c:v>0.1757</c:v>
                </c:pt>
                <c:pt idx="67">
                  <c:v>0.1933</c:v>
                </c:pt>
                <c:pt idx="68">
                  <c:v>0.21099999999999999</c:v>
                </c:pt>
                <c:pt idx="69">
                  <c:v>0.22879999999999998</c:v>
                </c:pt>
                <c:pt idx="70">
                  <c:v>0.2467</c:v>
                </c:pt>
                <c:pt idx="71">
                  <c:v>0.26480000000000004</c:v>
                </c:pt>
                <c:pt idx="72">
                  <c:v>0.30130000000000001</c:v>
                </c:pt>
                <c:pt idx="73">
                  <c:v>0.33829999999999999</c:v>
                </c:pt>
                <c:pt idx="74">
                  <c:v>0.37570000000000003</c:v>
                </c:pt>
                <c:pt idx="75">
                  <c:v>0.41349999999999998</c:v>
                </c:pt>
                <c:pt idx="76">
                  <c:v>0.45149999999999996</c:v>
                </c:pt>
                <c:pt idx="77">
                  <c:v>0.48979999999999996</c:v>
                </c:pt>
                <c:pt idx="78">
                  <c:v>0.5282</c:v>
                </c:pt>
                <c:pt idx="79">
                  <c:v>0.56679999999999997</c:v>
                </c:pt>
                <c:pt idx="80">
                  <c:v>0.60540000000000005</c:v>
                </c:pt>
                <c:pt idx="81">
                  <c:v>0.64410000000000001</c:v>
                </c:pt>
                <c:pt idx="82">
                  <c:v>0.68269999999999997</c:v>
                </c:pt>
                <c:pt idx="83">
                  <c:v>0.75980000000000003</c:v>
                </c:pt>
                <c:pt idx="84">
                  <c:v>0.85559999999999992</c:v>
                </c:pt>
                <c:pt idx="85">
                  <c:v>0.95039999999999991</c:v>
                </c:pt>
                <c:pt idx="86" formatCode="0.00">
                  <c:v>1.04</c:v>
                </c:pt>
                <c:pt idx="87" formatCode="0.00">
                  <c:v>1.1399999999999999</c:v>
                </c:pt>
                <c:pt idx="88" formatCode="0.00">
                  <c:v>1.23</c:v>
                </c:pt>
                <c:pt idx="89" formatCode="0.00">
                  <c:v>1.32</c:v>
                </c:pt>
                <c:pt idx="90" formatCode="0.00">
                  <c:v>1.4</c:v>
                </c:pt>
                <c:pt idx="91" formatCode="0.00">
                  <c:v>1.49</c:v>
                </c:pt>
                <c:pt idx="92" formatCode="0.00">
                  <c:v>1.66</c:v>
                </c:pt>
                <c:pt idx="93" formatCode="0.00">
                  <c:v>1.82</c:v>
                </c:pt>
                <c:pt idx="94" formatCode="0.00">
                  <c:v>1.98</c:v>
                </c:pt>
                <c:pt idx="95" formatCode="0.00">
                  <c:v>2.14</c:v>
                </c:pt>
                <c:pt idx="96" formatCode="0.00">
                  <c:v>2.29</c:v>
                </c:pt>
                <c:pt idx="97" formatCode="0.00">
                  <c:v>2.44</c:v>
                </c:pt>
                <c:pt idx="98" formatCode="0.00">
                  <c:v>2.72</c:v>
                </c:pt>
                <c:pt idx="99" formatCode="0.00">
                  <c:v>2.99</c:v>
                </c:pt>
                <c:pt idx="100" formatCode="0.00">
                  <c:v>3.25</c:v>
                </c:pt>
                <c:pt idx="101" formatCode="0.00">
                  <c:v>3.5</c:v>
                </c:pt>
                <c:pt idx="102" formatCode="0.00">
                  <c:v>3.74</c:v>
                </c:pt>
                <c:pt idx="103" formatCode="0.00">
                  <c:v>3.97</c:v>
                </c:pt>
                <c:pt idx="104" formatCode="0.00">
                  <c:v>4.2</c:v>
                </c:pt>
                <c:pt idx="105" formatCode="0.00">
                  <c:v>4.41</c:v>
                </c:pt>
                <c:pt idx="106" formatCode="0.00">
                  <c:v>4.62</c:v>
                </c:pt>
                <c:pt idx="107" formatCode="0.00">
                  <c:v>4.83</c:v>
                </c:pt>
                <c:pt idx="108" formatCode="0.00">
                  <c:v>5.03</c:v>
                </c:pt>
                <c:pt idx="109" formatCode="0.00">
                  <c:v>5.41</c:v>
                </c:pt>
                <c:pt idx="110" formatCode="0.00">
                  <c:v>5.86</c:v>
                </c:pt>
                <c:pt idx="111" formatCode="0.00">
                  <c:v>6.29</c:v>
                </c:pt>
                <c:pt idx="112" formatCode="0.00">
                  <c:v>6.7</c:v>
                </c:pt>
                <c:pt idx="113" formatCode="0.00">
                  <c:v>7.08</c:v>
                </c:pt>
                <c:pt idx="114" formatCode="0.00">
                  <c:v>7.45</c:v>
                </c:pt>
                <c:pt idx="115" formatCode="0.00">
                  <c:v>7.81</c:v>
                </c:pt>
                <c:pt idx="116" formatCode="0.00">
                  <c:v>8.16</c:v>
                </c:pt>
                <c:pt idx="117" formatCode="0.00">
                  <c:v>8.49</c:v>
                </c:pt>
                <c:pt idx="118" formatCode="0.00">
                  <c:v>9.1300000000000008</c:v>
                </c:pt>
                <c:pt idx="119" formatCode="0.00">
                  <c:v>9.74</c:v>
                </c:pt>
                <c:pt idx="120" formatCode="0.00">
                  <c:v>10.32</c:v>
                </c:pt>
                <c:pt idx="121" formatCode="0.00">
                  <c:v>10.88</c:v>
                </c:pt>
                <c:pt idx="122" formatCode="0.00">
                  <c:v>11.41</c:v>
                </c:pt>
                <c:pt idx="123" formatCode="0.00">
                  <c:v>11.93</c:v>
                </c:pt>
                <c:pt idx="124" formatCode="0.00">
                  <c:v>12.93</c:v>
                </c:pt>
                <c:pt idx="125" formatCode="0.00">
                  <c:v>13.88</c:v>
                </c:pt>
                <c:pt idx="126" formatCode="0.00">
                  <c:v>14.79</c:v>
                </c:pt>
                <c:pt idx="127" formatCode="0.00">
                  <c:v>15.66</c:v>
                </c:pt>
                <c:pt idx="128" formatCode="0.00">
                  <c:v>16.510000000000002</c:v>
                </c:pt>
                <c:pt idx="129" formatCode="0.00">
                  <c:v>17.329999999999998</c:v>
                </c:pt>
                <c:pt idx="130" formatCode="0.00">
                  <c:v>18.13</c:v>
                </c:pt>
                <c:pt idx="131" formatCode="0.00">
                  <c:v>18.91</c:v>
                </c:pt>
                <c:pt idx="132" formatCode="0.00">
                  <c:v>19.68</c:v>
                </c:pt>
                <c:pt idx="133" formatCode="0.00">
                  <c:v>20.43</c:v>
                </c:pt>
                <c:pt idx="134" formatCode="0.00">
                  <c:v>21.16</c:v>
                </c:pt>
                <c:pt idx="135" formatCode="0.00">
                  <c:v>22.6</c:v>
                </c:pt>
                <c:pt idx="136" formatCode="0.00">
                  <c:v>24.34</c:v>
                </c:pt>
                <c:pt idx="137" formatCode="0.00">
                  <c:v>26.03</c:v>
                </c:pt>
                <c:pt idx="138" formatCode="0.00">
                  <c:v>27.68</c:v>
                </c:pt>
                <c:pt idx="139" formatCode="0.00">
                  <c:v>29.3</c:v>
                </c:pt>
                <c:pt idx="140" formatCode="0.00">
                  <c:v>30.9</c:v>
                </c:pt>
                <c:pt idx="141" formatCode="0.00">
                  <c:v>32.49</c:v>
                </c:pt>
                <c:pt idx="142" formatCode="0.00">
                  <c:v>34.06</c:v>
                </c:pt>
                <c:pt idx="143" formatCode="0.00">
                  <c:v>35.630000000000003</c:v>
                </c:pt>
                <c:pt idx="144" formatCode="0.00">
                  <c:v>38.75</c:v>
                </c:pt>
                <c:pt idx="145" formatCode="0.00">
                  <c:v>41.86</c:v>
                </c:pt>
                <c:pt idx="146" formatCode="0.00">
                  <c:v>44.97</c:v>
                </c:pt>
                <c:pt idx="147" formatCode="0.00">
                  <c:v>48.08</c:v>
                </c:pt>
                <c:pt idx="148" formatCode="0.00">
                  <c:v>51.22</c:v>
                </c:pt>
                <c:pt idx="149" formatCode="0.00">
                  <c:v>54.37</c:v>
                </c:pt>
                <c:pt idx="150" formatCode="0.00">
                  <c:v>60.76</c:v>
                </c:pt>
                <c:pt idx="151" formatCode="0.00">
                  <c:v>67.28</c:v>
                </c:pt>
                <c:pt idx="152" formatCode="0.00">
                  <c:v>73.94</c:v>
                </c:pt>
                <c:pt idx="153" formatCode="0.00">
                  <c:v>80.760000000000005</c:v>
                </c:pt>
                <c:pt idx="154" formatCode="0.00">
                  <c:v>87.74</c:v>
                </c:pt>
                <c:pt idx="155" formatCode="0.00">
                  <c:v>94.89</c:v>
                </c:pt>
                <c:pt idx="156" formatCode="0.00">
                  <c:v>102.21</c:v>
                </c:pt>
                <c:pt idx="157" formatCode="0.00">
                  <c:v>109.7</c:v>
                </c:pt>
                <c:pt idx="158" formatCode="0.00">
                  <c:v>117.38</c:v>
                </c:pt>
                <c:pt idx="159" formatCode="0.00">
                  <c:v>125.22</c:v>
                </c:pt>
                <c:pt idx="160" formatCode="0.00">
                  <c:v>133.25</c:v>
                </c:pt>
                <c:pt idx="161" formatCode="0.00">
                  <c:v>149.85</c:v>
                </c:pt>
                <c:pt idx="162" formatCode="0.00">
                  <c:v>171.6</c:v>
                </c:pt>
                <c:pt idx="163" formatCode="0.00">
                  <c:v>194.48</c:v>
                </c:pt>
                <c:pt idx="164" formatCode="0.00">
                  <c:v>218.5</c:v>
                </c:pt>
                <c:pt idx="165" formatCode="0.00">
                  <c:v>243.65</c:v>
                </c:pt>
                <c:pt idx="166" formatCode="0.00">
                  <c:v>269.94</c:v>
                </c:pt>
                <c:pt idx="167" formatCode="0.00">
                  <c:v>297.36</c:v>
                </c:pt>
                <c:pt idx="168" formatCode="0.00">
                  <c:v>325.91000000000003</c:v>
                </c:pt>
                <c:pt idx="169" formatCode="0.00">
                  <c:v>355.58</c:v>
                </c:pt>
                <c:pt idx="170" formatCode="0.00">
                  <c:v>418.2</c:v>
                </c:pt>
                <c:pt idx="171" formatCode="0.00">
                  <c:v>485.14</c:v>
                </c:pt>
                <c:pt idx="172" formatCode="0.00">
                  <c:v>556.32000000000005</c:v>
                </c:pt>
                <c:pt idx="173" formatCode="0.00">
                  <c:v>631.65</c:v>
                </c:pt>
                <c:pt idx="174" formatCode="0.00">
                  <c:v>711.07</c:v>
                </c:pt>
                <c:pt idx="175" formatCode="0.00">
                  <c:v>794.51</c:v>
                </c:pt>
                <c:pt idx="176" formatCode="0.00">
                  <c:v>973.06</c:v>
                </c:pt>
                <c:pt idx="177" formatCode="0.0">
                  <c:v>1170</c:v>
                </c:pt>
                <c:pt idx="178" formatCode="0.0">
                  <c:v>1380</c:v>
                </c:pt>
                <c:pt idx="179" formatCode="0.0">
                  <c:v>1600</c:v>
                </c:pt>
                <c:pt idx="180" formatCode="0.0">
                  <c:v>1840</c:v>
                </c:pt>
                <c:pt idx="181" formatCode="0.0">
                  <c:v>2090</c:v>
                </c:pt>
                <c:pt idx="182" formatCode="0.0">
                  <c:v>2350</c:v>
                </c:pt>
                <c:pt idx="183" formatCode="0.0">
                  <c:v>2630</c:v>
                </c:pt>
                <c:pt idx="184" formatCode="0.0">
                  <c:v>2910</c:v>
                </c:pt>
                <c:pt idx="185" formatCode="0.0">
                  <c:v>3220</c:v>
                </c:pt>
                <c:pt idx="186" formatCode="0.0">
                  <c:v>3530</c:v>
                </c:pt>
                <c:pt idx="187" formatCode="0.0">
                  <c:v>4190</c:v>
                </c:pt>
                <c:pt idx="188" formatCode="0.0">
                  <c:v>5070</c:v>
                </c:pt>
                <c:pt idx="189" formatCode="0.0">
                  <c:v>6020</c:v>
                </c:pt>
                <c:pt idx="190" formatCode="0.0">
                  <c:v>7020</c:v>
                </c:pt>
                <c:pt idx="191" formatCode="0.0">
                  <c:v>8090</c:v>
                </c:pt>
                <c:pt idx="192" formatCode="0.0">
                  <c:v>9210</c:v>
                </c:pt>
                <c:pt idx="193" formatCode="0.0">
                  <c:v>10380</c:v>
                </c:pt>
                <c:pt idx="194" formatCode="0.0">
                  <c:v>11590</c:v>
                </c:pt>
                <c:pt idx="195" formatCode="0.0">
                  <c:v>12860</c:v>
                </c:pt>
                <c:pt idx="196" formatCode="0.0">
                  <c:v>15510</c:v>
                </c:pt>
                <c:pt idx="197" formatCode="0.0">
                  <c:v>18310</c:v>
                </c:pt>
                <c:pt idx="198" formatCode="0.0">
                  <c:v>21250</c:v>
                </c:pt>
                <c:pt idx="199" formatCode="0.0">
                  <c:v>24320</c:v>
                </c:pt>
                <c:pt idx="200" formatCode="0.0">
                  <c:v>27500</c:v>
                </c:pt>
                <c:pt idx="201" formatCode="0.0">
                  <c:v>30780</c:v>
                </c:pt>
                <c:pt idx="202" formatCode="0.0">
                  <c:v>37620</c:v>
                </c:pt>
                <c:pt idx="203" formatCode="0.0">
                  <c:v>44770</c:v>
                </c:pt>
                <c:pt idx="204" formatCode="0.0">
                  <c:v>52180</c:v>
                </c:pt>
                <c:pt idx="205" formatCode="0.0">
                  <c:v>59800</c:v>
                </c:pt>
                <c:pt idx="206" formatCode="0.0">
                  <c:v>67610</c:v>
                </c:pt>
                <c:pt idx="207" formatCode="0.0">
                  <c:v>75580</c:v>
                </c:pt>
                <c:pt idx="208" formatCode="0.0">
                  <c:v>80420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86A-4EB9-8EE6-7AE2B5E5967E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srim136Xe_Si!$D$20:$D$228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srim136Xe_Si!$M$20:$M$228</c:f>
              <c:numCache>
                <c:formatCode>0.000</c:formatCode>
                <c:ptCount val="209"/>
                <c:pt idx="0">
                  <c:v>1.6000000000000001E-3</c:v>
                </c:pt>
                <c:pt idx="1">
                  <c:v>1.6000000000000001E-3</c:v>
                </c:pt>
                <c:pt idx="2">
                  <c:v>1.7000000000000001E-3</c:v>
                </c:pt>
                <c:pt idx="3">
                  <c:v>1.7000000000000001E-3</c:v>
                </c:pt>
                <c:pt idx="4">
                  <c:v>1.8E-3</c:v>
                </c:pt>
                <c:pt idx="5">
                  <c:v>1.8E-3</c:v>
                </c:pt>
                <c:pt idx="6">
                  <c:v>1.9E-3</c:v>
                </c:pt>
                <c:pt idx="7">
                  <c:v>2E-3</c:v>
                </c:pt>
                <c:pt idx="8">
                  <c:v>2.1000000000000003E-3</c:v>
                </c:pt>
                <c:pt idx="9">
                  <c:v>2.1999999999999997E-3</c:v>
                </c:pt>
                <c:pt idx="10">
                  <c:v>2.3E-3</c:v>
                </c:pt>
                <c:pt idx="11">
                  <c:v>2.3E-3</c:v>
                </c:pt>
                <c:pt idx="12">
                  <c:v>2.4000000000000002E-3</c:v>
                </c:pt>
                <c:pt idx="13">
                  <c:v>2.5000000000000001E-3</c:v>
                </c:pt>
                <c:pt idx="14">
                  <c:v>2.5999999999999999E-3</c:v>
                </c:pt>
                <c:pt idx="15">
                  <c:v>2.7000000000000001E-3</c:v>
                </c:pt>
                <c:pt idx="16">
                  <c:v>2.8E-3</c:v>
                </c:pt>
                <c:pt idx="17">
                  <c:v>2.9000000000000002E-3</c:v>
                </c:pt>
                <c:pt idx="18">
                  <c:v>3.0000000000000001E-3</c:v>
                </c:pt>
                <c:pt idx="19">
                  <c:v>3.0999999999999999E-3</c:v>
                </c:pt>
                <c:pt idx="20">
                  <c:v>3.3E-3</c:v>
                </c:pt>
                <c:pt idx="21">
                  <c:v>3.5000000000000005E-3</c:v>
                </c:pt>
                <c:pt idx="22">
                  <c:v>3.6999999999999997E-3</c:v>
                </c:pt>
                <c:pt idx="23">
                  <c:v>3.8999999999999998E-3</c:v>
                </c:pt>
                <c:pt idx="24">
                  <c:v>4.0000000000000001E-3</c:v>
                </c:pt>
                <c:pt idx="25">
                  <c:v>4.2000000000000006E-3</c:v>
                </c:pt>
                <c:pt idx="26">
                  <c:v>4.3E-3</c:v>
                </c:pt>
                <c:pt idx="27">
                  <c:v>4.4999999999999997E-3</c:v>
                </c:pt>
                <c:pt idx="28">
                  <c:v>4.5999999999999999E-3</c:v>
                </c:pt>
                <c:pt idx="29">
                  <c:v>4.7000000000000002E-3</c:v>
                </c:pt>
                <c:pt idx="30">
                  <c:v>4.8999999999999998E-3</c:v>
                </c:pt>
                <c:pt idx="31">
                  <c:v>5.0999999999999995E-3</c:v>
                </c:pt>
                <c:pt idx="32">
                  <c:v>5.4000000000000003E-3</c:v>
                </c:pt>
                <c:pt idx="33">
                  <c:v>5.7000000000000002E-3</c:v>
                </c:pt>
                <c:pt idx="34">
                  <c:v>6.0000000000000001E-3</c:v>
                </c:pt>
                <c:pt idx="35">
                  <c:v>6.3E-3</c:v>
                </c:pt>
                <c:pt idx="36">
                  <c:v>6.6E-3</c:v>
                </c:pt>
                <c:pt idx="37">
                  <c:v>6.8000000000000005E-3</c:v>
                </c:pt>
                <c:pt idx="38">
                  <c:v>7.0999999999999995E-3</c:v>
                </c:pt>
                <c:pt idx="39">
                  <c:v>7.2999999999999992E-3</c:v>
                </c:pt>
                <c:pt idx="40">
                  <c:v>7.7999999999999996E-3</c:v>
                </c:pt>
                <c:pt idx="41">
                  <c:v>8.3000000000000001E-3</c:v>
                </c:pt>
                <c:pt idx="42">
                  <c:v>8.6999999999999994E-3</c:v>
                </c:pt>
                <c:pt idx="43">
                  <c:v>9.1999999999999998E-3</c:v>
                </c:pt>
                <c:pt idx="44">
                  <c:v>9.6000000000000009E-3</c:v>
                </c:pt>
                <c:pt idx="45">
                  <c:v>0.01</c:v>
                </c:pt>
                <c:pt idx="46">
                  <c:v>1.09E-2</c:v>
                </c:pt>
                <c:pt idx="47">
                  <c:v>1.17E-2</c:v>
                </c:pt>
                <c:pt idx="48">
                  <c:v>1.2500000000000001E-2</c:v>
                </c:pt>
                <c:pt idx="49">
                  <c:v>1.32E-2</c:v>
                </c:pt>
                <c:pt idx="50">
                  <c:v>1.4000000000000002E-2</c:v>
                </c:pt>
                <c:pt idx="51">
                  <c:v>1.47E-2</c:v>
                </c:pt>
                <c:pt idx="52">
                  <c:v>1.54E-2</c:v>
                </c:pt>
                <c:pt idx="53">
                  <c:v>1.6199999999999999E-2</c:v>
                </c:pt>
                <c:pt idx="54">
                  <c:v>1.6900000000000002E-2</c:v>
                </c:pt>
                <c:pt idx="55">
                  <c:v>1.7599999999999998E-2</c:v>
                </c:pt>
                <c:pt idx="56">
                  <c:v>1.8200000000000001E-2</c:v>
                </c:pt>
                <c:pt idx="57">
                  <c:v>1.9599999999999999E-2</c:v>
                </c:pt>
                <c:pt idx="58">
                  <c:v>2.1299999999999999E-2</c:v>
                </c:pt>
                <c:pt idx="59">
                  <c:v>2.29E-2</c:v>
                </c:pt>
                <c:pt idx="60">
                  <c:v>2.46E-2</c:v>
                </c:pt>
                <c:pt idx="61">
                  <c:v>2.6100000000000002E-2</c:v>
                </c:pt>
                <c:pt idx="62">
                  <c:v>2.7700000000000002E-2</c:v>
                </c:pt>
                <c:pt idx="63">
                  <c:v>2.9199999999999997E-2</c:v>
                </c:pt>
                <c:pt idx="64">
                  <c:v>3.0800000000000001E-2</c:v>
                </c:pt>
                <c:pt idx="65">
                  <c:v>3.2300000000000002E-2</c:v>
                </c:pt>
                <c:pt idx="66">
                  <c:v>3.5299999999999998E-2</c:v>
                </c:pt>
                <c:pt idx="67">
                  <c:v>3.8199999999999998E-2</c:v>
                </c:pt>
                <c:pt idx="68">
                  <c:v>4.1099999999999998E-2</c:v>
                </c:pt>
                <c:pt idx="69">
                  <c:v>4.3999999999999997E-2</c:v>
                </c:pt>
                <c:pt idx="70">
                  <c:v>4.6800000000000001E-2</c:v>
                </c:pt>
                <c:pt idx="71">
                  <c:v>4.9700000000000001E-2</c:v>
                </c:pt>
                <c:pt idx="72">
                  <c:v>5.5300000000000002E-2</c:v>
                </c:pt>
                <c:pt idx="73">
                  <c:v>6.0899999999999996E-2</c:v>
                </c:pt>
                <c:pt idx="74">
                  <c:v>6.6400000000000001E-2</c:v>
                </c:pt>
                <c:pt idx="75">
                  <c:v>7.17E-2</c:v>
                </c:pt>
                <c:pt idx="76">
                  <c:v>7.6999999999999999E-2</c:v>
                </c:pt>
                <c:pt idx="77">
                  <c:v>8.2099999999999992E-2</c:v>
                </c:pt>
                <c:pt idx="78">
                  <c:v>8.72E-2</c:v>
                </c:pt>
                <c:pt idx="79">
                  <c:v>9.2100000000000001E-2</c:v>
                </c:pt>
                <c:pt idx="80">
                  <c:v>9.69E-2</c:v>
                </c:pt>
                <c:pt idx="81">
                  <c:v>0.10169999999999998</c:v>
                </c:pt>
                <c:pt idx="82">
                  <c:v>0.10629999999999999</c:v>
                </c:pt>
                <c:pt idx="83">
                  <c:v>0.11539999999999999</c:v>
                </c:pt>
                <c:pt idx="84">
                  <c:v>0.1263</c:v>
                </c:pt>
                <c:pt idx="85">
                  <c:v>0.13650000000000001</c:v>
                </c:pt>
                <c:pt idx="86">
                  <c:v>0.14610000000000001</c:v>
                </c:pt>
                <c:pt idx="87">
                  <c:v>0.155</c:v>
                </c:pt>
                <c:pt idx="88">
                  <c:v>0.16339999999999999</c:v>
                </c:pt>
                <c:pt idx="89">
                  <c:v>0.1714</c:v>
                </c:pt>
                <c:pt idx="90">
                  <c:v>0.17880000000000001</c:v>
                </c:pt>
                <c:pt idx="91">
                  <c:v>0.18590000000000001</c:v>
                </c:pt>
                <c:pt idx="92">
                  <c:v>0.19950000000000001</c:v>
                </c:pt>
                <c:pt idx="93">
                  <c:v>0.2117</c:v>
                </c:pt>
                <c:pt idx="94">
                  <c:v>0.22280000000000003</c:v>
                </c:pt>
                <c:pt idx="95">
                  <c:v>0.23290000000000002</c:v>
                </c:pt>
                <c:pt idx="96">
                  <c:v>0.24209999999999998</c:v>
                </c:pt>
                <c:pt idx="97">
                  <c:v>0.25059999999999999</c:v>
                </c:pt>
                <c:pt idx="98">
                  <c:v>0.26719999999999999</c:v>
                </c:pt>
                <c:pt idx="99">
                  <c:v>0.28149999999999997</c:v>
                </c:pt>
                <c:pt idx="100">
                  <c:v>0.29409999999999997</c:v>
                </c:pt>
                <c:pt idx="101">
                  <c:v>0.30520000000000003</c:v>
                </c:pt>
                <c:pt idx="102">
                  <c:v>0.31520000000000004</c:v>
                </c:pt>
                <c:pt idx="103">
                  <c:v>0.3241</c:v>
                </c:pt>
                <c:pt idx="104">
                  <c:v>0.33229999999999998</c:v>
                </c:pt>
                <c:pt idx="105">
                  <c:v>0.3397</c:v>
                </c:pt>
                <c:pt idx="106">
                  <c:v>0.34639999999999999</c:v>
                </c:pt>
                <c:pt idx="107">
                  <c:v>0.35270000000000001</c:v>
                </c:pt>
                <c:pt idx="108">
                  <c:v>0.3584</c:v>
                </c:pt>
                <c:pt idx="109">
                  <c:v>0.37069999999999997</c:v>
                </c:pt>
                <c:pt idx="110">
                  <c:v>0.38479999999999998</c:v>
                </c:pt>
                <c:pt idx="111">
                  <c:v>0.39679999999999999</c:v>
                </c:pt>
                <c:pt idx="112">
                  <c:v>0.40730000000000005</c:v>
                </c:pt>
                <c:pt idx="113">
                  <c:v>0.41639999999999999</c:v>
                </c:pt>
                <c:pt idx="114">
                  <c:v>0.42460000000000003</c:v>
                </c:pt>
                <c:pt idx="115">
                  <c:v>0.43190000000000001</c:v>
                </c:pt>
                <c:pt idx="116">
                  <c:v>0.4385</c:v>
                </c:pt>
                <c:pt idx="117">
                  <c:v>0.4446</c:v>
                </c:pt>
                <c:pt idx="118">
                  <c:v>0.45970000000000005</c:v>
                </c:pt>
                <c:pt idx="119">
                  <c:v>0.4728</c:v>
                </c:pt>
                <c:pt idx="120">
                  <c:v>0.48419999999999996</c:v>
                </c:pt>
                <c:pt idx="121">
                  <c:v>0.49440000000000001</c:v>
                </c:pt>
                <c:pt idx="122">
                  <c:v>0.50359999999999994</c:v>
                </c:pt>
                <c:pt idx="123">
                  <c:v>0.51200000000000001</c:v>
                </c:pt>
                <c:pt idx="124">
                  <c:v>0.53620000000000001</c:v>
                </c:pt>
                <c:pt idx="125">
                  <c:v>0.55689999999999995</c:v>
                </c:pt>
                <c:pt idx="126">
                  <c:v>0.57510000000000006</c:v>
                </c:pt>
                <c:pt idx="127">
                  <c:v>0.59130000000000005</c:v>
                </c:pt>
                <c:pt idx="128">
                  <c:v>0.60599999999999998</c:v>
                </c:pt>
                <c:pt idx="129">
                  <c:v>0.61950000000000005</c:v>
                </c:pt>
                <c:pt idx="130">
                  <c:v>0.63190000000000002</c:v>
                </c:pt>
                <c:pt idx="131">
                  <c:v>0.64349999999999996</c:v>
                </c:pt>
                <c:pt idx="132">
                  <c:v>0.65429999999999999</c:v>
                </c:pt>
                <c:pt idx="133">
                  <c:v>0.66449999999999998</c:v>
                </c:pt>
                <c:pt idx="134">
                  <c:v>0.67409999999999992</c:v>
                </c:pt>
                <c:pt idx="135">
                  <c:v>0.70679999999999998</c:v>
                </c:pt>
                <c:pt idx="136">
                  <c:v>0.75119999999999998</c:v>
                </c:pt>
                <c:pt idx="137">
                  <c:v>0.79069999999999996</c:v>
                </c:pt>
                <c:pt idx="138">
                  <c:v>0.82650000000000001</c:v>
                </c:pt>
                <c:pt idx="139">
                  <c:v>0.85939999999999994</c:v>
                </c:pt>
                <c:pt idx="140">
                  <c:v>0.89039999999999997</c:v>
                </c:pt>
                <c:pt idx="141">
                  <c:v>0.91980000000000006</c:v>
                </c:pt>
                <c:pt idx="142">
                  <c:v>0.94789999999999996</c:v>
                </c:pt>
                <c:pt idx="143">
                  <c:v>0.9749000000000001</c:v>
                </c:pt>
                <c:pt idx="144" formatCode="0.00">
                  <c:v>1.07</c:v>
                </c:pt>
                <c:pt idx="145" formatCode="0.00">
                  <c:v>1.1599999999999999</c:v>
                </c:pt>
                <c:pt idx="146" formatCode="0.00">
                  <c:v>1.24</c:v>
                </c:pt>
                <c:pt idx="147" formatCode="0.00">
                  <c:v>1.32</c:v>
                </c:pt>
                <c:pt idx="148" formatCode="0.00">
                  <c:v>1.39</c:v>
                </c:pt>
                <c:pt idx="149" formatCode="0.00">
                  <c:v>1.47</c:v>
                </c:pt>
                <c:pt idx="150" formatCode="0.00">
                  <c:v>1.72</c:v>
                </c:pt>
                <c:pt idx="151" formatCode="0.00">
                  <c:v>1.96</c:v>
                </c:pt>
                <c:pt idx="152" formatCode="0.00">
                  <c:v>2.17</c:v>
                </c:pt>
                <c:pt idx="153" formatCode="0.00">
                  <c:v>2.38</c:v>
                </c:pt>
                <c:pt idx="154" formatCode="0.00">
                  <c:v>2.58</c:v>
                </c:pt>
                <c:pt idx="155" formatCode="0.00">
                  <c:v>2.77</c:v>
                </c:pt>
                <c:pt idx="156" formatCode="0.00">
                  <c:v>2.96</c:v>
                </c:pt>
                <c:pt idx="157" formatCode="0.00">
                  <c:v>3.15</c:v>
                </c:pt>
                <c:pt idx="158" formatCode="0.00">
                  <c:v>3.33</c:v>
                </c:pt>
                <c:pt idx="159" formatCode="0.00">
                  <c:v>3.51</c:v>
                </c:pt>
                <c:pt idx="160" formatCode="0.00">
                  <c:v>3.69</c:v>
                </c:pt>
                <c:pt idx="161" formatCode="0.00">
                  <c:v>4.38</c:v>
                </c:pt>
                <c:pt idx="162" formatCode="0.00">
                  <c:v>5.35</c:v>
                </c:pt>
                <c:pt idx="163" formatCode="0.00">
                  <c:v>6.26</c:v>
                </c:pt>
                <c:pt idx="164" formatCode="0.00">
                  <c:v>7.12</c:v>
                </c:pt>
                <c:pt idx="165" formatCode="0.00">
                  <c:v>7.96</c:v>
                </c:pt>
                <c:pt idx="166" formatCode="0.00">
                  <c:v>8.7899999999999991</c:v>
                </c:pt>
                <c:pt idx="167" formatCode="0.00">
                  <c:v>9.61</c:v>
                </c:pt>
                <c:pt idx="168" formatCode="0.00">
                  <c:v>10.43</c:v>
                </c:pt>
                <c:pt idx="169" formatCode="0.00">
                  <c:v>11.24</c:v>
                </c:pt>
                <c:pt idx="170" formatCode="0.00">
                  <c:v>14.32</c:v>
                </c:pt>
                <c:pt idx="171" formatCode="0.00">
                  <c:v>17.170000000000002</c:v>
                </c:pt>
                <c:pt idx="172" formatCode="0.00">
                  <c:v>19.91</c:v>
                </c:pt>
                <c:pt idx="173" formatCode="0.00">
                  <c:v>22.59</c:v>
                </c:pt>
                <c:pt idx="174" formatCode="0.00">
                  <c:v>25.23</c:v>
                </c:pt>
                <c:pt idx="175" formatCode="0.00">
                  <c:v>27.86</c:v>
                </c:pt>
                <c:pt idx="176" formatCode="0.00">
                  <c:v>37.61</c:v>
                </c:pt>
                <c:pt idx="177" formatCode="0.00">
                  <c:v>46.56</c:v>
                </c:pt>
                <c:pt idx="178" formatCode="0.00">
                  <c:v>55.13</c:v>
                </c:pt>
                <c:pt idx="179" formatCode="0.00">
                  <c:v>63.53</c:v>
                </c:pt>
                <c:pt idx="180" formatCode="0.00">
                  <c:v>71.84</c:v>
                </c:pt>
                <c:pt idx="181" formatCode="0.00">
                  <c:v>80.11</c:v>
                </c:pt>
                <c:pt idx="182" formatCode="0.00">
                  <c:v>88.37</c:v>
                </c:pt>
                <c:pt idx="183" formatCode="0.00">
                  <c:v>96.63</c:v>
                </c:pt>
                <c:pt idx="184" formatCode="0.00">
                  <c:v>104.91</c:v>
                </c:pt>
                <c:pt idx="185" formatCode="0.00">
                  <c:v>113.22</c:v>
                </c:pt>
                <c:pt idx="186" formatCode="0.00">
                  <c:v>121.55</c:v>
                </c:pt>
                <c:pt idx="187" formatCode="0.00">
                  <c:v>153.13999999999999</c:v>
                </c:pt>
                <c:pt idx="188" formatCode="0.00">
                  <c:v>197.68</c:v>
                </c:pt>
                <c:pt idx="189" formatCode="0.00">
                  <c:v>238.85</c:v>
                </c:pt>
                <c:pt idx="190" formatCode="0.00">
                  <c:v>278.19</c:v>
                </c:pt>
                <c:pt idx="191" formatCode="0.00">
                  <c:v>316.38</c:v>
                </c:pt>
                <c:pt idx="192" formatCode="0.00">
                  <c:v>353.76</c:v>
                </c:pt>
                <c:pt idx="193" formatCode="0.00">
                  <c:v>390.54</c:v>
                </c:pt>
                <c:pt idx="194" formatCode="0.00">
                  <c:v>426.82</c:v>
                </c:pt>
                <c:pt idx="195" formatCode="0.00">
                  <c:v>462.69</c:v>
                </c:pt>
                <c:pt idx="196" formatCode="0.00">
                  <c:v>595.46</c:v>
                </c:pt>
                <c:pt idx="197" formatCode="0.00">
                  <c:v>715.48</c:v>
                </c:pt>
                <c:pt idx="198" formatCode="0.00">
                  <c:v>827.78</c:v>
                </c:pt>
                <c:pt idx="199" formatCode="0.00">
                  <c:v>934.67</c:v>
                </c:pt>
                <c:pt idx="200" formatCode="0.0">
                  <c:v>1040</c:v>
                </c:pt>
                <c:pt idx="201" formatCode="0.0">
                  <c:v>1140</c:v>
                </c:pt>
                <c:pt idx="202" formatCode="0.0">
                  <c:v>1490</c:v>
                </c:pt>
                <c:pt idx="203" formatCode="0.0">
                  <c:v>1800</c:v>
                </c:pt>
                <c:pt idx="204" formatCode="0.0">
                  <c:v>2090</c:v>
                </c:pt>
                <c:pt idx="205" formatCode="0.0">
                  <c:v>2350</c:v>
                </c:pt>
                <c:pt idx="206" formatCode="0.0">
                  <c:v>2590</c:v>
                </c:pt>
                <c:pt idx="207" formatCode="0.0">
                  <c:v>2830</c:v>
                </c:pt>
                <c:pt idx="208" formatCode="0.0">
                  <c:v>2910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6A-4EB9-8EE6-7AE2B5E5967E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srim136Xe_Si!$D$20:$D$228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srim136Xe_Si!$P$20:$P$228</c:f>
              <c:numCache>
                <c:formatCode>0.000</c:formatCode>
                <c:ptCount val="209"/>
                <c:pt idx="0">
                  <c:v>1.2000000000000001E-3</c:v>
                </c:pt>
                <c:pt idx="1">
                  <c:v>1.2000000000000001E-3</c:v>
                </c:pt>
                <c:pt idx="2">
                  <c:v>1.2000000000000001E-3</c:v>
                </c:pt>
                <c:pt idx="3">
                  <c:v>1.2000000000000001E-3</c:v>
                </c:pt>
                <c:pt idx="4">
                  <c:v>1.2999999999999999E-3</c:v>
                </c:pt>
                <c:pt idx="5">
                  <c:v>1.2999999999999999E-3</c:v>
                </c:pt>
                <c:pt idx="6">
                  <c:v>1.4E-3</c:v>
                </c:pt>
                <c:pt idx="7">
                  <c:v>1.5E-3</c:v>
                </c:pt>
                <c:pt idx="8">
                  <c:v>1.5E-3</c:v>
                </c:pt>
                <c:pt idx="9">
                  <c:v>1.6000000000000001E-3</c:v>
                </c:pt>
                <c:pt idx="10">
                  <c:v>1.6000000000000001E-3</c:v>
                </c:pt>
                <c:pt idx="11">
                  <c:v>1.7000000000000001E-3</c:v>
                </c:pt>
                <c:pt idx="12">
                  <c:v>1.7000000000000001E-3</c:v>
                </c:pt>
                <c:pt idx="13">
                  <c:v>1.8E-3</c:v>
                </c:pt>
                <c:pt idx="14">
                  <c:v>1.9E-3</c:v>
                </c:pt>
                <c:pt idx="15">
                  <c:v>2E-3</c:v>
                </c:pt>
                <c:pt idx="16">
                  <c:v>2.1000000000000003E-3</c:v>
                </c:pt>
                <c:pt idx="17">
                  <c:v>2.1999999999999997E-3</c:v>
                </c:pt>
                <c:pt idx="18">
                  <c:v>2.1999999999999997E-3</c:v>
                </c:pt>
                <c:pt idx="19">
                  <c:v>2.3E-3</c:v>
                </c:pt>
                <c:pt idx="20">
                  <c:v>2.5000000000000001E-3</c:v>
                </c:pt>
                <c:pt idx="21">
                  <c:v>2.5999999999999999E-3</c:v>
                </c:pt>
                <c:pt idx="22">
                  <c:v>2.8E-3</c:v>
                </c:pt>
                <c:pt idx="23">
                  <c:v>2.9000000000000002E-3</c:v>
                </c:pt>
                <c:pt idx="24">
                  <c:v>3.0000000000000001E-3</c:v>
                </c:pt>
                <c:pt idx="25">
                  <c:v>3.2000000000000002E-3</c:v>
                </c:pt>
                <c:pt idx="26">
                  <c:v>3.3E-3</c:v>
                </c:pt>
                <c:pt idx="27">
                  <c:v>3.4000000000000002E-3</c:v>
                </c:pt>
                <c:pt idx="28">
                  <c:v>3.5000000000000005E-3</c:v>
                </c:pt>
                <c:pt idx="29">
                  <c:v>3.5999999999999999E-3</c:v>
                </c:pt>
                <c:pt idx="30">
                  <c:v>3.6999999999999997E-3</c:v>
                </c:pt>
                <c:pt idx="31">
                  <c:v>4.0000000000000001E-3</c:v>
                </c:pt>
                <c:pt idx="32">
                  <c:v>4.2000000000000006E-3</c:v>
                </c:pt>
                <c:pt idx="33">
                  <c:v>4.4999999999999997E-3</c:v>
                </c:pt>
                <c:pt idx="34">
                  <c:v>4.7000000000000002E-3</c:v>
                </c:pt>
                <c:pt idx="35">
                  <c:v>4.8999999999999998E-3</c:v>
                </c:pt>
                <c:pt idx="36">
                  <c:v>5.1999999999999998E-3</c:v>
                </c:pt>
                <c:pt idx="37">
                  <c:v>5.4000000000000003E-3</c:v>
                </c:pt>
                <c:pt idx="38">
                  <c:v>5.5999999999999999E-3</c:v>
                </c:pt>
                <c:pt idx="39">
                  <c:v>5.8000000000000005E-3</c:v>
                </c:pt>
                <c:pt idx="40">
                  <c:v>6.1999999999999998E-3</c:v>
                </c:pt>
                <c:pt idx="41">
                  <c:v>6.6E-3</c:v>
                </c:pt>
                <c:pt idx="42">
                  <c:v>7.000000000000001E-3</c:v>
                </c:pt>
                <c:pt idx="43">
                  <c:v>7.3999999999999995E-3</c:v>
                </c:pt>
                <c:pt idx="44">
                  <c:v>7.7999999999999996E-3</c:v>
                </c:pt>
                <c:pt idx="45">
                  <c:v>8.0999999999999996E-3</c:v>
                </c:pt>
                <c:pt idx="46">
                  <c:v>8.7999999999999988E-3</c:v>
                </c:pt>
                <c:pt idx="47">
                  <c:v>9.4999999999999998E-3</c:v>
                </c:pt>
                <c:pt idx="48">
                  <c:v>1.0199999999999999E-2</c:v>
                </c:pt>
                <c:pt idx="49">
                  <c:v>1.09E-2</c:v>
                </c:pt>
                <c:pt idx="50">
                  <c:v>1.15E-2</c:v>
                </c:pt>
                <c:pt idx="51">
                  <c:v>1.21E-2</c:v>
                </c:pt>
                <c:pt idx="52">
                  <c:v>1.2699999999999999E-2</c:v>
                </c:pt>
                <c:pt idx="53">
                  <c:v>1.34E-2</c:v>
                </c:pt>
                <c:pt idx="54">
                  <c:v>1.4000000000000002E-2</c:v>
                </c:pt>
                <c:pt idx="55">
                  <c:v>1.4499999999999999E-2</c:v>
                </c:pt>
                <c:pt idx="56">
                  <c:v>1.5099999999999999E-2</c:v>
                </c:pt>
                <c:pt idx="57">
                  <c:v>1.6300000000000002E-2</c:v>
                </c:pt>
                <c:pt idx="58">
                  <c:v>1.77E-2</c:v>
                </c:pt>
                <c:pt idx="59">
                  <c:v>1.9099999999999999E-2</c:v>
                </c:pt>
                <c:pt idx="60">
                  <c:v>2.0499999999999997E-2</c:v>
                </c:pt>
                <c:pt idx="61">
                  <c:v>2.18E-2</c:v>
                </c:pt>
                <c:pt idx="62">
                  <c:v>2.3100000000000002E-2</c:v>
                </c:pt>
                <c:pt idx="63">
                  <c:v>2.4500000000000001E-2</c:v>
                </c:pt>
                <c:pt idx="64">
                  <c:v>2.58E-2</c:v>
                </c:pt>
                <c:pt idx="65">
                  <c:v>2.7000000000000003E-2</c:v>
                </c:pt>
                <c:pt idx="66">
                  <c:v>2.9599999999999998E-2</c:v>
                </c:pt>
                <c:pt idx="67">
                  <c:v>3.2100000000000004E-2</c:v>
                </c:pt>
                <c:pt idx="68">
                  <c:v>3.4599999999999999E-2</c:v>
                </c:pt>
                <c:pt idx="69">
                  <c:v>3.7100000000000001E-2</c:v>
                </c:pt>
                <c:pt idx="70">
                  <c:v>3.95E-2</c:v>
                </c:pt>
                <c:pt idx="71">
                  <c:v>4.1999999999999996E-2</c:v>
                </c:pt>
                <c:pt idx="72">
                  <c:v>4.6899999999999997E-2</c:v>
                </c:pt>
                <c:pt idx="73">
                  <c:v>5.1799999999999999E-2</c:v>
                </c:pt>
                <c:pt idx="74">
                  <c:v>5.6599999999999998E-2</c:v>
                </c:pt>
                <c:pt idx="75">
                  <c:v>6.1499999999999999E-2</c:v>
                </c:pt>
                <c:pt idx="76">
                  <c:v>6.6299999999999998E-2</c:v>
                </c:pt>
                <c:pt idx="77">
                  <c:v>7.1099999999999997E-2</c:v>
                </c:pt>
                <c:pt idx="78">
                  <c:v>7.5899999999999995E-2</c:v>
                </c:pt>
                <c:pt idx="79">
                  <c:v>8.0600000000000005E-2</c:v>
                </c:pt>
                <c:pt idx="80">
                  <c:v>8.5400000000000004E-2</c:v>
                </c:pt>
                <c:pt idx="81">
                  <c:v>9.01E-2</c:v>
                </c:pt>
                <c:pt idx="82">
                  <c:v>9.4699999999999993E-2</c:v>
                </c:pt>
                <c:pt idx="83">
                  <c:v>0.10389999999999999</c:v>
                </c:pt>
                <c:pt idx="84">
                  <c:v>0.11510000000000001</c:v>
                </c:pt>
                <c:pt idx="85">
                  <c:v>0.12589999999999998</c:v>
                </c:pt>
                <c:pt idx="86">
                  <c:v>0.13650000000000001</c:v>
                </c:pt>
                <c:pt idx="87">
                  <c:v>0.14660000000000001</c:v>
                </c:pt>
                <c:pt idx="88">
                  <c:v>0.15640000000000001</c:v>
                </c:pt>
                <c:pt idx="89">
                  <c:v>0.16589999999999999</c:v>
                </c:pt>
                <c:pt idx="90">
                  <c:v>0.17499999999999999</c:v>
                </c:pt>
                <c:pt idx="91">
                  <c:v>0.18380000000000002</c:v>
                </c:pt>
                <c:pt idx="92">
                  <c:v>0.20049999999999998</c:v>
                </c:pt>
                <c:pt idx="93">
                  <c:v>0.21600000000000003</c:v>
                </c:pt>
                <c:pt idx="94">
                  <c:v>0.2306</c:v>
                </c:pt>
                <c:pt idx="95">
                  <c:v>0.24409999999999998</c:v>
                </c:pt>
                <c:pt idx="96">
                  <c:v>0.25690000000000002</c:v>
                </c:pt>
                <c:pt idx="97">
                  <c:v>0.26900000000000002</c:v>
                </c:pt>
                <c:pt idx="98">
                  <c:v>0.29110000000000003</c:v>
                </c:pt>
                <c:pt idx="99">
                  <c:v>0.311</c:v>
                </c:pt>
                <c:pt idx="100">
                  <c:v>0.32900000000000001</c:v>
                </c:pt>
                <c:pt idx="101">
                  <c:v>0.34540000000000004</c:v>
                </c:pt>
                <c:pt idx="102">
                  <c:v>0.36049999999999999</c:v>
                </c:pt>
                <c:pt idx="103">
                  <c:v>0.37440000000000001</c:v>
                </c:pt>
                <c:pt idx="104">
                  <c:v>0.38719999999999999</c:v>
                </c:pt>
                <c:pt idx="105">
                  <c:v>0.3992</c:v>
                </c:pt>
                <c:pt idx="106">
                  <c:v>0.4103</c:v>
                </c:pt>
                <c:pt idx="107">
                  <c:v>0.42069999999999996</c:v>
                </c:pt>
                <c:pt idx="108">
                  <c:v>0.4304</c:v>
                </c:pt>
                <c:pt idx="109">
                  <c:v>0.44820000000000004</c:v>
                </c:pt>
                <c:pt idx="110">
                  <c:v>0.46779999999999999</c:v>
                </c:pt>
                <c:pt idx="111">
                  <c:v>0.4849</c:v>
                </c:pt>
                <c:pt idx="112">
                  <c:v>0.50009999999999999</c:v>
                </c:pt>
                <c:pt idx="113">
                  <c:v>0.51380000000000003</c:v>
                </c:pt>
                <c:pt idx="114">
                  <c:v>0.52610000000000001</c:v>
                </c:pt>
                <c:pt idx="115">
                  <c:v>0.5373</c:v>
                </c:pt>
                <c:pt idx="116">
                  <c:v>0.54759999999999998</c:v>
                </c:pt>
                <c:pt idx="117">
                  <c:v>0.55700000000000005</c:v>
                </c:pt>
                <c:pt idx="118">
                  <c:v>0.57400000000000007</c:v>
                </c:pt>
                <c:pt idx="119">
                  <c:v>0.58879999999999999</c:v>
                </c:pt>
                <c:pt idx="120">
                  <c:v>0.60189999999999999</c:v>
                </c:pt>
                <c:pt idx="121">
                  <c:v>0.61360000000000003</c:v>
                </c:pt>
                <c:pt idx="122">
                  <c:v>0.62419999999999998</c:v>
                </c:pt>
                <c:pt idx="123">
                  <c:v>0.63390000000000002</c:v>
                </c:pt>
                <c:pt idx="124">
                  <c:v>0.65110000000000001</c:v>
                </c:pt>
                <c:pt idx="125">
                  <c:v>0.66589999999999994</c:v>
                </c:pt>
                <c:pt idx="126">
                  <c:v>0.67900000000000005</c:v>
                </c:pt>
                <c:pt idx="127">
                  <c:v>0.69059999999999999</c:v>
                </c:pt>
                <c:pt idx="128">
                  <c:v>0.70119999999999993</c:v>
                </c:pt>
                <c:pt idx="129">
                  <c:v>0.71079999999999999</c:v>
                </c:pt>
                <c:pt idx="130">
                  <c:v>0.71960000000000002</c:v>
                </c:pt>
                <c:pt idx="131">
                  <c:v>0.7278</c:v>
                </c:pt>
                <c:pt idx="132">
                  <c:v>0.73540000000000005</c:v>
                </c:pt>
                <c:pt idx="133">
                  <c:v>0.74249999999999994</c:v>
                </c:pt>
                <c:pt idx="134">
                  <c:v>0.74919999999999998</c:v>
                </c:pt>
                <c:pt idx="135">
                  <c:v>0.76150000000000007</c:v>
                </c:pt>
                <c:pt idx="136">
                  <c:v>0.77529999999999999</c:v>
                </c:pt>
                <c:pt idx="137">
                  <c:v>0.78769999999999996</c:v>
                </c:pt>
                <c:pt idx="138">
                  <c:v>0.79900000000000004</c:v>
                </c:pt>
                <c:pt idx="139">
                  <c:v>0.8093999999999999</c:v>
                </c:pt>
                <c:pt idx="140">
                  <c:v>0.81910000000000005</c:v>
                </c:pt>
                <c:pt idx="141">
                  <c:v>0.82829999999999993</c:v>
                </c:pt>
                <c:pt idx="142">
                  <c:v>0.83699999999999997</c:v>
                </c:pt>
                <c:pt idx="143">
                  <c:v>0.84529999999999994</c:v>
                </c:pt>
                <c:pt idx="144">
                  <c:v>0.86099999999999999</c:v>
                </c:pt>
                <c:pt idx="145">
                  <c:v>0.87569999999999992</c:v>
                </c:pt>
                <c:pt idx="146">
                  <c:v>0.88960000000000006</c:v>
                </c:pt>
                <c:pt idx="147">
                  <c:v>0.90290000000000004</c:v>
                </c:pt>
                <c:pt idx="148">
                  <c:v>0.91579999999999995</c:v>
                </c:pt>
                <c:pt idx="149">
                  <c:v>0.9282999999999999</c:v>
                </c:pt>
                <c:pt idx="150">
                  <c:v>0.9526</c:v>
                </c:pt>
                <c:pt idx="151">
                  <c:v>0.97629999999999995</c:v>
                </c:pt>
                <c:pt idx="152">
                  <c:v>0.99960000000000004</c:v>
                </c:pt>
                <c:pt idx="153" formatCode="0.00">
                  <c:v>1.02</c:v>
                </c:pt>
                <c:pt idx="154" formatCode="0.00">
                  <c:v>1.05</c:v>
                </c:pt>
                <c:pt idx="155" formatCode="0.00">
                  <c:v>1.07</c:v>
                </c:pt>
                <c:pt idx="156" formatCode="0.00">
                  <c:v>1.0900000000000001</c:v>
                </c:pt>
                <c:pt idx="157" formatCode="0.00">
                  <c:v>1.1200000000000001</c:v>
                </c:pt>
                <c:pt idx="158" formatCode="0.00">
                  <c:v>1.1399999999999999</c:v>
                </c:pt>
                <c:pt idx="159" formatCode="0.00">
                  <c:v>1.17</c:v>
                </c:pt>
                <c:pt idx="160" formatCode="0.00">
                  <c:v>1.19</c:v>
                </c:pt>
                <c:pt idx="161" formatCode="0.00">
                  <c:v>1.24</c:v>
                </c:pt>
                <c:pt idx="162" formatCode="0.00">
                  <c:v>1.31</c:v>
                </c:pt>
                <c:pt idx="163" formatCode="0.00">
                  <c:v>1.38</c:v>
                </c:pt>
                <c:pt idx="164" formatCode="0.00">
                  <c:v>1.45</c:v>
                </c:pt>
                <c:pt idx="165" formatCode="0.00">
                  <c:v>1.53</c:v>
                </c:pt>
                <c:pt idx="166" formatCode="0.00">
                  <c:v>1.61</c:v>
                </c:pt>
                <c:pt idx="167" formatCode="0.00">
                  <c:v>1.7</c:v>
                </c:pt>
                <c:pt idx="168" formatCode="0.00">
                  <c:v>1.79</c:v>
                </c:pt>
                <c:pt idx="169" formatCode="0.00">
                  <c:v>1.88</c:v>
                </c:pt>
                <c:pt idx="170" formatCode="0.00">
                  <c:v>2.0699999999999998</c:v>
                </c:pt>
                <c:pt idx="171" formatCode="0.00">
                  <c:v>2.2799999999999998</c:v>
                </c:pt>
                <c:pt idx="172" formatCode="0.00">
                  <c:v>2.5</c:v>
                </c:pt>
                <c:pt idx="173" formatCode="0.00">
                  <c:v>2.74</c:v>
                </c:pt>
                <c:pt idx="174" formatCode="0.00">
                  <c:v>2.99</c:v>
                </c:pt>
                <c:pt idx="175" formatCode="0.00">
                  <c:v>3.24</c:v>
                </c:pt>
                <c:pt idx="176" formatCode="0.00">
                  <c:v>3.8</c:v>
                </c:pt>
                <c:pt idx="177" formatCode="0.00">
                  <c:v>4.4000000000000004</c:v>
                </c:pt>
                <c:pt idx="178" formatCode="0.00">
                  <c:v>5.04</c:v>
                </c:pt>
                <c:pt idx="179" formatCode="0.00">
                  <c:v>5.72</c:v>
                </c:pt>
                <c:pt idx="180" formatCode="0.00">
                  <c:v>6.43</c:v>
                </c:pt>
                <c:pt idx="181" formatCode="0.00">
                  <c:v>7.18</c:v>
                </c:pt>
                <c:pt idx="182" formatCode="0.00">
                  <c:v>7.97</c:v>
                </c:pt>
                <c:pt idx="183" formatCode="0.00">
                  <c:v>8.7899999999999991</c:v>
                </c:pt>
                <c:pt idx="184" formatCode="0.00">
                  <c:v>9.64</c:v>
                </c:pt>
                <c:pt idx="185" formatCode="0.00">
                  <c:v>10.52</c:v>
                </c:pt>
                <c:pt idx="186" formatCode="0.00">
                  <c:v>11.43</c:v>
                </c:pt>
                <c:pt idx="187" formatCode="0.00">
                  <c:v>13.33</c:v>
                </c:pt>
                <c:pt idx="188" formatCode="0.00">
                  <c:v>15.86</c:v>
                </c:pt>
                <c:pt idx="189" formatCode="0.00">
                  <c:v>18.53</c:v>
                </c:pt>
                <c:pt idx="190" formatCode="0.00">
                  <c:v>21.33</c:v>
                </c:pt>
                <c:pt idx="191" formatCode="0.00">
                  <c:v>24.26</c:v>
                </c:pt>
                <c:pt idx="192" formatCode="0.00">
                  <c:v>27.3</c:v>
                </c:pt>
                <c:pt idx="193" formatCode="0.00">
                  <c:v>30.45</c:v>
                </c:pt>
                <c:pt idx="194" formatCode="0.00">
                  <c:v>33.69</c:v>
                </c:pt>
                <c:pt idx="195" formatCode="0.00">
                  <c:v>37.020000000000003</c:v>
                </c:pt>
                <c:pt idx="196" formatCode="0.00">
                  <c:v>43.91</c:v>
                </c:pt>
                <c:pt idx="197" formatCode="0.00">
                  <c:v>51.07</c:v>
                </c:pt>
                <c:pt idx="198" formatCode="0.00">
                  <c:v>58.44</c:v>
                </c:pt>
                <c:pt idx="199" formatCode="0.00">
                  <c:v>66</c:v>
                </c:pt>
                <c:pt idx="200" formatCode="0.00">
                  <c:v>73.709999999999994</c:v>
                </c:pt>
                <c:pt idx="201" formatCode="0.00">
                  <c:v>81.53</c:v>
                </c:pt>
                <c:pt idx="202" formatCode="0.00">
                  <c:v>97.46</c:v>
                </c:pt>
                <c:pt idx="203" formatCode="0.00">
                  <c:v>113.63</c:v>
                </c:pt>
                <c:pt idx="204" formatCode="0.00">
                  <c:v>129.91</c:v>
                </c:pt>
                <c:pt idx="205" formatCode="0.00">
                  <c:v>146.22</c:v>
                </c:pt>
                <c:pt idx="206" formatCode="0.00">
                  <c:v>162.49</c:v>
                </c:pt>
                <c:pt idx="207" formatCode="0.00">
                  <c:v>178.67</c:v>
                </c:pt>
                <c:pt idx="208" formatCode="0.00">
                  <c:v>188.32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86A-4EB9-8EE6-7AE2B5E59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42224"/>
        <c:axId val="639843008"/>
      </c:scatterChart>
      <c:valAx>
        <c:axId val="63984222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43008"/>
        <c:crosses val="autoZero"/>
        <c:crossBetween val="midCat"/>
        <c:majorUnit val="10"/>
      </c:valAx>
      <c:valAx>
        <c:axId val="639843008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4222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srim136Xe_Al!$P$5</c:f>
          <c:strCache>
            <c:ptCount val="1"/>
            <c:pt idx="0">
              <c:v>srim136Xe_Al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srim136Xe_Al!$D$20:$D$228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srim136Xe_Al!$E$20:$E$228</c:f>
              <c:numCache>
                <c:formatCode>0.000E+00</c:formatCode>
                <c:ptCount val="209"/>
                <c:pt idx="0">
                  <c:v>0.159</c:v>
                </c:pt>
                <c:pt idx="1">
                  <c:v>0.16450000000000001</c:v>
                </c:pt>
                <c:pt idx="2">
                  <c:v>0.1699</c:v>
                </c:pt>
                <c:pt idx="3">
                  <c:v>0.17519999999999999</c:v>
                </c:pt>
                <c:pt idx="4">
                  <c:v>0.18029999999999999</c:v>
                </c:pt>
                <c:pt idx="5">
                  <c:v>0.19</c:v>
                </c:pt>
                <c:pt idx="6">
                  <c:v>0.20150000000000001</c:v>
                </c:pt>
                <c:pt idx="7">
                  <c:v>0.21240000000000001</c:v>
                </c:pt>
                <c:pt idx="8">
                  <c:v>0.2228</c:v>
                </c:pt>
                <c:pt idx="9">
                  <c:v>0.23269999999999999</c:v>
                </c:pt>
                <c:pt idx="10">
                  <c:v>0.2422</c:v>
                </c:pt>
                <c:pt idx="11">
                  <c:v>0.25130000000000002</c:v>
                </c:pt>
                <c:pt idx="12">
                  <c:v>0.26019999999999999</c:v>
                </c:pt>
                <c:pt idx="13">
                  <c:v>0.26869999999999999</c:v>
                </c:pt>
                <c:pt idx="14">
                  <c:v>0.28499999999999998</c:v>
                </c:pt>
                <c:pt idx="15">
                  <c:v>0.3004</c:v>
                </c:pt>
                <c:pt idx="16">
                  <c:v>0.31509999999999999</c:v>
                </c:pt>
                <c:pt idx="17">
                  <c:v>0.3291</c:v>
                </c:pt>
                <c:pt idx="18">
                  <c:v>0.34250000000000003</c:v>
                </c:pt>
                <c:pt idx="19">
                  <c:v>0.35549999999999998</c:v>
                </c:pt>
                <c:pt idx="20">
                  <c:v>0.38</c:v>
                </c:pt>
                <c:pt idx="21">
                  <c:v>0.40310000000000001</c:v>
                </c:pt>
                <c:pt idx="22">
                  <c:v>0.4249</c:v>
                </c:pt>
                <c:pt idx="23">
                  <c:v>0.4456</c:v>
                </c:pt>
                <c:pt idx="24">
                  <c:v>0.46539999999999998</c:v>
                </c:pt>
                <c:pt idx="25">
                  <c:v>0.4844</c:v>
                </c:pt>
                <c:pt idx="26">
                  <c:v>0.50270000000000004</c:v>
                </c:pt>
                <c:pt idx="27">
                  <c:v>0.52029999999999998</c:v>
                </c:pt>
                <c:pt idx="28">
                  <c:v>0.53739999999999999</c:v>
                </c:pt>
                <c:pt idx="29">
                  <c:v>0.55389999999999995</c:v>
                </c:pt>
                <c:pt idx="30">
                  <c:v>0.56999999999999995</c:v>
                </c:pt>
                <c:pt idx="31">
                  <c:v>0.6008</c:v>
                </c:pt>
                <c:pt idx="32">
                  <c:v>0.63729999999999998</c:v>
                </c:pt>
                <c:pt idx="33">
                  <c:v>0.67179999999999995</c:v>
                </c:pt>
                <c:pt idx="34">
                  <c:v>0.70450000000000002</c:v>
                </c:pt>
                <c:pt idx="35">
                  <c:v>0.7359</c:v>
                </c:pt>
                <c:pt idx="36">
                  <c:v>0.76590000000000003</c:v>
                </c:pt>
                <c:pt idx="37">
                  <c:v>0.79479999999999995</c:v>
                </c:pt>
                <c:pt idx="38">
                  <c:v>0.82269999999999999</c:v>
                </c:pt>
                <c:pt idx="39">
                  <c:v>0.84970000000000001</c:v>
                </c:pt>
                <c:pt idx="40">
                  <c:v>0.90129999999999999</c:v>
                </c:pt>
                <c:pt idx="41">
                  <c:v>0.95</c:v>
                </c:pt>
                <c:pt idx="42">
                  <c:v>0.99639999999999995</c:v>
                </c:pt>
                <c:pt idx="43">
                  <c:v>1.0409999999999999</c:v>
                </c:pt>
                <c:pt idx="44">
                  <c:v>1.083</c:v>
                </c:pt>
                <c:pt idx="45">
                  <c:v>1.1240000000000001</c:v>
                </c:pt>
                <c:pt idx="46">
                  <c:v>1.202</c:v>
                </c:pt>
                <c:pt idx="47">
                  <c:v>1.2749999999999999</c:v>
                </c:pt>
                <c:pt idx="48">
                  <c:v>1.3440000000000001</c:v>
                </c:pt>
                <c:pt idx="49">
                  <c:v>1.409</c:v>
                </c:pt>
                <c:pt idx="50">
                  <c:v>1.472</c:v>
                </c:pt>
                <c:pt idx="51">
                  <c:v>1.532</c:v>
                </c:pt>
                <c:pt idx="52">
                  <c:v>1.59</c:v>
                </c:pt>
                <c:pt idx="53">
                  <c:v>1.645</c:v>
                </c:pt>
                <c:pt idx="54">
                  <c:v>1.6990000000000001</c:v>
                </c:pt>
                <c:pt idx="55">
                  <c:v>1.752</c:v>
                </c:pt>
                <c:pt idx="56">
                  <c:v>1.8029999999999999</c:v>
                </c:pt>
                <c:pt idx="57">
                  <c:v>1.9</c:v>
                </c:pt>
                <c:pt idx="58">
                  <c:v>2.0150000000000001</c:v>
                </c:pt>
                <c:pt idx="59">
                  <c:v>2.1240000000000001</c:v>
                </c:pt>
                <c:pt idx="60">
                  <c:v>2.2360000000000002</c:v>
                </c:pt>
                <c:pt idx="61">
                  <c:v>2.3940000000000001</c:v>
                </c:pt>
                <c:pt idx="62">
                  <c:v>2.536</c:v>
                </c:pt>
                <c:pt idx="63">
                  <c:v>2.6629999999999998</c:v>
                </c:pt>
                <c:pt idx="64">
                  <c:v>2.7759999999999998</c:v>
                </c:pt>
                <c:pt idx="65">
                  <c:v>2.8769999999999998</c:v>
                </c:pt>
                <c:pt idx="66">
                  <c:v>3.0489999999999999</c:v>
                </c:pt>
                <c:pt idx="67">
                  <c:v>3.1880000000000002</c:v>
                </c:pt>
                <c:pt idx="68">
                  <c:v>3.3050000000000002</c:v>
                </c:pt>
                <c:pt idx="69">
                  <c:v>3.4039999999999999</c:v>
                </c:pt>
                <c:pt idx="70">
                  <c:v>3.4910000000000001</c:v>
                </c:pt>
                <c:pt idx="71">
                  <c:v>3.57</c:v>
                </c:pt>
                <c:pt idx="72">
                  <c:v>3.7120000000000002</c:v>
                </c:pt>
                <c:pt idx="73">
                  <c:v>3.8439999999999999</c:v>
                </c:pt>
                <c:pt idx="74">
                  <c:v>3.9710000000000001</c:v>
                </c:pt>
                <c:pt idx="75">
                  <c:v>4.0990000000000002</c:v>
                </c:pt>
                <c:pt idx="76">
                  <c:v>4.2270000000000003</c:v>
                </c:pt>
                <c:pt idx="77">
                  <c:v>4.3570000000000002</c:v>
                </c:pt>
                <c:pt idx="78">
                  <c:v>4.4889999999999999</c:v>
                </c:pt>
                <c:pt idx="79">
                  <c:v>4.6230000000000002</c:v>
                </c:pt>
                <c:pt idx="80">
                  <c:v>4.758</c:v>
                </c:pt>
                <c:pt idx="81">
                  <c:v>4.8940000000000001</c:v>
                </c:pt>
                <c:pt idx="82">
                  <c:v>5.0309999999999997</c:v>
                </c:pt>
                <c:pt idx="83">
                  <c:v>5.3070000000000004</c:v>
                </c:pt>
                <c:pt idx="84">
                  <c:v>5.6520000000000001</c:v>
                </c:pt>
                <c:pt idx="85">
                  <c:v>5.9939999999999998</c:v>
                </c:pt>
                <c:pt idx="86">
                  <c:v>6.33</c:v>
                </c:pt>
                <c:pt idx="87">
                  <c:v>6.6589999999999998</c:v>
                </c:pt>
                <c:pt idx="88">
                  <c:v>6.98</c:v>
                </c:pt>
                <c:pt idx="89">
                  <c:v>7.2930000000000001</c:v>
                </c:pt>
                <c:pt idx="90">
                  <c:v>7.5960000000000001</c:v>
                </c:pt>
                <c:pt idx="91">
                  <c:v>7.891</c:v>
                </c:pt>
                <c:pt idx="92">
                  <c:v>8.4540000000000006</c:v>
                </c:pt>
                <c:pt idx="93">
                  <c:v>8.9849999999999994</c:v>
                </c:pt>
                <c:pt idx="94">
                  <c:v>9.4879999999999995</c:v>
                </c:pt>
                <c:pt idx="95">
                  <c:v>9.9649999999999999</c:v>
                </c:pt>
                <c:pt idx="96">
                  <c:v>10.42</c:v>
                </c:pt>
                <c:pt idx="97">
                  <c:v>10.86</c:v>
                </c:pt>
                <c:pt idx="98">
                  <c:v>11.69</c:v>
                </c:pt>
                <c:pt idx="99">
                  <c:v>12.47</c:v>
                </c:pt>
                <c:pt idx="100">
                  <c:v>13.23</c:v>
                </c:pt>
                <c:pt idx="101">
                  <c:v>13.96</c:v>
                </c:pt>
                <c:pt idx="102">
                  <c:v>14.67</c:v>
                </c:pt>
                <c:pt idx="103">
                  <c:v>15.37</c:v>
                </c:pt>
                <c:pt idx="104">
                  <c:v>16.059999999999999</c:v>
                </c:pt>
                <c:pt idx="105">
                  <c:v>16.739999999999998</c:v>
                </c:pt>
                <c:pt idx="106">
                  <c:v>17.399999999999999</c:v>
                </c:pt>
                <c:pt idx="107">
                  <c:v>18.059999999999999</c:v>
                </c:pt>
                <c:pt idx="108">
                  <c:v>18.71</c:v>
                </c:pt>
                <c:pt idx="109">
                  <c:v>19.98</c:v>
                </c:pt>
                <c:pt idx="110">
                  <c:v>21.51</c:v>
                </c:pt>
                <c:pt idx="111">
                  <c:v>22.98</c:v>
                </c:pt>
                <c:pt idx="112">
                  <c:v>24.38</c:v>
                </c:pt>
                <c:pt idx="113">
                  <c:v>25.72</c:v>
                </c:pt>
                <c:pt idx="114">
                  <c:v>26.99</c:v>
                </c:pt>
                <c:pt idx="115">
                  <c:v>28.2</c:v>
                </c:pt>
                <c:pt idx="116">
                  <c:v>29.36</c:v>
                </c:pt>
                <c:pt idx="117">
                  <c:v>30.46</c:v>
                </c:pt>
                <c:pt idx="118">
                  <c:v>32.51</c:v>
                </c:pt>
                <c:pt idx="119">
                  <c:v>34.39</c:v>
                </c:pt>
                <c:pt idx="120">
                  <c:v>36.11</c:v>
                </c:pt>
                <c:pt idx="121">
                  <c:v>37.700000000000003</c:v>
                </c:pt>
                <c:pt idx="122">
                  <c:v>39.18</c:v>
                </c:pt>
                <c:pt idx="123">
                  <c:v>40.56</c:v>
                </c:pt>
                <c:pt idx="124">
                  <c:v>43.06</c:v>
                </c:pt>
                <c:pt idx="125">
                  <c:v>45.28</c:v>
                </c:pt>
                <c:pt idx="126">
                  <c:v>47.27</c:v>
                </c:pt>
                <c:pt idx="127">
                  <c:v>49.07</c:v>
                </c:pt>
                <c:pt idx="128">
                  <c:v>50.71</c:v>
                </c:pt>
                <c:pt idx="129">
                  <c:v>52.21</c:v>
                </c:pt>
                <c:pt idx="130">
                  <c:v>53.59</c:v>
                </c:pt>
                <c:pt idx="131">
                  <c:v>54.87</c:v>
                </c:pt>
                <c:pt idx="132">
                  <c:v>56.05</c:v>
                </c:pt>
                <c:pt idx="133">
                  <c:v>57.14</c:v>
                </c:pt>
                <c:pt idx="134">
                  <c:v>58.15</c:v>
                </c:pt>
                <c:pt idx="135">
                  <c:v>59.96</c:v>
                </c:pt>
                <c:pt idx="136">
                  <c:v>61.89</c:v>
                </c:pt>
                <c:pt idx="137">
                  <c:v>63.51</c:v>
                </c:pt>
                <c:pt idx="138">
                  <c:v>64.88</c:v>
                </c:pt>
                <c:pt idx="139">
                  <c:v>65.91</c:v>
                </c:pt>
                <c:pt idx="140">
                  <c:v>66.23</c:v>
                </c:pt>
                <c:pt idx="141">
                  <c:v>66.75</c:v>
                </c:pt>
                <c:pt idx="142">
                  <c:v>67.180000000000007</c:v>
                </c:pt>
                <c:pt idx="143">
                  <c:v>67.489999999999995</c:v>
                </c:pt>
                <c:pt idx="144">
                  <c:v>67.86</c:v>
                </c:pt>
                <c:pt idx="145">
                  <c:v>67.930000000000007</c:v>
                </c:pt>
                <c:pt idx="146">
                  <c:v>67.78</c:v>
                </c:pt>
                <c:pt idx="147">
                  <c:v>67.48</c:v>
                </c:pt>
                <c:pt idx="148">
                  <c:v>67.040000000000006</c:v>
                </c:pt>
                <c:pt idx="149">
                  <c:v>66.52</c:v>
                </c:pt>
                <c:pt idx="150">
                  <c:v>65.28</c:v>
                </c:pt>
                <c:pt idx="151">
                  <c:v>63.89</c:v>
                </c:pt>
                <c:pt idx="152">
                  <c:v>62.44</c:v>
                </c:pt>
                <c:pt idx="153">
                  <c:v>60.97</c:v>
                </c:pt>
                <c:pt idx="154">
                  <c:v>59.52</c:v>
                </c:pt>
                <c:pt idx="155">
                  <c:v>58.1</c:v>
                </c:pt>
                <c:pt idx="156">
                  <c:v>56.73</c:v>
                </c:pt>
                <c:pt idx="157">
                  <c:v>55.4</c:v>
                </c:pt>
                <c:pt idx="158">
                  <c:v>54.13</c:v>
                </c:pt>
                <c:pt idx="159">
                  <c:v>52.9</c:v>
                </c:pt>
                <c:pt idx="160">
                  <c:v>51.72</c:v>
                </c:pt>
                <c:pt idx="161">
                  <c:v>49.51</c:v>
                </c:pt>
                <c:pt idx="162">
                  <c:v>46.99</c:v>
                </c:pt>
                <c:pt idx="163">
                  <c:v>44.71</c:v>
                </c:pt>
                <c:pt idx="164">
                  <c:v>42.64</c:v>
                </c:pt>
                <c:pt idx="165">
                  <c:v>40.75</c:v>
                </c:pt>
                <c:pt idx="166">
                  <c:v>39.020000000000003</c:v>
                </c:pt>
                <c:pt idx="167">
                  <c:v>37.44</c:v>
                </c:pt>
                <c:pt idx="168">
                  <c:v>35.979999999999997</c:v>
                </c:pt>
                <c:pt idx="169">
                  <c:v>34.65</c:v>
                </c:pt>
                <c:pt idx="170">
                  <c:v>32.31</c:v>
                </c:pt>
                <c:pt idx="171">
                  <c:v>30.31</c:v>
                </c:pt>
                <c:pt idx="172">
                  <c:v>28.57</c:v>
                </c:pt>
                <c:pt idx="173">
                  <c:v>27.05</c:v>
                </c:pt>
                <c:pt idx="174">
                  <c:v>25.7</c:v>
                </c:pt>
                <c:pt idx="175">
                  <c:v>24.5</c:v>
                </c:pt>
                <c:pt idx="176">
                  <c:v>22.45</c:v>
                </c:pt>
                <c:pt idx="177">
                  <c:v>20.78</c:v>
                </c:pt>
                <c:pt idx="178">
                  <c:v>19.37</c:v>
                </c:pt>
                <c:pt idx="179">
                  <c:v>18.18</c:v>
                </c:pt>
                <c:pt idx="180">
                  <c:v>17.16</c:v>
                </c:pt>
                <c:pt idx="181">
                  <c:v>16.27</c:v>
                </c:pt>
                <c:pt idx="182">
                  <c:v>15.5</c:v>
                </c:pt>
                <c:pt idx="183">
                  <c:v>14.81</c:v>
                </c:pt>
                <c:pt idx="184">
                  <c:v>14.19</c:v>
                </c:pt>
                <c:pt idx="185">
                  <c:v>13.64</c:v>
                </c:pt>
                <c:pt idx="186">
                  <c:v>13.15</c:v>
                </c:pt>
                <c:pt idx="187">
                  <c:v>12.29</c:v>
                </c:pt>
                <c:pt idx="188">
                  <c:v>11.41</c:v>
                </c:pt>
                <c:pt idx="189">
                  <c:v>10.68</c:v>
                </c:pt>
                <c:pt idx="190">
                  <c:v>10.08</c:v>
                </c:pt>
                <c:pt idx="191">
                  <c:v>9.57</c:v>
                </c:pt>
                <c:pt idx="192">
                  <c:v>9.1340000000000003</c:v>
                </c:pt>
                <c:pt idx="193">
                  <c:v>8.7569999999999997</c:v>
                </c:pt>
                <c:pt idx="194">
                  <c:v>8.4290000000000003</c:v>
                </c:pt>
                <c:pt idx="195">
                  <c:v>8.14</c:v>
                </c:pt>
                <c:pt idx="196">
                  <c:v>7.6559999999999997</c:v>
                </c:pt>
                <c:pt idx="197">
                  <c:v>7.2670000000000003</c:v>
                </c:pt>
                <c:pt idx="198">
                  <c:v>6.9489999999999998</c:v>
                </c:pt>
                <c:pt idx="199">
                  <c:v>6.6840000000000002</c:v>
                </c:pt>
                <c:pt idx="200">
                  <c:v>6.4610000000000003</c:v>
                </c:pt>
                <c:pt idx="201">
                  <c:v>6.2709999999999999</c:v>
                </c:pt>
                <c:pt idx="202">
                  <c:v>5.9660000000000002</c:v>
                </c:pt>
                <c:pt idx="203">
                  <c:v>5.734</c:v>
                </c:pt>
                <c:pt idx="204">
                  <c:v>5.5529999999999999</c:v>
                </c:pt>
                <c:pt idx="205">
                  <c:v>5.41</c:v>
                </c:pt>
                <c:pt idx="206">
                  <c:v>5.2949999999999999</c:v>
                </c:pt>
                <c:pt idx="207">
                  <c:v>5.2009999999999996</c:v>
                </c:pt>
                <c:pt idx="208">
                  <c:v>5.1550000000000002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06F-4D89-81ED-43A099B1279D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srim136Xe_Al!$D$20:$D$228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srim136Xe_Al!$F$20:$F$228</c:f>
              <c:numCache>
                <c:formatCode>0.000E+00</c:formatCode>
                <c:ptCount val="209"/>
                <c:pt idx="0">
                  <c:v>2.2829999999999999</c:v>
                </c:pt>
                <c:pt idx="1">
                  <c:v>2.3610000000000002</c:v>
                </c:pt>
                <c:pt idx="2">
                  <c:v>2.4350000000000001</c:v>
                </c:pt>
                <c:pt idx="3">
                  <c:v>2.5070000000000001</c:v>
                </c:pt>
                <c:pt idx="4">
                  <c:v>2.5750000000000002</c:v>
                </c:pt>
                <c:pt idx="5">
                  <c:v>2.706</c:v>
                </c:pt>
                <c:pt idx="6">
                  <c:v>2.8570000000000002</c:v>
                </c:pt>
                <c:pt idx="7">
                  <c:v>2.9969999999999999</c:v>
                </c:pt>
                <c:pt idx="8">
                  <c:v>3.1269999999999998</c:v>
                </c:pt>
                <c:pt idx="9">
                  <c:v>3.25</c:v>
                </c:pt>
                <c:pt idx="10">
                  <c:v>3.3650000000000002</c:v>
                </c:pt>
                <c:pt idx="11">
                  <c:v>3.4740000000000002</c:v>
                </c:pt>
                <c:pt idx="12">
                  <c:v>3.577</c:v>
                </c:pt>
                <c:pt idx="13">
                  <c:v>3.6749999999999998</c:v>
                </c:pt>
                <c:pt idx="14">
                  <c:v>3.8580000000000001</c:v>
                </c:pt>
                <c:pt idx="15">
                  <c:v>4.0259999999999998</c:v>
                </c:pt>
                <c:pt idx="16">
                  <c:v>4.181</c:v>
                </c:pt>
                <c:pt idx="17">
                  <c:v>4.3250000000000002</c:v>
                </c:pt>
                <c:pt idx="18">
                  <c:v>4.4589999999999996</c:v>
                </c:pt>
                <c:pt idx="19">
                  <c:v>4.585</c:v>
                </c:pt>
                <c:pt idx="20">
                  <c:v>4.8159999999999998</c:v>
                </c:pt>
                <c:pt idx="21">
                  <c:v>5.0229999999999997</c:v>
                </c:pt>
                <c:pt idx="22">
                  <c:v>5.2110000000000003</c:v>
                </c:pt>
                <c:pt idx="23">
                  <c:v>5.3819999999999997</c:v>
                </c:pt>
                <c:pt idx="24">
                  <c:v>5.5389999999999997</c:v>
                </c:pt>
                <c:pt idx="25">
                  <c:v>5.6840000000000002</c:v>
                </c:pt>
                <c:pt idx="26">
                  <c:v>5.819</c:v>
                </c:pt>
                <c:pt idx="27">
                  <c:v>5.944</c:v>
                </c:pt>
                <c:pt idx="28">
                  <c:v>6.0620000000000003</c:v>
                </c:pt>
                <c:pt idx="29">
                  <c:v>6.1719999999999997</c:v>
                </c:pt>
                <c:pt idx="30">
                  <c:v>6.2759999999999998</c:v>
                </c:pt>
                <c:pt idx="31">
                  <c:v>6.4660000000000002</c:v>
                </c:pt>
                <c:pt idx="32">
                  <c:v>6.6779999999999999</c:v>
                </c:pt>
                <c:pt idx="33">
                  <c:v>6.8650000000000002</c:v>
                </c:pt>
                <c:pt idx="34">
                  <c:v>7.0309999999999997</c:v>
                </c:pt>
                <c:pt idx="35">
                  <c:v>7.181</c:v>
                </c:pt>
                <c:pt idx="36">
                  <c:v>7.3170000000000002</c:v>
                </c:pt>
                <c:pt idx="37">
                  <c:v>7.44</c:v>
                </c:pt>
                <c:pt idx="38">
                  <c:v>7.5529999999999999</c:v>
                </c:pt>
                <c:pt idx="39">
                  <c:v>7.6559999999999997</c:v>
                </c:pt>
                <c:pt idx="40">
                  <c:v>7.8390000000000004</c:v>
                </c:pt>
                <c:pt idx="41">
                  <c:v>7.9950000000000001</c:v>
                </c:pt>
                <c:pt idx="42">
                  <c:v>8.1300000000000008</c:v>
                </c:pt>
                <c:pt idx="43">
                  <c:v>8.2479999999999993</c:v>
                </c:pt>
                <c:pt idx="44">
                  <c:v>8.35</c:v>
                </c:pt>
                <c:pt idx="45">
                  <c:v>8.4410000000000007</c:v>
                </c:pt>
                <c:pt idx="46">
                  <c:v>8.5909999999999993</c:v>
                </c:pt>
                <c:pt idx="47">
                  <c:v>8.7080000000000002</c:v>
                </c:pt>
                <c:pt idx="48">
                  <c:v>8.8010000000000002</c:v>
                </c:pt>
                <c:pt idx="49">
                  <c:v>8.8729999999999993</c:v>
                </c:pt>
                <c:pt idx="50">
                  <c:v>8.93</c:v>
                </c:pt>
                <c:pt idx="51">
                  <c:v>8.9740000000000002</c:v>
                </c:pt>
                <c:pt idx="52">
                  <c:v>9.0060000000000002</c:v>
                </c:pt>
                <c:pt idx="53">
                  <c:v>9.0299999999999994</c:v>
                </c:pt>
                <c:pt idx="54">
                  <c:v>9.0459999999999994</c:v>
                </c:pt>
                <c:pt idx="55">
                  <c:v>9.0559999999999992</c:v>
                </c:pt>
                <c:pt idx="56">
                  <c:v>9.06</c:v>
                </c:pt>
                <c:pt idx="57">
                  <c:v>9.0549999999999997</c:v>
                </c:pt>
                <c:pt idx="58">
                  <c:v>9.0289999999999999</c:v>
                </c:pt>
                <c:pt idx="59">
                  <c:v>8.9870000000000001</c:v>
                </c:pt>
                <c:pt idx="60">
                  <c:v>8.9339999999999993</c:v>
                </c:pt>
                <c:pt idx="61">
                  <c:v>8.8729999999999993</c:v>
                </c:pt>
                <c:pt idx="62">
                  <c:v>8.8059999999999992</c:v>
                </c:pt>
                <c:pt idx="63">
                  <c:v>8.7349999999999994</c:v>
                </c:pt>
                <c:pt idx="64">
                  <c:v>8.6620000000000008</c:v>
                </c:pt>
                <c:pt idx="65">
                  <c:v>8.5860000000000003</c:v>
                </c:pt>
                <c:pt idx="66">
                  <c:v>8.4320000000000004</c:v>
                </c:pt>
                <c:pt idx="67">
                  <c:v>8.2769999999999992</c:v>
                </c:pt>
                <c:pt idx="68">
                  <c:v>8.1229999999999993</c:v>
                </c:pt>
                <c:pt idx="69">
                  <c:v>7.9729999999999999</c:v>
                </c:pt>
                <c:pt idx="70">
                  <c:v>7.827</c:v>
                </c:pt>
                <c:pt idx="71">
                  <c:v>7.6849999999999996</c:v>
                </c:pt>
                <c:pt idx="72">
                  <c:v>7.4139999999999997</c:v>
                </c:pt>
                <c:pt idx="73">
                  <c:v>7.1619999999999999</c:v>
                </c:pt>
                <c:pt idx="74">
                  <c:v>6.9279999999999999</c:v>
                </c:pt>
                <c:pt idx="75">
                  <c:v>6.71</c:v>
                </c:pt>
                <c:pt idx="76">
                  <c:v>6.5069999999999997</c:v>
                </c:pt>
                <c:pt idx="77">
                  <c:v>6.3170000000000002</c:v>
                </c:pt>
                <c:pt idx="78">
                  <c:v>6.14</c:v>
                </c:pt>
                <c:pt idx="79">
                  <c:v>5.9740000000000002</c:v>
                </c:pt>
                <c:pt idx="80">
                  <c:v>5.8179999999999996</c:v>
                </c:pt>
                <c:pt idx="81">
                  <c:v>5.6719999999999997</c:v>
                </c:pt>
                <c:pt idx="82">
                  <c:v>5.5330000000000004</c:v>
                </c:pt>
                <c:pt idx="83">
                  <c:v>5.28</c:v>
                </c:pt>
                <c:pt idx="84">
                  <c:v>4.9980000000000002</c:v>
                </c:pt>
                <c:pt idx="85">
                  <c:v>4.75</c:v>
                </c:pt>
                <c:pt idx="86">
                  <c:v>4.53</c:v>
                </c:pt>
                <c:pt idx="87">
                  <c:v>4.3319999999999999</c:v>
                </c:pt>
                <c:pt idx="88">
                  <c:v>4.1529999999999996</c:v>
                </c:pt>
                <c:pt idx="89">
                  <c:v>3.9910000000000001</c:v>
                </c:pt>
                <c:pt idx="90">
                  <c:v>3.843</c:v>
                </c:pt>
                <c:pt idx="91">
                  <c:v>3.7080000000000002</c:v>
                </c:pt>
                <c:pt idx="92">
                  <c:v>3.468</c:v>
                </c:pt>
                <c:pt idx="93">
                  <c:v>3.2610000000000001</c:v>
                </c:pt>
                <c:pt idx="94">
                  <c:v>3.081</c:v>
                </c:pt>
                <c:pt idx="95">
                  <c:v>2.9220000000000002</c:v>
                </c:pt>
                <c:pt idx="96">
                  <c:v>2.782</c:v>
                </c:pt>
                <c:pt idx="97">
                  <c:v>2.6560000000000001</c:v>
                </c:pt>
                <c:pt idx="98">
                  <c:v>2.44</c:v>
                </c:pt>
                <c:pt idx="99">
                  <c:v>2.2599999999999998</c:v>
                </c:pt>
                <c:pt idx="100">
                  <c:v>2.1080000000000001</c:v>
                </c:pt>
                <c:pt idx="101">
                  <c:v>1.978</c:v>
                </c:pt>
                <c:pt idx="102">
                  <c:v>1.865</c:v>
                </c:pt>
                <c:pt idx="103">
                  <c:v>1.7649999999999999</c:v>
                </c:pt>
                <c:pt idx="104">
                  <c:v>1.677</c:v>
                </c:pt>
                <c:pt idx="105">
                  <c:v>1.5980000000000001</c:v>
                </c:pt>
                <c:pt idx="106">
                  <c:v>1.5269999999999999</c:v>
                </c:pt>
                <c:pt idx="107">
                  <c:v>1.4630000000000001</c:v>
                </c:pt>
                <c:pt idx="108">
                  <c:v>1.405</c:v>
                </c:pt>
                <c:pt idx="109">
                  <c:v>1.302</c:v>
                </c:pt>
                <c:pt idx="110">
                  <c:v>1.196</c:v>
                </c:pt>
                <c:pt idx="111">
                  <c:v>1.107</c:v>
                </c:pt>
                <c:pt idx="112">
                  <c:v>1.0309999999999999</c:v>
                </c:pt>
                <c:pt idx="113">
                  <c:v>0.9667</c:v>
                </c:pt>
                <c:pt idx="114">
                  <c:v>0.91039999999999999</c:v>
                </c:pt>
                <c:pt idx="115">
                  <c:v>0.86080000000000001</c:v>
                </c:pt>
                <c:pt idx="116">
                  <c:v>0.81689999999999996</c:v>
                </c:pt>
                <c:pt idx="117">
                  <c:v>0.77769999999999995</c:v>
                </c:pt>
                <c:pt idx="118">
                  <c:v>0.71050000000000002</c:v>
                </c:pt>
                <c:pt idx="119">
                  <c:v>0.65490000000000004</c:v>
                </c:pt>
                <c:pt idx="120">
                  <c:v>0.60809999999999997</c:v>
                </c:pt>
                <c:pt idx="121">
                  <c:v>0.56810000000000005</c:v>
                </c:pt>
                <c:pt idx="122">
                  <c:v>0.53349999999999997</c:v>
                </c:pt>
                <c:pt idx="123">
                  <c:v>0.50319999999999998</c:v>
                </c:pt>
                <c:pt idx="124">
                  <c:v>0.45250000000000001</c:v>
                </c:pt>
                <c:pt idx="125">
                  <c:v>0.41189999999999999</c:v>
                </c:pt>
                <c:pt idx="126">
                  <c:v>0.3785</c:v>
                </c:pt>
                <c:pt idx="127">
                  <c:v>0.35039999999999999</c:v>
                </c:pt>
                <c:pt idx="128">
                  <c:v>0.3266</c:v>
                </c:pt>
                <c:pt idx="129">
                  <c:v>0.30599999999999999</c:v>
                </c:pt>
                <c:pt idx="130">
                  <c:v>0.28799999999999998</c:v>
                </c:pt>
                <c:pt idx="131">
                  <c:v>0.2722</c:v>
                </c:pt>
                <c:pt idx="132">
                  <c:v>0.25819999999999999</c:v>
                </c:pt>
                <c:pt idx="133">
                  <c:v>0.24560000000000001</c:v>
                </c:pt>
                <c:pt idx="134">
                  <c:v>0.23430000000000001</c:v>
                </c:pt>
                <c:pt idx="135">
                  <c:v>0.2147</c:v>
                </c:pt>
                <c:pt idx="136">
                  <c:v>0.19470000000000001</c:v>
                </c:pt>
                <c:pt idx="137">
                  <c:v>0.1784</c:v>
                </c:pt>
                <c:pt idx="138">
                  <c:v>0.16470000000000001</c:v>
                </c:pt>
                <c:pt idx="139">
                  <c:v>0.15310000000000001</c:v>
                </c:pt>
                <c:pt idx="140">
                  <c:v>0.1431</c:v>
                </c:pt>
                <c:pt idx="141">
                  <c:v>0.13450000000000001</c:v>
                </c:pt>
                <c:pt idx="142">
                  <c:v>0.1268</c:v>
                </c:pt>
                <c:pt idx="143">
                  <c:v>0.1201</c:v>
                </c:pt>
                <c:pt idx="144">
                  <c:v>0.1087</c:v>
                </c:pt>
                <c:pt idx="145">
                  <c:v>9.9360000000000004E-2</c:v>
                </c:pt>
                <c:pt idx="146">
                  <c:v>9.1600000000000001E-2</c:v>
                </c:pt>
                <c:pt idx="147">
                  <c:v>8.5029999999999994E-2</c:v>
                </c:pt>
                <c:pt idx="148">
                  <c:v>7.9390000000000002E-2</c:v>
                </c:pt>
                <c:pt idx="149">
                  <c:v>7.4490000000000001E-2</c:v>
                </c:pt>
                <c:pt idx="150">
                  <c:v>6.6400000000000001E-2</c:v>
                </c:pt>
                <c:pt idx="151">
                  <c:v>5.9979999999999999E-2</c:v>
                </c:pt>
                <c:pt idx="152">
                  <c:v>5.4760000000000003E-2</c:v>
                </c:pt>
                <c:pt idx="153">
                  <c:v>5.0410000000000003E-2</c:v>
                </c:pt>
                <c:pt idx="154">
                  <c:v>4.6739999999999997E-2</c:v>
                </c:pt>
                <c:pt idx="155">
                  <c:v>4.36E-2</c:v>
                </c:pt>
                <c:pt idx="156">
                  <c:v>4.0869999999999997E-2</c:v>
                </c:pt>
                <c:pt idx="157">
                  <c:v>3.848E-2</c:v>
                </c:pt>
                <c:pt idx="158">
                  <c:v>3.637E-2</c:v>
                </c:pt>
                <c:pt idx="159">
                  <c:v>3.449E-2</c:v>
                </c:pt>
                <c:pt idx="160">
                  <c:v>3.2809999999999999E-2</c:v>
                </c:pt>
                <c:pt idx="161">
                  <c:v>2.9909999999999999E-2</c:v>
                </c:pt>
                <c:pt idx="162">
                  <c:v>2.6970000000000001E-2</c:v>
                </c:pt>
                <c:pt idx="163">
                  <c:v>2.4580000000000001E-2</c:v>
                </c:pt>
                <c:pt idx="164">
                  <c:v>2.2599999999999999E-2</c:v>
                </c:pt>
                <c:pt idx="165">
                  <c:v>2.0930000000000001E-2</c:v>
                </c:pt>
                <c:pt idx="166">
                  <c:v>1.95E-2</c:v>
                </c:pt>
                <c:pt idx="167">
                  <c:v>1.8259999999999998E-2</c:v>
                </c:pt>
                <c:pt idx="168">
                  <c:v>1.7170000000000001E-2</c:v>
                </c:pt>
                <c:pt idx="169">
                  <c:v>1.6219999999999998E-2</c:v>
                </c:pt>
                <c:pt idx="170">
                  <c:v>1.461E-2</c:v>
                </c:pt>
                <c:pt idx="171">
                  <c:v>1.3299999999999999E-2</c:v>
                </c:pt>
                <c:pt idx="172">
                  <c:v>1.222E-2</c:v>
                </c:pt>
                <c:pt idx="173">
                  <c:v>1.1299999999999999E-2</c:v>
                </c:pt>
                <c:pt idx="174">
                  <c:v>1.052E-2</c:v>
                </c:pt>
                <c:pt idx="175">
                  <c:v>9.8490000000000001E-3</c:v>
                </c:pt>
                <c:pt idx="176">
                  <c:v>8.7390000000000002E-3</c:v>
                </c:pt>
                <c:pt idx="177">
                  <c:v>7.8639999999999995E-3</c:v>
                </c:pt>
                <c:pt idx="178">
                  <c:v>7.1539999999999998E-3</c:v>
                </c:pt>
                <c:pt idx="179">
                  <c:v>6.5659999999999998E-3</c:v>
                </c:pt>
                <c:pt idx="180">
                  <c:v>6.0720000000000001E-3</c:v>
                </c:pt>
                <c:pt idx="181">
                  <c:v>5.6490000000000004E-3</c:v>
                </c:pt>
                <c:pt idx="182">
                  <c:v>5.2839999999999996E-3</c:v>
                </c:pt>
                <c:pt idx="183">
                  <c:v>4.9649999999999998E-3</c:v>
                </c:pt>
                <c:pt idx="184">
                  <c:v>4.6839999999999998E-3</c:v>
                </c:pt>
                <c:pt idx="185">
                  <c:v>4.4349999999999997E-3</c:v>
                </c:pt>
                <c:pt idx="186">
                  <c:v>4.2110000000000003E-3</c:v>
                </c:pt>
                <c:pt idx="187">
                  <c:v>3.8289999999999999E-3</c:v>
                </c:pt>
                <c:pt idx="188">
                  <c:v>3.441E-3</c:v>
                </c:pt>
                <c:pt idx="189">
                  <c:v>3.1280000000000001E-3</c:v>
                </c:pt>
                <c:pt idx="190">
                  <c:v>2.8679999999999999E-3</c:v>
                </c:pt>
                <c:pt idx="191">
                  <c:v>2.65E-3</c:v>
                </c:pt>
                <c:pt idx="192">
                  <c:v>2.464E-3</c:v>
                </c:pt>
                <c:pt idx="193">
                  <c:v>2.3040000000000001E-3</c:v>
                </c:pt>
                <c:pt idx="194">
                  <c:v>2.163E-3</c:v>
                </c:pt>
                <c:pt idx="195">
                  <c:v>2.0400000000000001E-3</c:v>
                </c:pt>
                <c:pt idx="196">
                  <c:v>1.8320000000000001E-3</c:v>
                </c:pt>
                <c:pt idx="197">
                  <c:v>1.6639999999999999E-3</c:v>
                </c:pt>
                <c:pt idx="198">
                  <c:v>1.526E-3</c:v>
                </c:pt>
                <c:pt idx="199">
                  <c:v>1.4090000000000001E-3</c:v>
                </c:pt>
                <c:pt idx="200">
                  <c:v>1.3090000000000001E-3</c:v>
                </c:pt>
                <c:pt idx="201">
                  <c:v>1.224E-3</c:v>
                </c:pt>
                <c:pt idx="202">
                  <c:v>1.083E-3</c:v>
                </c:pt>
                <c:pt idx="203">
                  <c:v>9.7190000000000004E-4</c:v>
                </c:pt>
                <c:pt idx="204">
                  <c:v>8.8239999999999998E-4</c:v>
                </c:pt>
                <c:pt idx="205">
                  <c:v>8.0840000000000003E-4</c:v>
                </c:pt>
                <c:pt idx="206">
                  <c:v>7.4629999999999998E-4</c:v>
                </c:pt>
                <c:pt idx="207">
                  <c:v>6.9329999999999999E-4</c:v>
                </c:pt>
                <c:pt idx="208">
                  <c:v>6.6520000000000001E-4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6F-4D89-81ED-43A099B1279D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srim136Xe_Al!$D$20:$D$228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srim136Xe_Al!$G$20:$G$228</c:f>
              <c:numCache>
                <c:formatCode>0.000E+00</c:formatCode>
                <c:ptCount val="209"/>
                <c:pt idx="0">
                  <c:v>2.4419999999999997</c:v>
                </c:pt>
                <c:pt idx="1">
                  <c:v>2.5255000000000001</c:v>
                </c:pt>
                <c:pt idx="2">
                  <c:v>2.6049000000000002</c:v>
                </c:pt>
                <c:pt idx="3">
                  <c:v>2.6821999999999999</c:v>
                </c:pt>
                <c:pt idx="4">
                  <c:v>2.7553000000000001</c:v>
                </c:pt>
                <c:pt idx="5">
                  <c:v>2.8959999999999999</c:v>
                </c:pt>
                <c:pt idx="6">
                  <c:v>3.0585000000000004</c:v>
                </c:pt>
                <c:pt idx="7">
                  <c:v>3.2094</c:v>
                </c:pt>
                <c:pt idx="8">
                  <c:v>3.3497999999999997</c:v>
                </c:pt>
                <c:pt idx="9">
                  <c:v>3.4826999999999999</c:v>
                </c:pt>
                <c:pt idx="10">
                  <c:v>3.6072000000000002</c:v>
                </c:pt>
                <c:pt idx="11">
                  <c:v>3.7253000000000003</c:v>
                </c:pt>
                <c:pt idx="12">
                  <c:v>3.8372000000000002</c:v>
                </c:pt>
                <c:pt idx="13">
                  <c:v>3.9436999999999998</c:v>
                </c:pt>
                <c:pt idx="14">
                  <c:v>4.1429999999999998</c:v>
                </c:pt>
                <c:pt idx="15">
                  <c:v>4.3263999999999996</c:v>
                </c:pt>
                <c:pt idx="16">
                  <c:v>4.4961000000000002</c:v>
                </c:pt>
                <c:pt idx="17">
                  <c:v>4.6541000000000006</c:v>
                </c:pt>
                <c:pt idx="18">
                  <c:v>4.8014999999999999</c:v>
                </c:pt>
                <c:pt idx="19">
                  <c:v>4.9405000000000001</c:v>
                </c:pt>
                <c:pt idx="20">
                  <c:v>5.1959999999999997</c:v>
                </c:pt>
                <c:pt idx="21">
                  <c:v>5.4260999999999999</c:v>
                </c:pt>
                <c:pt idx="22">
                  <c:v>5.6359000000000004</c:v>
                </c:pt>
                <c:pt idx="23">
                  <c:v>5.8275999999999994</c:v>
                </c:pt>
                <c:pt idx="24">
                  <c:v>6.0043999999999995</c:v>
                </c:pt>
                <c:pt idx="25">
                  <c:v>6.1684000000000001</c:v>
                </c:pt>
                <c:pt idx="26">
                  <c:v>6.3216999999999999</c:v>
                </c:pt>
                <c:pt idx="27">
                  <c:v>6.4642999999999997</c:v>
                </c:pt>
                <c:pt idx="28">
                  <c:v>6.5994000000000002</c:v>
                </c:pt>
                <c:pt idx="29">
                  <c:v>6.7258999999999993</c:v>
                </c:pt>
                <c:pt idx="30">
                  <c:v>6.8460000000000001</c:v>
                </c:pt>
                <c:pt idx="31">
                  <c:v>7.0668000000000006</c:v>
                </c:pt>
                <c:pt idx="32">
                  <c:v>7.3152999999999997</c:v>
                </c:pt>
                <c:pt idx="33">
                  <c:v>7.5368000000000004</c:v>
                </c:pt>
                <c:pt idx="34">
                  <c:v>7.7355</c:v>
                </c:pt>
                <c:pt idx="35">
                  <c:v>7.9169</c:v>
                </c:pt>
                <c:pt idx="36">
                  <c:v>8.0829000000000004</c:v>
                </c:pt>
                <c:pt idx="37">
                  <c:v>8.2347999999999999</c:v>
                </c:pt>
                <c:pt idx="38">
                  <c:v>8.3757000000000001</c:v>
                </c:pt>
                <c:pt idx="39">
                  <c:v>8.5056999999999992</c:v>
                </c:pt>
                <c:pt idx="40">
                  <c:v>8.7403000000000013</c:v>
                </c:pt>
                <c:pt idx="41">
                  <c:v>8.9450000000000003</c:v>
                </c:pt>
                <c:pt idx="42">
                  <c:v>9.1264000000000003</c:v>
                </c:pt>
                <c:pt idx="43">
                  <c:v>9.2889999999999997</c:v>
                </c:pt>
                <c:pt idx="44">
                  <c:v>9.4329999999999998</c:v>
                </c:pt>
                <c:pt idx="45">
                  <c:v>9.5650000000000013</c:v>
                </c:pt>
                <c:pt idx="46">
                  <c:v>9.7929999999999993</c:v>
                </c:pt>
                <c:pt idx="47">
                  <c:v>9.9830000000000005</c:v>
                </c:pt>
                <c:pt idx="48">
                  <c:v>10.145</c:v>
                </c:pt>
                <c:pt idx="49">
                  <c:v>10.282</c:v>
                </c:pt>
                <c:pt idx="50">
                  <c:v>10.401999999999999</c:v>
                </c:pt>
                <c:pt idx="51">
                  <c:v>10.506</c:v>
                </c:pt>
                <c:pt idx="52">
                  <c:v>10.596</c:v>
                </c:pt>
                <c:pt idx="53">
                  <c:v>10.674999999999999</c:v>
                </c:pt>
                <c:pt idx="54">
                  <c:v>10.744999999999999</c:v>
                </c:pt>
                <c:pt idx="55">
                  <c:v>10.808</c:v>
                </c:pt>
                <c:pt idx="56">
                  <c:v>10.863</c:v>
                </c:pt>
                <c:pt idx="57">
                  <c:v>10.955</c:v>
                </c:pt>
                <c:pt idx="58">
                  <c:v>11.044</c:v>
                </c:pt>
                <c:pt idx="59">
                  <c:v>11.111000000000001</c:v>
                </c:pt>
                <c:pt idx="60">
                  <c:v>11.17</c:v>
                </c:pt>
                <c:pt idx="61">
                  <c:v>11.266999999999999</c:v>
                </c:pt>
                <c:pt idx="62">
                  <c:v>11.341999999999999</c:v>
                </c:pt>
                <c:pt idx="63">
                  <c:v>11.398</c:v>
                </c:pt>
                <c:pt idx="64">
                  <c:v>11.438000000000001</c:v>
                </c:pt>
                <c:pt idx="65">
                  <c:v>11.463000000000001</c:v>
                </c:pt>
                <c:pt idx="66">
                  <c:v>11.481</c:v>
                </c:pt>
                <c:pt idx="67">
                  <c:v>11.465</c:v>
                </c:pt>
                <c:pt idx="68">
                  <c:v>11.427999999999999</c:v>
                </c:pt>
                <c:pt idx="69">
                  <c:v>11.376999999999999</c:v>
                </c:pt>
                <c:pt idx="70">
                  <c:v>11.318</c:v>
                </c:pt>
                <c:pt idx="71">
                  <c:v>11.254999999999999</c:v>
                </c:pt>
                <c:pt idx="72">
                  <c:v>11.125999999999999</c:v>
                </c:pt>
                <c:pt idx="73">
                  <c:v>11.006</c:v>
                </c:pt>
                <c:pt idx="74">
                  <c:v>10.899000000000001</c:v>
                </c:pt>
                <c:pt idx="75">
                  <c:v>10.809000000000001</c:v>
                </c:pt>
                <c:pt idx="76">
                  <c:v>10.734</c:v>
                </c:pt>
                <c:pt idx="77">
                  <c:v>10.673999999999999</c:v>
                </c:pt>
                <c:pt idx="78">
                  <c:v>10.629</c:v>
                </c:pt>
                <c:pt idx="79">
                  <c:v>10.597000000000001</c:v>
                </c:pt>
                <c:pt idx="80">
                  <c:v>10.576000000000001</c:v>
                </c:pt>
                <c:pt idx="81">
                  <c:v>10.565999999999999</c:v>
                </c:pt>
                <c:pt idx="82">
                  <c:v>10.564</c:v>
                </c:pt>
                <c:pt idx="83">
                  <c:v>10.587</c:v>
                </c:pt>
                <c:pt idx="84">
                  <c:v>10.65</c:v>
                </c:pt>
                <c:pt idx="85">
                  <c:v>10.744</c:v>
                </c:pt>
                <c:pt idx="86">
                  <c:v>10.86</c:v>
                </c:pt>
                <c:pt idx="87">
                  <c:v>10.991</c:v>
                </c:pt>
                <c:pt idx="88">
                  <c:v>11.132999999999999</c:v>
                </c:pt>
                <c:pt idx="89">
                  <c:v>11.284000000000001</c:v>
                </c:pt>
                <c:pt idx="90">
                  <c:v>11.439</c:v>
                </c:pt>
                <c:pt idx="91">
                  <c:v>11.599</c:v>
                </c:pt>
                <c:pt idx="92">
                  <c:v>11.922000000000001</c:v>
                </c:pt>
                <c:pt idx="93">
                  <c:v>12.245999999999999</c:v>
                </c:pt>
                <c:pt idx="94">
                  <c:v>12.568999999999999</c:v>
                </c:pt>
                <c:pt idx="95">
                  <c:v>12.887</c:v>
                </c:pt>
                <c:pt idx="96">
                  <c:v>13.202</c:v>
                </c:pt>
                <c:pt idx="97">
                  <c:v>13.516</c:v>
                </c:pt>
                <c:pt idx="98">
                  <c:v>14.129999999999999</c:v>
                </c:pt>
                <c:pt idx="99">
                  <c:v>14.73</c:v>
                </c:pt>
                <c:pt idx="100">
                  <c:v>15.338000000000001</c:v>
                </c:pt>
                <c:pt idx="101">
                  <c:v>15.938000000000001</c:v>
                </c:pt>
                <c:pt idx="102">
                  <c:v>16.535</c:v>
                </c:pt>
                <c:pt idx="103">
                  <c:v>17.134999999999998</c:v>
                </c:pt>
                <c:pt idx="104">
                  <c:v>17.736999999999998</c:v>
                </c:pt>
                <c:pt idx="105">
                  <c:v>18.337999999999997</c:v>
                </c:pt>
                <c:pt idx="106">
                  <c:v>18.927</c:v>
                </c:pt>
                <c:pt idx="107">
                  <c:v>19.523</c:v>
                </c:pt>
                <c:pt idx="108">
                  <c:v>20.115000000000002</c:v>
                </c:pt>
                <c:pt idx="109">
                  <c:v>21.282</c:v>
                </c:pt>
                <c:pt idx="110">
                  <c:v>22.706000000000003</c:v>
                </c:pt>
                <c:pt idx="111">
                  <c:v>24.087</c:v>
                </c:pt>
                <c:pt idx="112">
                  <c:v>25.410999999999998</c:v>
                </c:pt>
                <c:pt idx="113">
                  <c:v>26.686699999999998</c:v>
                </c:pt>
                <c:pt idx="114">
                  <c:v>27.900399999999998</c:v>
                </c:pt>
                <c:pt idx="115">
                  <c:v>29.0608</c:v>
                </c:pt>
                <c:pt idx="116">
                  <c:v>30.1769</c:v>
                </c:pt>
                <c:pt idx="117">
                  <c:v>31.2377</c:v>
                </c:pt>
                <c:pt idx="118">
                  <c:v>33.220500000000001</c:v>
                </c:pt>
                <c:pt idx="119">
                  <c:v>35.044899999999998</c:v>
                </c:pt>
                <c:pt idx="120">
                  <c:v>36.7181</c:v>
                </c:pt>
                <c:pt idx="121">
                  <c:v>38.268100000000004</c:v>
                </c:pt>
                <c:pt idx="122">
                  <c:v>39.713499999999996</c:v>
                </c:pt>
                <c:pt idx="123">
                  <c:v>41.063200000000002</c:v>
                </c:pt>
                <c:pt idx="124">
                  <c:v>43.512500000000003</c:v>
                </c:pt>
                <c:pt idx="125">
                  <c:v>45.691900000000004</c:v>
                </c:pt>
                <c:pt idx="126">
                  <c:v>47.648500000000006</c:v>
                </c:pt>
                <c:pt idx="127">
                  <c:v>49.420400000000001</c:v>
                </c:pt>
                <c:pt idx="128">
                  <c:v>51.0366</c:v>
                </c:pt>
                <c:pt idx="129">
                  <c:v>52.515999999999998</c:v>
                </c:pt>
                <c:pt idx="130">
                  <c:v>53.878</c:v>
                </c:pt>
                <c:pt idx="131">
                  <c:v>55.142199999999995</c:v>
                </c:pt>
                <c:pt idx="132">
                  <c:v>56.308199999999999</c:v>
                </c:pt>
                <c:pt idx="133">
                  <c:v>57.385600000000004</c:v>
                </c:pt>
                <c:pt idx="134">
                  <c:v>58.384299999999996</c:v>
                </c:pt>
                <c:pt idx="135">
                  <c:v>60.174700000000001</c:v>
                </c:pt>
                <c:pt idx="136">
                  <c:v>62.084699999999998</c:v>
                </c:pt>
                <c:pt idx="137">
                  <c:v>63.688400000000001</c:v>
                </c:pt>
                <c:pt idx="138">
                  <c:v>65.044699999999992</c:v>
                </c:pt>
                <c:pt idx="139">
                  <c:v>66.063099999999991</c:v>
                </c:pt>
                <c:pt idx="140">
                  <c:v>66.373100000000008</c:v>
                </c:pt>
                <c:pt idx="141">
                  <c:v>66.884500000000003</c:v>
                </c:pt>
                <c:pt idx="142">
                  <c:v>67.30680000000001</c:v>
                </c:pt>
                <c:pt idx="143">
                  <c:v>67.610099999999989</c:v>
                </c:pt>
                <c:pt idx="144">
                  <c:v>67.968699999999998</c:v>
                </c:pt>
                <c:pt idx="145">
                  <c:v>68.029360000000011</c:v>
                </c:pt>
                <c:pt idx="146">
                  <c:v>67.871600000000001</c:v>
                </c:pt>
                <c:pt idx="147">
                  <c:v>67.565030000000007</c:v>
                </c:pt>
                <c:pt idx="148">
                  <c:v>67.11939000000001</c:v>
                </c:pt>
                <c:pt idx="149">
                  <c:v>66.594489999999993</c:v>
                </c:pt>
                <c:pt idx="150">
                  <c:v>65.346400000000003</c:v>
                </c:pt>
                <c:pt idx="151">
                  <c:v>63.949980000000004</c:v>
                </c:pt>
                <c:pt idx="152">
                  <c:v>62.494759999999999</c:v>
                </c:pt>
                <c:pt idx="153">
                  <c:v>61.020409999999998</c:v>
                </c:pt>
                <c:pt idx="154">
                  <c:v>59.566740000000003</c:v>
                </c:pt>
                <c:pt idx="155">
                  <c:v>58.143599999999999</c:v>
                </c:pt>
                <c:pt idx="156">
                  <c:v>56.770869999999995</c:v>
                </c:pt>
                <c:pt idx="157">
                  <c:v>55.438479999999998</c:v>
                </c:pt>
                <c:pt idx="158">
                  <c:v>54.166370000000001</c:v>
                </c:pt>
                <c:pt idx="159">
                  <c:v>52.934489999999997</c:v>
                </c:pt>
                <c:pt idx="160">
                  <c:v>51.752809999999997</c:v>
                </c:pt>
                <c:pt idx="161">
                  <c:v>49.539909999999999</c:v>
                </c:pt>
                <c:pt idx="162">
                  <c:v>47.016970000000001</c:v>
                </c:pt>
                <c:pt idx="163">
                  <c:v>44.734580000000001</c:v>
                </c:pt>
                <c:pt idx="164">
                  <c:v>42.662599999999998</c:v>
                </c:pt>
                <c:pt idx="165">
                  <c:v>40.77093</c:v>
                </c:pt>
                <c:pt idx="166">
                  <c:v>39.039500000000004</c:v>
                </c:pt>
                <c:pt idx="167">
                  <c:v>37.458259999999996</c:v>
                </c:pt>
                <c:pt idx="168">
                  <c:v>35.997169999999997</c:v>
                </c:pt>
                <c:pt idx="169">
                  <c:v>34.666219999999996</c:v>
                </c:pt>
                <c:pt idx="170">
                  <c:v>32.32461</c:v>
                </c:pt>
                <c:pt idx="171">
                  <c:v>30.3233</c:v>
                </c:pt>
                <c:pt idx="172">
                  <c:v>28.58222</c:v>
                </c:pt>
                <c:pt idx="173">
                  <c:v>27.061299999999999</c:v>
                </c:pt>
                <c:pt idx="174">
                  <c:v>25.710519999999999</c:v>
                </c:pt>
                <c:pt idx="175">
                  <c:v>24.509848999999999</c:v>
                </c:pt>
                <c:pt idx="176">
                  <c:v>22.458738999999998</c:v>
                </c:pt>
                <c:pt idx="177">
                  <c:v>20.787864000000003</c:v>
                </c:pt>
                <c:pt idx="178">
                  <c:v>19.377154000000001</c:v>
                </c:pt>
                <c:pt idx="179">
                  <c:v>18.186565999999999</c:v>
                </c:pt>
                <c:pt idx="180">
                  <c:v>17.166072</c:v>
                </c:pt>
                <c:pt idx="181">
                  <c:v>16.275648999999998</c:v>
                </c:pt>
                <c:pt idx="182">
                  <c:v>15.505284</c:v>
                </c:pt>
                <c:pt idx="183">
                  <c:v>14.814965000000001</c:v>
                </c:pt>
                <c:pt idx="184">
                  <c:v>14.194683999999999</c:v>
                </c:pt>
                <c:pt idx="185">
                  <c:v>13.644435000000001</c:v>
                </c:pt>
                <c:pt idx="186">
                  <c:v>13.154211</c:v>
                </c:pt>
                <c:pt idx="187">
                  <c:v>12.293828999999999</c:v>
                </c:pt>
                <c:pt idx="188">
                  <c:v>11.413441000000001</c:v>
                </c:pt>
                <c:pt idx="189">
                  <c:v>10.683128</c:v>
                </c:pt>
                <c:pt idx="190">
                  <c:v>10.082867999999999</c:v>
                </c:pt>
                <c:pt idx="191">
                  <c:v>9.5726499999999994</c:v>
                </c:pt>
                <c:pt idx="192">
                  <c:v>9.1364640000000001</c:v>
                </c:pt>
                <c:pt idx="193">
                  <c:v>8.7593040000000002</c:v>
                </c:pt>
                <c:pt idx="194">
                  <c:v>8.4311629999999997</c:v>
                </c:pt>
                <c:pt idx="195">
                  <c:v>8.1420399999999997</c:v>
                </c:pt>
                <c:pt idx="196">
                  <c:v>7.657832</c:v>
                </c:pt>
                <c:pt idx="197">
                  <c:v>7.2686640000000002</c:v>
                </c:pt>
                <c:pt idx="198">
                  <c:v>6.950526</c:v>
                </c:pt>
                <c:pt idx="199">
                  <c:v>6.6854089999999999</c:v>
                </c:pt>
                <c:pt idx="200">
                  <c:v>6.4623090000000003</c:v>
                </c:pt>
                <c:pt idx="201">
                  <c:v>6.2722239999999996</c:v>
                </c:pt>
                <c:pt idx="202">
                  <c:v>5.9670830000000006</c:v>
                </c:pt>
                <c:pt idx="203">
                  <c:v>5.7349718999999997</c:v>
                </c:pt>
                <c:pt idx="204">
                  <c:v>5.5538824</c:v>
                </c:pt>
                <c:pt idx="205">
                  <c:v>5.4108084000000005</c:v>
                </c:pt>
                <c:pt idx="206">
                  <c:v>5.2957463000000002</c:v>
                </c:pt>
                <c:pt idx="207">
                  <c:v>5.2016932999999996</c:v>
                </c:pt>
                <c:pt idx="208">
                  <c:v>5.1556652000000005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6F-4D89-81ED-43A099B12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33208"/>
        <c:axId val="639833600"/>
      </c:scatterChart>
      <c:valAx>
        <c:axId val="63983320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33600"/>
        <c:crosses val="autoZero"/>
        <c:crossBetween val="midCat"/>
        <c:majorUnit val="10"/>
      </c:valAx>
      <c:valAx>
        <c:axId val="639833600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3320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94079586997507"/>
          <c:y val="0.5801360417420458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srim136Xe_Al!$P$5</c:f>
          <c:strCache>
            <c:ptCount val="1"/>
            <c:pt idx="0">
              <c:v>srim136Xe_Al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srim136Xe_Al!$D$20:$D$228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srim136Xe_Al!$J$20:$J$228</c:f>
              <c:numCache>
                <c:formatCode>0.000</c:formatCode>
                <c:ptCount val="209"/>
                <c:pt idx="0">
                  <c:v>4.0000000000000001E-3</c:v>
                </c:pt>
                <c:pt idx="1">
                  <c:v>4.1000000000000003E-3</c:v>
                </c:pt>
                <c:pt idx="2">
                  <c:v>4.2000000000000006E-3</c:v>
                </c:pt>
                <c:pt idx="3">
                  <c:v>4.3E-3</c:v>
                </c:pt>
                <c:pt idx="4">
                  <c:v>4.3999999999999994E-3</c:v>
                </c:pt>
                <c:pt idx="5">
                  <c:v>4.5999999999999999E-3</c:v>
                </c:pt>
                <c:pt idx="6">
                  <c:v>4.8999999999999998E-3</c:v>
                </c:pt>
                <c:pt idx="7">
                  <c:v>5.0999999999999995E-3</c:v>
                </c:pt>
                <c:pt idx="8">
                  <c:v>5.4000000000000003E-3</c:v>
                </c:pt>
                <c:pt idx="9">
                  <c:v>5.5999999999999999E-3</c:v>
                </c:pt>
                <c:pt idx="10">
                  <c:v>5.8000000000000005E-3</c:v>
                </c:pt>
                <c:pt idx="11">
                  <c:v>6.0000000000000001E-3</c:v>
                </c:pt>
                <c:pt idx="12">
                  <c:v>6.1999999999999998E-3</c:v>
                </c:pt>
                <c:pt idx="13">
                  <c:v>6.4000000000000003E-3</c:v>
                </c:pt>
                <c:pt idx="14">
                  <c:v>6.8000000000000005E-3</c:v>
                </c:pt>
                <c:pt idx="15">
                  <c:v>7.1999999999999998E-3</c:v>
                </c:pt>
                <c:pt idx="16">
                  <c:v>7.6E-3</c:v>
                </c:pt>
                <c:pt idx="17">
                  <c:v>7.9000000000000008E-3</c:v>
                </c:pt>
                <c:pt idx="18">
                  <c:v>8.2000000000000007E-3</c:v>
                </c:pt>
                <c:pt idx="19">
                  <c:v>8.5000000000000006E-3</c:v>
                </c:pt>
                <c:pt idx="20">
                  <c:v>9.1999999999999998E-3</c:v>
                </c:pt>
                <c:pt idx="21">
                  <c:v>9.7999999999999997E-3</c:v>
                </c:pt>
                <c:pt idx="22">
                  <c:v>1.03E-2</c:v>
                </c:pt>
                <c:pt idx="23">
                  <c:v>1.09E-2</c:v>
                </c:pt>
                <c:pt idx="24">
                  <c:v>1.14E-2</c:v>
                </c:pt>
                <c:pt idx="25">
                  <c:v>1.2E-2</c:v>
                </c:pt>
                <c:pt idx="26">
                  <c:v>1.2500000000000001E-2</c:v>
                </c:pt>
                <c:pt idx="27">
                  <c:v>1.3000000000000001E-2</c:v>
                </c:pt>
                <c:pt idx="28">
                  <c:v>1.3500000000000002E-2</c:v>
                </c:pt>
                <c:pt idx="29">
                  <c:v>1.3900000000000001E-2</c:v>
                </c:pt>
                <c:pt idx="30">
                  <c:v>1.44E-2</c:v>
                </c:pt>
                <c:pt idx="31">
                  <c:v>1.5299999999999999E-2</c:v>
                </c:pt>
                <c:pt idx="32">
                  <c:v>1.6500000000000001E-2</c:v>
                </c:pt>
                <c:pt idx="33">
                  <c:v>1.7499999999999998E-2</c:v>
                </c:pt>
                <c:pt idx="34">
                  <c:v>1.8599999999999998E-2</c:v>
                </c:pt>
                <c:pt idx="35">
                  <c:v>1.9599999999999999E-2</c:v>
                </c:pt>
                <c:pt idx="36">
                  <c:v>2.07E-2</c:v>
                </c:pt>
                <c:pt idx="37">
                  <c:v>2.1700000000000001E-2</c:v>
                </c:pt>
                <c:pt idx="38">
                  <c:v>2.2600000000000002E-2</c:v>
                </c:pt>
                <c:pt idx="39">
                  <c:v>2.3599999999999999E-2</c:v>
                </c:pt>
                <c:pt idx="40">
                  <c:v>2.5500000000000002E-2</c:v>
                </c:pt>
                <c:pt idx="41">
                  <c:v>2.7300000000000001E-2</c:v>
                </c:pt>
                <c:pt idx="42">
                  <c:v>2.9199999999999997E-2</c:v>
                </c:pt>
                <c:pt idx="43">
                  <c:v>3.1E-2</c:v>
                </c:pt>
                <c:pt idx="44">
                  <c:v>3.27E-2</c:v>
                </c:pt>
                <c:pt idx="45">
                  <c:v>3.4499999999999996E-2</c:v>
                </c:pt>
                <c:pt idx="46">
                  <c:v>3.7900000000000003E-2</c:v>
                </c:pt>
                <c:pt idx="47">
                  <c:v>4.1200000000000001E-2</c:v>
                </c:pt>
                <c:pt idx="48">
                  <c:v>4.4499999999999998E-2</c:v>
                </c:pt>
                <c:pt idx="49">
                  <c:v>4.7799999999999995E-2</c:v>
                </c:pt>
                <c:pt idx="50">
                  <c:v>5.1000000000000004E-2</c:v>
                </c:pt>
                <c:pt idx="51">
                  <c:v>5.4200000000000005E-2</c:v>
                </c:pt>
                <c:pt idx="52">
                  <c:v>5.7399999999999993E-2</c:v>
                </c:pt>
                <c:pt idx="53">
                  <c:v>6.0600000000000001E-2</c:v>
                </c:pt>
                <c:pt idx="54">
                  <c:v>6.3700000000000007E-2</c:v>
                </c:pt>
                <c:pt idx="55">
                  <c:v>6.6799999999999998E-2</c:v>
                </c:pt>
                <c:pt idx="56">
                  <c:v>6.989999999999999E-2</c:v>
                </c:pt>
                <c:pt idx="57">
                  <c:v>7.6100000000000001E-2</c:v>
                </c:pt>
                <c:pt idx="58">
                  <c:v>8.3799999999999999E-2</c:v>
                </c:pt>
                <c:pt idx="59">
                  <c:v>9.1400000000000009E-2</c:v>
                </c:pt>
                <c:pt idx="60">
                  <c:v>9.9099999999999994E-2</c:v>
                </c:pt>
                <c:pt idx="61">
                  <c:v>0.10669999999999999</c:v>
                </c:pt>
                <c:pt idx="62">
                  <c:v>0.1142</c:v>
                </c:pt>
                <c:pt idx="63">
                  <c:v>0.1217</c:v>
                </c:pt>
                <c:pt idx="64">
                  <c:v>0.12920000000000001</c:v>
                </c:pt>
                <c:pt idx="65">
                  <c:v>0.13669999999999999</c:v>
                </c:pt>
                <c:pt idx="66">
                  <c:v>0.15160000000000001</c:v>
                </c:pt>
                <c:pt idx="67">
                  <c:v>0.1666</c:v>
                </c:pt>
                <c:pt idx="68">
                  <c:v>0.1817</c:v>
                </c:pt>
                <c:pt idx="69">
                  <c:v>0.19690000000000002</c:v>
                </c:pt>
                <c:pt idx="70">
                  <c:v>0.21210000000000001</c:v>
                </c:pt>
                <c:pt idx="71">
                  <c:v>0.22749999999999998</c:v>
                </c:pt>
                <c:pt idx="72">
                  <c:v>0.2586</c:v>
                </c:pt>
                <c:pt idx="73">
                  <c:v>0.29009999999999997</c:v>
                </c:pt>
                <c:pt idx="74">
                  <c:v>0.32200000000000001</c:v>
                </c:pt>
                <c:pt idx="75">
                  <c:v>0.35419999999999996</c:v>
                </c:pt>
                <c:pt idx="76">
                  <c:v>0.38679999999999998</c:v>
                </c:pt>
                <c:pt idx="77">
                  <c:v>0.41959999999999997</c:v>
                </c:pt>
                <c:pt idx="78">
                  <c:v>0.4526</c:v>
                </c:pt>
                <c:pt idx="79">
                  <c:v>0.48579999999999995</c:v>
                </c:pt>
                <c:pt idx="80">
                  <c:v>0.51910000000000001</c:v>
                </c:pt>
                <c:pt idx="81">
                  <c:v>0.55249999999999999</c:v>
                </c:pt>
                <c:pt idx="82">
                  <c:v>0.58589999999999998</c:v>
                </c:pt>
                <c:pt idx="83">
                  <c:v>0.65290000000000004</c:v>
                </c:pt>
                <c:pt idx="84">
                  <c:v>0.73639999999999994</c:v>
                </c:pt>
                <c:pt idx="85">
                  <c:v>0.81940000000000013</c:v>
                </c:pt>
                <c:pt idx="86">
                  <c:v>0.90180000000000005</c:v>
                </c:pt>
                <c:pt idx="87">
                  <c:v>0.98339999999999994</c:v>
                </c:pt>
                <c:pt idx="88" formatCode="0.00">
                  <c:v>1.06</c:v>
                </c:pt>
                <c:pt idx="89" formatCode="0.00">
                  <c:v>1.1399999999999999</c:v>
                </c:pt>
                <c:pt idx="90" formatCode="0.00">
                  <c:v>1.22</c:v>
                </c:pt>
                <c:pt idx="91" formatCode="0.00">
                  <c:v>1.3</c:v>
                </c:pt>
                <c:pt idx="92" formatCode="0.00">
                  <c:v>1.45</c:v>
                </c:pt>
                <c:pt idx="93" formatCode="0.00">
                  <c:v>1.6</c:v>
                </c:pt>
                <c:pt idx="94" formatCode="0.00">
                  <c:v>1.75</c:v>
                </c:pt>
                <c:pt idx="95" formatCode="0.00">
                  <c:v>1.89</c:v>
                </c:pt>
                <c:pt idx="96" formatCode="0.00">
                  <c:v>2.0299999999999998</c:v>
                </c:pt>
                <c:pt idx="97" formatCode="0.00">
                  <c:v>2.16</c:v>
                </c:pt>
                <c:pt idx="98" formatCode="0.00">
                  <c:v>2.4300000000000002</c:v>
                </c:pt>
                <c:pt idx="99" formatCode="0.00">
                  <c:v>2.68</c:v>
                </c:pt>
                <c:pt idx="100" formatCode="0.00">
                  <c:v>2.92</c:v>
                </c:pt>
                <c:pt idx="101" formatCode="0.00">
                  <c:v>3.15</c:v>
                </c:pt>
                <c:pt idx="102" formatCode="0.00">
                  <c:v>3.38</c:v>
                </c:pt>
                <c:pt idx="103" formatCode="0.00">
                  <c:v>3.59</c:v>
                </c:pt>
                <c:pt idx="104" formatCode="0.00">
                  <c:v>3.8</c:v>
                </c:pt>
                <c:pt idx="105" formatCode="0.00">
                  <c:v>4.01</c:v>
                </c:pt>
                <c:pt idx="106" formatCode="0.00">
                  <c:v>4.2</c:v>
                </c:pt>
                <c:pt idx="107" formatCode="0.00">
                  <c:v>4.3899999999999997</c:v>
                </c:pt>
                <c:pt idx="108" formatCode="0.00">
                  <c:v>4.58</c:v>
                </c:pt>
                <c:pt idx="109" formatCode="0.00">
                  <c:v>4.93</c:v>
                </c:pt>
                <c:pt idx="110" formatCode="0.00">
                  <c:v>5.35</c:v>
                </c:pt>
                <c:pt idx="111" formatCode="0.00">
                  <c:v>5.74</c:v>
                </c:pt>
                <c:pt idx="112" formatCode="0.00">
                  <c:v>6.11</c:v>
                </c:pt>
                <c:pt idx="113" formatCode="0.00">
                  <c:v>6.47</c:v>
                </c:pt>
                <c:pt idx="114" formatCode="0.00">
                  <c:v>6.8</c:v>
                </c:pt>
                <c:pt idx="115" formatCode="0.00">
                  <c:v>7.13</c:v>
                </c:pt>
                <c:pt idx="116" formatCode="0.00">
                  <c:v>7.44</c:v>
                </c:pt>
                <c:pt idx="117" formatCode="0.00">
                  <c:v>7.74</c:v>
                </c:pt>
                <c:pt idx="118" formatCode="0.00">
                  <c:v>8.31</c:v>
                </c:pt>
                <c:pt idx="119" formatCode="0.00">
                  <c:v>8.85</c:v>
                </c:pt>
                <c:pt idx="120" formatCode="0.00">
                  <c:v>9.36</c:v>
                </c:pt>
                <c:pt idx="121" formatCode="0.00">
                  <c:v>9.86</c:v>
                </c:pt>
                <c:pt idx="122" formatCode="0.00">
                  <c:v>10.33</c:v>
                </c:pt>
                <c:pt idx="123" formatCode="0.00">
                  <c:v>10.79</c:v>
                </c:pt>
                <c:pt idx="124" formatCode="0.00">
                  <c:v>11.66</c:v>
                </c:pt>
                <c:pt idx="125" formatCode="0.00">
                  <c:v>12.49</c:v>
                </c:pt>
                <c:pt idx="126" formatCode="0.00">
                  <c:v>13.28</c:v>
                </c:pt>
                <c:pt idx="127" formatCode="0.00">
                  <c:v>14.04</c:v>
                </c:pt>
                <c:pt idx="128" formatCode="0.00">
                  <c:v>14.78</c:v>
                </c:pt>
                <c:pt idx="129" formatCode="0.00">
                  <c:v>15.49</c:v>
                </c:pt>
                <c:pt idx="130" formatCode="0.00">
                  <c:v>16.190000000000001</c:v>
                </c:pt>
                <c:pt idx="131" formatCode="0.00">
                  <c:v>16.86</c:v>
                </c:pt>
                <c:pt idx="132" formatCode="0.00">
                  <c:v>17.53</c:v>
                </c:pt>
                <c:pt idx="133" formatCode="0.00">
                  <c:v>18.18</c:v>
                </c:pt>
                <c:pt idx="134" formatCode="0.00">
                  <c:v>18.82</c:v>
                </c:pt>
                <c:pt idx="135" formatCode="0.00">
                  <c:v>20.059999999999999</c:v>
                </c:pt>
                <c:pt idx="136" formatCode="0.00">
                  <c:v>21.58</c:v>
                </c:pt>
                <c:pt idx="137" formatCode="0.00">
                  <c:v>23.05</c:v>
                </c:pt>
                <c:pt idx="138" formatCode="0.00">
                  <c:v>24.48</c:v>
                </c:pt>
                <c:pt idx="139" formatCode="0.00">
                  <c:v>25.89</c:v>
                </c:pt>
                <c:pt idx="140" formatCode="0.00">
                  <c:v>27.29</c:v>
                </c:pt>
                <c:pt idx="141" formatCode="0.00">
                  <c:v>28.68</c:v>
                </c:pt>
                <c:pt idx="142" formatCode="0.00">
                  <c:v>30.06</c:v>
                </c:pt>
                <c:pt idx="143" formatCode="0.00">
                  <c:v>31.43</c:v>
                </c:pt>
                <c:pt idx="144" formatCode="0.00">
                  <c:v>34.159999999999997</c:v>
                </c:pt>
                <c:pt idx="145" formatCode="0.00">
                  <c:v>36.880000000000003</c:v>
                </c:pt>
                <c:pt idx="146" formatCode="0.00">
                  <c:v>39.6</c:v>
                </c:pt>
                <c:pt idx="147" formatCode="0.00">
                  <c:v>42.33</c:v>
                </c:pt>
                <c:pt idx="148" formatCode="0.00">
                  <c:v>45.08</c:v>
                </c:pt>
                <c:pt idx="149" formatCode="0.00">
                  <c:v>47.85</c:v>
                </c:pt>
                <c:pt idx="150" formatCode="0.00">
                  <c:v>53.46</c:v>
                </c:pt>
                <c:pt idx="151" formatCode="0.00">
                  <c:v>59.18</c:v>
                </c:pt>
                <c:pt idx="152" formatCode="0.00">
                  <c:v>65.040000000000006</c:v>
                </c:pt>
                <c:pt idx="153" formatCode="0.00">
                  <c:v>71.03</c:v>
                </c:pt>
                <c:pt idx="154" formatCode="0.00">
                  <c:v>77.17</c:v>
                </c:pt>
                <c:pt idx="155" formatCode="0.00">
                  <c:v>83.46</c:v>
                </c:pt>
                <c:pt idx="156" formatCode="0.00">
                  <c:v>89.9</c:v>
                </c:pt>
                <c:pt idx="157" formatCode="0.00">
                  <c:v>96.5</c:v>
                </c:pt>
                <c:pt idx="158" formatCode="0.00">
                  <c:v>103.26</c:v>
                </c:pt>
                <c:pt idx="159" formatCode="0.00">
                  <c:v>110.17</c:v>
                </c:pt>
                <c:pt idx="160" formatCode="0.00">
                  <c:v>117.24</c:v>
                </c:pt>
                <c:pt idx="161" formatCode="0.00">
                  <c:v>131.86000000000001</c:v>
                </c:pt>
                <c:pt idx="162" formatCode="0.00">
                  <c:v>151.04</c:v>
                </c:pt>
                <c:pt idx="163" formatCode="0.00">
                  <c:v>171.22</c:v>
                </c:pt>
                <c:pt idx="164" formatCode="0.00">
                  <c:v>192.4</c:v>
                </c:pt>
                <c:pt idx="165" formatCode="0.00">
                  <c:v>214.59</c:v>
                </c:pt>
                <c:pt idx="166" formatCode="0.00">
                  <c:v>237.79</c:v>
                </c:pt>
                <c:pt idx="167" formatCode="0.00">
                  <c:v>261.99</c:v>
                </c:pt>
                <c:pt idx="168" formatCode="0.00">
                  <c:v>287.19</c:v>
                </c:pt>
                <c:pt idx="169" formatCode="0.00">
                  <c:v>313.39</c:v>
                </c:pt>
                <c:pt idx="170" formatCode="0.00">
                  <c:v>368.69</c:v>
                </c:pt>
                <c:pt idx="171" formatCode="0.00">
                  <c:v>427.82</c:v>
                </c:pt>
                <c:pt idx="172" formatCode="0.00">
                  <c:v>490.7</c:v>
                </c:pt>
                <c:pt idx="173" formatCode="0.00">
                  <c:v>557.26</c:v>
                </c:pt>
                <c:pt idx="174" formatCode="0.00">
                  <c:v>627.44000000000005</c:v>
                </c:pt>
                <c:pt idx="175" formatCode="0.00">
                  <c:v>701.18</c:v>
                </c:pt>
                <c:pt idx="176" formatCode="0.00">
                  <c:v>858.99</c:v>
                </c:pt>
                <c:pt idx="177" formatCode="0.0">
                  <c:v>1030</c:v>
                </c:pt>
                <c:pt idx="178" formatCode="0.0">
                  <c:v>1210</c:v>
                </c:pt>
                <c:pt idx="179" formatCode="0.0">
                  <c:v>1410</c:v>
                </c:pt>
                <c:pt idx="180" formatCode="0.0">
                  <c:v>1620</c:v>
                </c:pt>
                <c:pt idx="181" formatCode="0.0">
                  <c:v>1840</c:v>
                </c:pt>
                <c:pt idx="182" formatCode="0.0">
                  <c:v>2080</c:v>
                </c:pt>
                <c:pt idx="183" formatCode="0.0">
                  <c:v>2320</c:v>
                </c:pt>
                <c:pt idx="184" formatCode="0.0">
                  <c:v>2580</c:v>
                </c:pt>
                <c:pt idx="185" formatCode="0.0">
                  <c:v>2840</c:v>
                </c:pt>
                <c:pt idx="186" formatCode="0.0">
                  <c:v>3120</c:v>
                </c:pt>
                <c:pt idx="187" formatCode="0.0">
                  <c:v>3700</c:v>
                </c:pt>
                <c:pt idx="188" formatCode="0.0">
                  <c:v>4480</c:v>
                </c:pt>
                <c:pt idx="189" formatCode="0.0">
                  <c:v>5320</c:v>
                </c:pt>
                <c:pt idx="190" formatCode="0.0">
                  <c:v>6210</c:v>
                </c:pt>
                <c:pt idx="191" formatCode="0.0">
                  <c:v>7150</c:v>
                </c:pt>
                <c:pt idx="192" formatCode="0.0">
                  <c:v>8140.0000000000009</c:v>
                </c:pt>
                <c:pt idx="193" formatCode="0.0">
                  <c:v>9180</c:v>
                </c:pt>
                <c:pt idx="194" formatCode="0.0">
                  <c:v>10250</c:v>
                </c:pt>
                <c:pt idx="195" formatCode="0.0">
                  <c:v>11370</c:v>
                </c:pt>
                <c:pt idx="196" formatCode="0.0">
                  <c:v>13720</c:v>
                </c:pt>
                <c:pt idx="197" formatCode="0.0">
                  <c:v>16200</c:v>
                </c:pt>
                <c:pt idx="198" formatCode="0.0">
                  <c:v>18800</c:v>
                </c:pt>
                <c:pt idx="199" formatCode="0.0">
                  <c:v>21520</c:v>
                </c:pt>
                <c:pt idx="200" formatCode="0.0">
                  <c:v>24330</c:v>
                </c:pt>
                <c:pt idx="201" formatCode="0.0">
                  <c:v>27240</c:v>
                </c:pt>
                <c:pt idx="202" formatCode="0.0">
                  <c:v>33290</c:v>
                </c:pt>
                <c:pt idx="203" formatCode="0.0">
                  <c:v>39620</c:v>
                </c:pt>
                <c:pt idx="204" formatCode="0.0">
                  <c:v>46180</c:v>
                </c:pt>
                <c:pt idx="205" formatCode="0.0">
                  <c:v>52930</c:v>
                </c:pt>
                <c:pt idx="206" formatCode="0.0">
                  <c:v>59850</c:v>
                </c:pt>
                <c:pt idx="207" formatCode="0.0">
                  <c:v>66900</c:v>
                </c:pt>
                <c:pt idx="208" formatCode="0.0">
                  <c:v>71190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B6-4BB2-A6C3-6694A313D176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srim136Xe_Al!$D$20:$D$228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srim136Xe_Al!$M$20:$M$228</c:f>
              <c:numCache>
                <c:formatCode>0.000</c:formatCode>
                <c:ptCount val="209"/>
                <c:pt idx="0">
                  <c:v>1.2999999999999999E-3</c:v>
                </c:pt>
                <c:pt idx="1">
                  <c:v>1.4E-3</c:v>
                </c:pt>
                <c:pt idx="2">
                  <c:v>1.4E-3</c:v>
                </c:pt>
                <c:pt idx="3">
                  <c:v>1.4E-3</c:v>
                </c:pt>
                <c:pt idx="4">
                  <c:v>1.5E-3</c:v>
                </c:pt>
                <c:pt idx="5">
                  <c:v>1.5E-3</c:v>
                </c:pt>
                <c:pt idx="6">
                  <c:v>1.6000000000000001E-3</c:v>
                </c:pt>
                <c:pt idx="7">
                  <c:v>1.7000000000000001E-3</c:v>
                </c:pt>
                <c:pt idx="8">
                  <c:v>1.8E-3</c:v>
                </c:pt>
                <c:pt idx="9">
                  <c:v>1.8E-3</c:v>
                </c:pt>
                <c:pt idx="10">
                  <c:v>1.9E-3</c:v>
                </c:pt>
                <c:pt idx="11">
                  <c:v>1.9E-3</c:v>
                </c:pt>
                <c:pt idx="12">
                  <c:v>2E-3</c:v>
                </c:pt>
                <c:pt idx="13">
                  <c:v>2.1000000000000003E-3</c:v>
                </c:pt>
                <c:pt idx="14">
                  <c:v>2.1999999999999997E-3</c:v>
                </c:pt>
                <c:pt idx="15">
                  <c:v>2.3E-3</c:v>
                </c:pt>
                <c:pt idx="16">
                  <c:v>2.4000000000000002E-3</c:v>
                </c:pt>
                <c:pt idx="17">
                  <c:v>2.5000000000000001E-3</c:v>
                </c:pt>
                <c:pt idx="18">
                  <c:v>2.5000000000000001E-3</c:v>
                </c:pt>
                <c:pt idx="19">
                  <c:v>2.5999999999999999E-3</c:v>
                </c:pt>
                <c:pt idx="20">
                  <c:v>2.8E-3</c:v>
                </c:pt>
                <c:pt idx="21">
                  <c:v>2.9000000000000002E-3</c:v>
                </c:pt>
                <c:pt idx="22">
                  <c:v>3.0999999999999999E-3</c:v>
                </c:pt>
                <c:pt idx="23">
                  <c:v>3.2000000000000002E-3</c:v>
                </c:pt>
                <c:pt idx="24">
                  <c:v>3.4000000000000002E-3</c:v>
                </c:pt>
                <c:pt idx="25">
                  <c:v>3.5000000000000005E-3</c:v>
                </c:pt>
                <c:pt idx="26">
                  <c:v>3.5999999999999999E-3</c:v>
                </c:pt>
                <c:pt idx="27">
                  <c:v>3.6999999999999997E-3</c:v>
                </c:pt>
                <c:pt idx="28">
                  <c:v>3.8999999999999998E-3</c:v>
                </c:pt>
                <c:pt idx="29">
                  <c:v>4.0000000000000001E-3</c:v>
                </c:pt>
                <c:pt idx="30">
                  <c:v>4.1000000000000003E-3</c:v>
                </c:pt>
                <c:pt idx="31">
                  <c:v>4.3E-3</c:v>
                </c:pt>
                <c:pt idx="32">
                  <c:v>4.5999999999999999E-3</c:v>
                </c:pt>
                <c:pt idx="33">
                  <c:v>4.8000000000000004E-3</c:v>
                </c:pt>
                <c:pt idx="34">
                  <c:v>5.0000000000000001E-3</c:v>
                </c:pt>
                <c:pt idx="35">
                  <c:v>5.3E-3</c:v>
                </c:pt>
                <c:pt idx="36">
                  <c:v>5.4999999999999997E-3</c:v>
                </c:pt>
                <c:pt idx="37">
                  <c:v>5.7000000000000002E-3</c:v>
                </c:pt>
                <c:pt idx="38">
                  <c:v>5.8999999999999999E-3</c:v>
                </c:pt>
                <c:pt idx="39">
                  <c:v>6.0999999999999995E-3</c:v>
                </c:pt>
                <c:pt idx="40">
                  <c:v>6.5000000000000006E-3</c:v>
                </c:pt>
                <c:pt idx="41">
                  <c:v>6.9000000000000008E-3</c:v>
                </c:pt>
                <c:pt idx="42">
                  <c:v>7.2999999999999992E-3</c:v>
                </c:pt>
                <c:pt idx="43">
                  <c:v>7.7000000000000002E-3</c:v>
                </c:pt>
                <c:pt idx="44">
                  <c:v>8.0999999999999996E-3</c:v>
                </c:pt>
                <c:pt idx="45">
                  <c:v>8.4000000000000012E-3</c:v>
                </c:pt>
                <c:pt idx="46">
                  <c:v>9.1000000000000004E-3</c:v>
                </c:pt>
                <c:pt idx="47">
                  <c:v>9.7999999999999997E-3</c:v>
                </c:pt>
                <c:pt idx="48">
                  <c:v>1.0499999999999999E-2</c:v>
                </c:pt>
                <c:pt idx="49">
                  <c:v>1.11E-2</c:v>
                </c:pt>
                <c:pt idx="50">
                  <c:v>1.17E-2</c:v>
                </c:pt>
                <c:pt idx="51">
                  <c:v>1.23E-2</c:v>
                </c:pt>
                <c:pt idx="52">
                  <c:v>1.3000000000000001E-2</c:v>
                </c:pt>
                <c:pt idx="53">
                  <c:v>1.3600000000000001E-2</c:v>
                </c:pt>
                <c:pt idx="54">
                  <c:v>1.4099999999999998E-2</c:v>
                </c:pt>
                <c:pt idx="55">
                  <c:v>1.47E-2</c:v>
                </c:pt>
                <c:pt idx="56">
                  <c:v>1.5299999999999999E-2</c:v>
                </c:pt>
                <c:pt idx="57">
                  <c:v>1.6400000000000001E-2</c:v>
                </c:pt>
                <c:pt idx="58">
                  <c:v>1.7899999999999999E-2</c:v>
                </c:pt>
                <c:pt idx="59">
                  <c:v>1.9200000000000002E-2</c:v>
                </c:pt>
                <c:pt idx="60">
                  <c:v>2.06E-2</c:v>
                </c:pt>
                <c:pt idx="61">
                  <c:v>2.1899999999999999E-2</c:v>
                </c:pt>
                <c:pt idx="62">
                  <c:v>2.3200000000000002E-2</c:v>
                </c:pt>
                <c:pt idx="63">
                  <c:v>2.4500000000000001E-2</c:v>
                </c:pt>
                <c:pt idx="64">
                  <c:v>2.5700000000000001E-2</c:v>
                </c:pt>
                <c:pt idx="65">
                  <c:v>2.7000000000000003E-2</c:v>
                </c:pt>
                <c:pt idx="66">
                  <c:v>2.9399999999999999E-2</c:v>
                </c:pt>
                <c:pt idx="67">
                  <c:v>3.1800000000000002E-2</c:v>
                </c:pt>
                <c:pt idx="68">
                  <c:v>3.4200000000000001E-2</c:v>
                </c:pt>
                <c:pt idx="69">
                  <c:v>3.6499999999999998E-2</c:v>
                </c:pt>
                <c:pt idx="70">
                  <c:v>3.8800000000000001E-2</c:v>
                </c:pt>
                <c:pt idx="71">
                  <c:v>4.1099999999999998E-2</c:v>
                </c:pt>
                <c:pt idx="72">
                  <c:v>4.5700000000000005E-2</c:v>
                </c:pt>
                <c:pt idx="73">
                  <c:v>5.0200000000000002E-2</c:v>
                </c:pt>
                <c:pt idx="74">
                  <c:v>5.4600000000000003E-2</c:v>
                </c:pt>
                <c:pt idx="75">
                  <c:v>5.8899999999999994E-2</c:v>
                </c:pt>
                <c:pt idx="76">
                  <c:v>6.3200000000000006E-2</c:v>
                </c:pt>
                <c:pt idx="77">
                  <c:v>6.7400000000000002E-2</c:v>
                </c:pt>
                <c:pt idx="78">
                  <c:v>7.1499999999999994E-2</c:v>
                </c:pt>
                <c:pt idx="79">
                  <c:v>7.5600000000000001E-2</c:v>
                </c:pt>
                <c:pt idx="80">
                  <c:v>7.9500000000000001E-2</c:v>
                </c:pt>
                <c:pt idx="81">
                  <c:v>8.3400000000000002E-2</c:v>
                </c:pt>
                <c:pt idx="82">
                  <c:v>8.72E-2</c:v>
                </c:pt>
                <c:pt idx="83">
                  <c:v>9.4799999999999995E-2</c:v>
                </c:pt>
                <c:pt idx="84">
                  <c:v>0.10389999999999999</c:v>
                </c:pt>
                <c:pt idx="85">
                  <c:v>0.11240000000000001</c:v>
                </c:pt>
                <c:pt idx="86">
                  <c:v>0.12050000000000001</c:v>
                </c:pt>
                <c:pt idx="87">
                  <c:v>0.12820000000000001</c:v>
                </c:pt>
                <c:pt idx="88">
                  <c:v>0.13540000000000002</c:v>
                </c:pt>
                <c:pt idx="89">
                  <c:v>0.14219999999999999</c:v>
                </c:pt>
                <c:pt idx="90">
                  <c:v>0.1487</c:v>
                </c:pt>
                <c:pt idx="91">
                  <c:v>0.15479999999999999</c:v>
                </c:pt>
                <c:pt idx="92">
                  <c:v>0.16689999999999999</c:v>
                </c:pt>
                <c:pt idx="93">
                  <c:v>0.17780000000000001</c:v>
                </c:pt>
                <c:pt idx="94">
                  <c:v>0.18770000000000001</c:v>
                </c:pt>
                <c:pt idx="95">
                  <c:v>0.19690000000000002</c:v>
                </c:pt>
                <c:pt idx="96">
                  <c:v>0.20529999999999998</c:v>
                </c:pt>
                <c:pt idx="97">
                  <c:v>0.21299999999999999</c:v>
                </c:pt>
                <c:pt idx="98">
                  <c:v>0.22839999999999999</c:v>
                </c:pt>
                <c:pt idx="99">
                  <c:v>0.24180000000000001</c:v>
                </c:pt>
                <c:pt idx="100">
                  <c:v>0.25359999999999999</c:v>
                </c:pt>
                <c:pt idx="101">
                  <c:v>0.2641</c:v>
                </c:pt>
                <c:pt idx="102">
                  <c:v>0.27339999999999998</c:v>
                </c:pt>
                <c:pt idx="103">
                  <c:v>0.28179999999999999</c:v>
                </c:pt>
                <c:pt idx="104">
                  <c:v>0.28949999999999998</c:v>
                </c:pt>
                <c:pt idx="105">
                  <c:v>0.2964</c:v>
                </c:pt>
                <c:pt idx="106">
                  <c:v>0.30280000000000001</c:v>
                </c:pt>
                <c:pt idx="107">
                  <c:v>0.30859999999999999</c:v>
                </c:pt>
                <c:pt idx="108">
                  <c:v>0.314</c:v>
                </c:pt>
                <c:pt idx="109">
                  <c:v>0.32550000000000001</c:v>
                </c:pt>
                <c:pt idx="110">
                  <c:v>0.3387</c:v>
                </c:pt>
                <c:pt idx="111">
                  <c:v>0.3498</c:v>
                </c:pt>
                <c:pt idx="112">
                  <c:v>0.3594</c:v>
                </c:pt>
                <c:pt idx="113">
                  <c:v>0.36780000000000002</c:v>
                </c:pt>
                <c:pt idx="114">
                  <c:v>0.37519999999999998</c:v>
                </c:pt>
                <c:pt idx="115">
                  <c:v>0.38180000000000003</c:v>
                </c:pt>
                <c:pt idx="116">
                  <c:v>0.38769999999999999</c:v>
                </c:pt>
                <c:pt idx="117">
                  <c:v>0.3931</c:v>
                </c:pt>
                <c:pt idx="118">
                  <c:v>0.40659999999999996</c:v>
                </c:pt>
                <c:pt idx="119">
                  <c:v>0.41810000000000003</c:v>
                </c:pt>
                <c:pt idx="120">
                  <c:v>0.42809999999999998</c:v>
                </c:pt>
                <c:pt idx="121">
                  <c:v>0.437</c:v>
                </c:pt>
                <c:pt idx="122">
                  <c:v>0.44500000000000001</c:v>
                </c:pt>
                <c:pt idx="123">
                  <c:v>0.45220000000000005</c:v>
                </c:pt>
                <c:pt idx="124">
                  <c:v>0.47300000000000003</c:v>
                </c:pt>
                <c:pt idx="125">
                  <c:v>0.49080000000000001</c:v>
                </c:pt>
                <c:pt idx="126">
                  <c:v>0.50629999999999997</c:v>
                </c:pt>
                <c:pt idx="127">
                  <c:v>0.5202</c:v>
                </c:pt>
                <c:pt idx="128">
                  <c:v>0.53269999999999995</c:v>
                </c:pt>
                <c:pt idx="129">
                  <c:v>0.54420000000000002</c:v>
                </c:pt>
                <c:pt idx="130">
                  <c:v>0.55469999999999997</c:v>
                </c:pt>
                <c:pt idx="131">
                  <c:v>0.56459999999999999</c:v>
                </c:pt>
                <c:pt idx="132">
                  <c:v>0.57380000000000009</c:v>
                </c:pt>
                <c:pt idx="133">
                  <c:v>0.58250000000000002</c:v>
                </c:pt>
                <c:pt idx="134">
                  <c:v>0.5907</c:v>
                </c:pt>
                <c:pt idx="135">
                  <c:v>0.61860000000000004</c:v>
                </c:pt>
                <c:pt idx="136">
                  <c:v>0.65679999999999994</c:v>
                </c:pt>
                <c:pt idx="137">
                  <c:v>0.69089999999999996</c:v>
                </c:pt>
                <c:pt idx="138">
                  <c:v>0.7218</c:v>
                </c:pt>
                <c:pt idx="139">
                  <c:v>0.75039999999999996</c:v>
                </c:pt>
                <c:pt idx="140">
                  <c:v>0.77729999999999999</c:v>
                </c:pt>
                <c:pt idx="141">
                  <c:v>0.80299999999999994</c:v>
                </c:pt>
                <c:pt idx="142">
                  <c:v>0.82739999999999991</c:v>
                </c:pt>
                <c:pt idx="143">
                  <c:v>0.85089999999999999</c:v>
                </c:pt>
                <c:pt idx="144">
                  <c:v>0.93620000000000003</c:v>
                </c:pt>
                <c:pt idx="145" formatCode="0.00">
                  <c:v>1.01</c:v>
                </c:pt>
                <c:pt idx="146" formatCode="0.00">
                  <c:v>1.0900000000000001</c:v>
                </c:pt>
                <c:pt idx="147" formatCode="0.00">
                  <c:v>1.1499999999999999</c:v>
                </c:pt>
                <c:pt idx="148" formatCode="0.00">
                  <c:v>1.22</c:v>
                </c:pt>
                <c:pt idx="149" formatCode="0.00">
                  <c:v>1.28</c:v>
                </c:pt>
                <c:pt idx="150" formatCode="0.00">
                  <c:v>1.51</c:v>
                </c:pt>
                <c:pt idx="151" formatCode="0.00">
                  <c:v>1.71</c:v>
                </c:pt>
                <c:pt idx="152" formatCode="0.00">
                  <c:v>1.91</c:v>
                </c:pt>
                <c:pt idx="153" formatCode="0.00">
                  <c:v>2.09</c:v>
                </c:pt>
                <c:pt idx="154" formatCode="0.00">
                  <c:v>2.2599999999999998</c:v>
                </c:pt>
                <c:pt idx="155" formatCode="0.00">
                  <c:v>2.4300000000000002</c:v>
                </c:pt>
                <c:pt idx="156" formatCode="0.00">
                  <c:v>2.6</c:v>
                </c:pt>
                <c:pt idx="157" formatCode="0.00">
                  <c:v>2.76</c:v>
                </c:pt>
                <c:pt idx="158" formatCode="0.00">
                  <c:v>2.92</c:v>
                </c:pt>
                <c:pt idx="159" formatCode="0.00">
                  <c:v>3.08</c:v>
                </c:pt>
                <c:pt idx="160" formatCode="0.00">
                  <c:v>3.24</c:v>
                </c:pt>
                <c:pt idx="161" formatCode="0.00">
                  <c:v>3.85</c:v>
                </c:pt>
                <c:pt idx="162" formatCode="0.00">
                  <c:v>4.71</c:v>
                </c:pt>
                <c:pt idx="163" formatCode="0.00">
                  <c:v>5.51</c:v>
                </c:pt>
                <c:pt idx="164" formatCode="0.00">
                  <c:v>6.27</c:v>
                </c:pt>
                <c:pt idx="165" formatCode="0.00">
                  <c:v>7.02</c:v>
                </c:pt>
                <c:pt idx="166" formatCode="0.00">
                  <c:v>7.75</c:v>
                </c:pt>
                <c:pt idx="167" formatCode="0.00">
                  <c:v>8.4700000000000006</c:v>
                </c:pt>
                <c:pt idx="168" formatCode="0.00">
                  <c:v>9.19</c:v>
                </c:pt>
                <c:pt idx="169" formatCode="0.00">
                  <c:v>9.91</c:v>
                </c:pt>
                <c:pt idx="170" formatCode="0.00">
                  <c:v>12.63</c:v>
                </c:pt>
                <c:pt idx="171" formatCode="0.00">
                  <c:v>15.15</c:v>
                </c:pt>
                <c:pt idx="172" formatCode="0.00">
                  <c:v>17.57</c:v>
                </c:pt>
                <c:pt idx="173" formatCode="0.00">
                  <c:v>19.940000000000001</c:v>
                </c:pt>
                <c:pt idx="174" formatCode="0.00">
                  <c:v>22.28</c:v>
                </c:pt>
                <c:pt idx="175" formatCode="0.00">
                  <c:v>24.6</c:v>
                </c:pt>
                <c:pt idx="176" formatCode="0.00">
                  <c:v>33.229999999999997</c:v>
                </c:pt>
                <c:pt idx="177" formatCode="0.00">
                  <c:v>41.14</c:v>
                </c:pt>
                <c:pt idx="178" formatCode="0.00">
                  <c:v>48.73</c:v>
                </c:pt>
                <c:pt idx="179" formatCode="0.00">
                  <c:v>56.15</c:v>
                </c:pt>
                <c:pt idx="180" formatCode="0.00">
                  <c:v>63.5</c:v>
                </c:pt>
                <c:pt idx="181" formatCode="0.00">
                  <c:v>70.81</c:v>
                </c:pt>
                <c:pt idx="182" formatCode="0.00">
                  <c:v>78.12</c:v>
                </c:pt>
                <c:pt idx="183" formatCode="0.00">
                  <c:v>85.43</c:v>
                </c:pt>
                <c:pt idx="184" formatCode="0.00">
                  <c:v>92.76</c:v>
                </c:pt>
                <c:pt idx="185" formatCode="0.00">
                  <c:v>100.1</c:v>
                </c:pt>
                <c:pt idx="186" formatCode="0.00">
                  <c:v>107.47</c:v>
                </c:pt>
                <c:pt idx="187" formatCode="0.00">
                  <c:v>135.43</c:v>
                </c:pt>
                <c:pt idx="188" formatCode="0.00">
                  <c:v>174.84</c:v>
                </c:pt>
                <c:pt idx="189" formatCode="0.00">
                  <c:v>211.27</c:v>
                </c:pt>
                <c:pt idx="190" formatCode="0.00">
                  <c:v>246.08</c:v>
                </c:pt>
                <c:pt idx="191" formatCode="0.00">
                  <c:v>279.87</c:v>
                </c:pt>
                <c:pt idx="192" formatCode="0.00">
                  <c:v>312.95</c:v>
                </c:pt>
                <c:pt idx="193" formatCode="0.00">
                  <c:v>345.5</c:v>
                </c:pt>
                <c:pt idx="194" formatCode="0.00">
                  <c:v>377.61</c:v>
                </c:pt>
                <c:pt idx="195" formatCode="0.00">
                  <c:v>409.36</c:v>
                </c:pt>
                <c:pt idx="196" formatCode="0.00">
                  <c:v>526.88</c:v>
                </c:pt>
                <c:pt idx="197" formatCode="0.00">
                  <c:v>633.12</c:v>
                </c:pt>
                <c:pt idx="198" formatCode="0.00">
                  <c:v>732.53</c:v>
                </c:pt>
                <c:pt idx="199" formatCode="0.00">
                  <c:v>827.16</c:v>
                </c:pt>
                <c:pt idx="200" formatCode="0.00">
                  <c:v>918.11</c:v>
                </c:pt>
                <c:pt idx="201" formatCode="0.0">
                  <c:v>1010</c:v>
                </c:pt>
                <c:pt idx="202" formatCode="0.0">
                  <c:v>1320</c:v>
                </c:pt>
                <c:pt idx="203" formatCode="0.0">
                  <c:v>1600</c:v>
                </c:pt>
                <c:pt idx="204" formatCode="0.0">
                  <c:v>1850</c:v>
                </c:pt>
                <c:pt idx="205" formatCode="0.0">
                  <c:v>2080</c:v>
                </c:pt>
                <c:pt idx="206" formatCode="0.0">
                  <c:v>2300</c:v>
                </c:pt>
                <c:pt idx="207" formatCode="0.0">
                  <c:v>2500</c:v>
                </c:pt>
                <c:pt idx="208" formatCode="0.0">
                  <c:v>2580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B6-4BB2-A6C3-6694A313D176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srim136Xe_Al!$D$20:$D$228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srim136Xe_Al!$P$20:$P$228</c:f>
              <c:numCache>
                <c:formatCode>0.000</c:formatCode>
                <c:ptCount val="209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1.0999999999999998E-3</c:v>
                </c:pt>
                <c:pt idx="5">
                  <c:v>1.0999999999999998E-3</c:v>
                </c:pt>
                <c:pt idx="6">
                  <c:v>1.2000000000000001E-3</c:v>
                </c:pt>
                <c:pt idx="7">
                  <c:v>1.2000000000000001E-3</c:v>
                </c:pt>
                <c:pt idx="8">
                  <c:v>1.2999999999999999E-3</c:v>
                </c:pt>
                <c:pt idx="9">
                  <c:v>1.2999999999999999E-3</c:v>
                </c:pt>
                <c:pt idx="10">
                  <c:v>1.4E-3</c:v>
                </c:pt>
                <c:pt idx="11">
                  <c:v>1.4E-3</c:v>
                </c:pt>
                <c:pt idx="12">
                  <c:v>1.5E-3</c:v>
                </c:pt>
                <c:pt idx="13">
                  <c:v>1.5E-3</c:v>
                </c:pt>
                <c:pt idx="14">
                  <c:v>1.6000000000000001E-3</c:v>
                </c:pt>
                <c:pt idx="15">
                  <c:v>1.7000000000000001E-3</c:v>
                </c:pt>
                <c:pt idx="16">
                  <c:v>1.7000000000000001E-3</c:v>
                </c:pt>
                <c:pt idx="17">
                  <c:v>1.8E-3</c:v>
                </c:pt>
                <c:pt idx="18">
                  <c:v>1.9E-3</c:v>
                </c:pt>
                <c:pt idx="19">
                  <c:v>1.9E-3</c:v>
                </c:pt>
                <c:pt idx="20">
                  <c:v>2.1000000000000003E-3</c:v>
                </c:pt>
                <c:pt idx="21">
                  <c:v>2.1999999999999997E-3</c:v>
                </c:pt>
                <c:pt idx="22">
                  <c:v>2.3E-3</c:v>
                </c:pt>
                <c:pt idx="23">
                  <c:v>2.4000000000000002E-3</c:v>
                </c:pt>
                <c:pt idx="24">
                  <c:v>2.5000000000000001E-3</c:v>
                </c:pt>
                <c:pt idx="25">
                  <c:v>2.5999999999999999E-3</c:v>
                </c:pt>
                <c:pt idx="26">
                  <c:v>2.8E-3</c:v>
                </c:pt>
                <c:pt idx="27">
                  <c:v>2.9000000000000002E-3</c:v>
                </c:pt>
                <c:pt idx="28">
                  <c:v>2.9000000000000002E-3</c:v>
                </c:pt>
                <c:pt idx="29">
                  <c:v>3.0000000000000001E-3</c:v>
                </c:pt>
                <c:pt idx="30">
                  <c:v>3.0999999999999999E-3</c:v>
                </c:pt>
                <c:pt idx="31">
                  <c:v>3.3E-3</c:v>
                </c:pt>
                <c:pt idx="32">
                  <c:v>3.5000000000000005E-3</c:v>
                </c:pt>
                <c:pt idx="33">
                  <c:v>3.6999999999999997E-3</c:v>
                </c:pt>
                <c:pt idx="34">
                  <c:v>4.0000000000000001E-3</c:v>
                </c:pt>
                <c:pt idx="35">
                  <c:v>4.2000000000000006E-3</c:v>
                </c:pt>
                <c:pt idx="36">
                  <c:v>4.3E-3</c:v>
                </c:pt>
                <c:pt idx="37">
                  <c:v>4.4999999999999997E-3</c:v>
                </c:pt>
                <c:pt idx="38">
                  <c:v>4.7000000000000002E-3</c:v>
                </c:pt>
                <c:pt idx="39">
                  <c:v>4.8999999999999998E-3</c:v>
                </c:pt>
                <c:pt idx="40">
                  <c:v>5.1999999999999998E-3</c:v>
                </c:pt>
                <c:pt idx="41">
                  <c:v>5.5999999999999999E-3</c:v>
                </c:pt>
                <c:pt idx="42">
                  <c:v>5.8999999999999999E-3</c:v>
                </c:pt>
                <c:pt idx="43">
                  <c:v>6.1999999999999998E-3</c:v>
                </c:pt>
                <c:pt idx="44">
                  <c:v>6.5000000000000006E-3</c:v>
                </c:pt>
                <c:pt idx="45">
                  <c:v>6.9000000000000008E-3</c:v>
                </c:pt>
                <c:pt idx="46">
                  <c:v>7.4999999999999997E-3</c:v>
                </c:pt>
                <c:pt idx="47">
                  <c:v>8.0000000000000002E-3</c:v>
                </c:pt>
                <c:pt idx="48">
                  <c:v>8.6E-3</c:v>
                </c:pt>
                <c:pt idx="49">
                  <c:v>9.1999999999999998E-3</c:v>
                </c:pt>
                <c:pt idx="50">
                  <c:v>9.7000000000000003E-3</c:v>
                </c:pt>
                <c:pt idx="51">
                  <c:v>1.0199999999999999E-2</c:v>
                </c:pt>
                <c:pt idx="52">
                  <c:v>1.0699999999999999E-2</c:v>
                </c:pt>
                <c:pt idx="53">
                  <c:v>1.1300000000000001E-2</c:v>
                </c:pt>
                <c:pt idx="54">
                  <c:v>1.18E-2</c:v>
                </c:pt>
                <c:pt idx="55">
                  <c:v>1.23E-2</c:v>
                </c:pt>
                <c:pt idx="56">
                  <c:v>1.2800000000000001E-2</c:v>
                </c:pt>
                <c:pt idx="57">
                  <c:v>1.37E-2</c:v>
                </c:pt>
                <c:pt idx="58">
                  <c:v>1.49E-2</c:v>
                </c:pt>
                <c:pt idx="59">
                  <c:v>1.61E-2</c:v>
                </c:pt>
                <c:pt idx="60">
                  <c:v>1.7299999999999999E-2</c:v>
                </c:pt>
                <c:pt idx="61">
                  <c:v>1.84E-2</c:v>
                </c:pt>
                <c:pt idx="62">
                  <c:v>1.95E-2</c:v>
                </c:pt>
                <c:pt idx="63">
                  <c:v>2.06E-2</c:v>
                </c:pt>
                <c:pt idx="64">
                  <c:v>2.1700000000000001E-2</c:v>
                </c:pt>
                <c:pt idx="65">
                  <c:v>2.2800000000000001E-2</c:v>
                </c:pt>
                <c:pt idx="66">
                  <c:v>2.4899999999999999E-2</c:v>
                </c:pt>
                <c:pt idx="67">
                  <c:v>2.7000000000000003E-2</c:v>
                </c:pt>
                <c:pt idx="68">
                  <c:v>2.9099999999999997E-2</c:v>
                </c:pt>
                <c:pt idx="69">
                  <c:v>3.1099999999999999E-2</c:v>
                </c:pt>
                <c:pt idx="70">
                  <c:v>3.3100000000000004E-2</c:v>
                </c:pt>
                <c:pt idx="71">
                  <c:v>3.5199999999999995E-2</c:v>
                </c:pt>
                <c:pt idx="72">
                  <c:v>3.9199999999999999E-2</c:v>
                </c:pt>
                <c:pt idx="73">
                  <c:v>4.3200000000000002E-2</c:v>
                </c:pt>
                <c:pt idx="74">
                  <c:v>4.7199999999999999E-2</c:v>
                </c:pt>
                <c:pt idx="75">
                  <c:v>5.11E-2</c:v>
                </c:pt>
                <c:pt idx="76">
                  <c:v>5.5100000000000003E-2</c:v>
                </c:pt>
                <c:pt idx="77">
                  <c:v>5.8999999999999997E-2</c:v>
                </c:pt>
                <c:pt idx="78">
                  <c:v>6.3E-2</c:v>
                </c:pt>
                <c:pt idx="79">
                  <c:v>6.6900000000000001E-2</c:v>
                </c:pt>
                <c:pt idx="80">
                  <c:v>7.0800000000000002E-2</c:v>
                </c:pt>
                <c:pt idx="81">
                  <c:v>7.4700000000000003E-2</c:v>
                </c:pt>
                <c:pt idx="82">
                  <c:v>7.85E-2</c:v>
                </c:pt>
                <c:pt idx="83">
                  <c:v>8.6199999999999999E-2</c:v>
                </c:pt>
                <c:pt idx="84">
                  <c:v>9.5500000000000002E-2</c:v>
                </c:pt>
                <c:pt idx="85">
                  <c:v>0.10469999999999999</c:v>
                </c:pt>
                <c:pt idx="86">
                  <c:v>0.1135</c:v>
                </c:pt>
                <c:pt idx="87">
                  <c:v>0.1222</c:v>
                </c:pt>
                <c:pt idx="88">
                  <c:v>0.1305</c:v>
                </c:pt>
                <c:pt idx="89">
                  <c:v>0.13869999999999999</c:v>
                </c:pt>
                <c:pt idx="90">
                  <c:v>0.14650000000000002</c:v>
                </c:pt>
                <c:pt idx="91">
                  <c:v>0.1542</c:v>
                </c:pt>
                <c:pt idx="92">
                  <c:v>0.16870000000000002</c:v>
                </c:pt>
                <c:pt idx="93">
                  <c:v>0.18240000000000001</c:v>
                </c:pt>
                <c:pt idx="94">
                  <c:v>0.1953</c:v>
                </c:pt>
                <c:pt idx="95">
                  <c:v>0.20739999999999997</c:v>
                </c:pt>
                <c:pt idx="96">
                  <c:v>0.21890000000000001</c:v>
                </c:pt>
                <c:pt idx="97">
                  <c:v>0.22970000000000002</c:v>
                </c:pt>
                <c:pt idx="98">
                  <c:v>0.24990000000000001</c:v>
                </c:pt>
                <c:pt idx="99">
                  <c:v>0.2681</c:v>
                </c:pt>
                <c:pt idx="100">
                  <c:v>0.28470000000000001</c:v>
                </c:pt>
                <c:pt idx="101">
                  <c:v>0.2999</c:v>
                </c:pt>
                <c:pt idx="102">
                  <c:v>0.31389999999999996</c:v>
                </c:pt>
                <c:pt idx="103">
                  <c:v>0.32679999999999998</c:v>
                </c:pt>
                <c:pt idx="104">
                  <c:v>0.3387</c:v>
                </c:pt>
                <c:pt idx="105">
                  <c:v>0.3498</c:v>
                </c:pt>
                <c:pt idx="106">
                  <c:v>0.36009999999999998</c:v>
                </c:pt>
                <c:pt idx="107">
                  <c:v>0.36980000000000002</c:v>
                </c:pt>
                <c:pt idx="108">
                  <c:v>0.37879999999999997</c:v>
                </c:pt>
                <c:pt idx="109">
                  <c:v>0.39529999999999998</c:v>
                </c:pt>
                <c:pt idx="110">
                  <c:v>0.4133</c:v>
                </c:pt>
                <c:pt idx="111">
                  <c:v>0.42910000000000004</c:v>
                </c:pt>
                <c:pt idx="112">
                  <c:v>0.44299999999999995</c:v>
                </c:pt>
                <c:pt idx="113">
                  <c:v>0.45540000000000003</c:v>
                </c:pt>
                <c:pt idx="114">
                  <c:v>0.46660000000000001</c:v>
                </c:pt>
                <c:pt idx="115">
                  <c:v>0.47660000000000002</c:v>
                </c:pt>
                <c:pt idx="116">
                  <c:v>0.4859</c:v>
                </c:pt>
                <c:pt idx="117">
                  <c:v>0.49429999999999996</c:v>
                </c:pt>
                <c:pt idx="118">
                  <c:v>0.50929999999999997</c:v>
                </c:pt>
                <c:pt idx="119">
                  <c:v>0.52229999999999999</c:v>
                </c:pt>
                <c:pt idx="120">
                  <c:v>0.53380000000000005</c:v>
                </c:pt>
                <c:pt idx="121">
                  <c:v>0.54390000000000005</c:v>
                </c:pt>
                <c:pt idx="122">
                  <c:v>0.55309999999999993</c:v>
                </c:pt>
                <c:pt idx="123">
                  <c:v>0.5615</c:v>
                </c:pt>
                <c:pt idx="124">
                  <c:v>0.57610000000000006</c:v>
                </c:pt>
                <c:pt idx="125">
                  <c:v>0.5887</c:v>
                </c:pt>
                <c:pt idx="126">
                  <c:v>0.59970000000000001</c:v>
                </c:pt>
                <c:pt idx="127">
                  <c:v>0.60949999999999993</c:v>
                </c:pt>
                <c:pt idx="128">
                  <c:v>0.61829999999999996</c:v>
                </c:pt>
                <c:pt idx="129">
                  <c:v>0.62629999999999997</c:v>
                </c:pt>
                <c:pt idx="130">
                  <c:v>0.63360000000000005</c:v>
                </c:pt>
                <c:pt idx="131">
                  <c:v>0.64039999999999997</c:v>
                </c:pt>
                <c:pt idx="132">
                  <c:v>0.64669999999999994</c:v>
                </c:pt>
                <c:pt idx="133">
                  <c:v>0.65259999999999996</c:v>
                </c:pt>
                <c:pt idx="134">
                  <c:v>0.65810000000000002</c:v>
                </c:pt>
                <c:pt idx="135">
                  <c:v>0.66830000000000001</c:v>
                </c:pt>
                <c:pt idx="136">
                  <c:v>0.67969999999999997</c:v>
                </c:pt>
                <c:pt idx="137">
                  <c:v>0.68979999999999997</c:v>
                </c:pt>
                <c:pt idx="138">
                  <c:v>0.69909999999999994</c:v>
                </c:pt>
                <c:pt idx="139">
                  <c:v>0.7077</c:v>
                </c:pt>
                <c:pt idx="140">
                  <c:v>0.7157</c:v>
                </c:pt>
                <c:pt idx="141">
                  <c:v>0.72320000000000007</c:v>
                </c:pt>
                <c:pt idx="142">
                  <c:v>0.73040000000000005</c:v>
                </c:pt>
                <c:pt idx="143">
                  <c:v>0.73719999999999997</c:v>
                </c:pt>
                <c:pt idx="144">
                  <c:v>0.75009999999999999</c:v>
                </c:pt>
                <c:pt idx="145">
                  <c:v>0.76219999999999999</c:v>
                </c:pt>
                <c:pt idx="146">
                  <c:v>0.77370000000000005</c:v>
                </c:pt>
                <c:pt idx="147">
                  <c:v>0.78470000000000006</c:v>
                </c:pt>
                <c:pt idx="148">
                  <c:v>0.79530000000000001</c:v>
                </c:pt>
                <c:pt idx="149">
                  <c:v>0.80559999999999987</c:v>
                </c:pt>
                <c:pt idx="150">
                  <c:v>0.82569999999999999</c:v>
                </c:pt>
                <c:pt idx="151">
                  <c:v>0.84519999999999995</c:v>
                </c:pt>
                <c:pt idx="152">
                  <c:v>0.86449999999999994</c:v>
                </c:pt>
                <c:pt idx="153">
                  <c:v>0.88379999999999992</c:v>
                </c:pt>
                <c:pt idx="154">
                  <c:v>0.90299999999999991</c:v>
                </c:pt>
                <c:pt idx="155">
                  <c:v>0.9224</c:v>
                </c:pt>
                <c:pt idx="156">
                  <c:v>0.94199999999999995</c:v>
                </c:pt>
                <c:pt idx="157">
                  <c:v>0.96189999999999998</c:v>
                </c:pt>
                <c:pt idx="158">
                  <c:v>0.98209999999999997</c:v>
                </c:pt>
                <c:pt idx="159" formatCode="0.00">
                  <c:v>1</c:v>
                </c:pt>
                <c:pt idx="160" formatCode="0.00">
                  <c:v>1.02</c:v>
                </c:pt>
                <c:pt idx="161" formatCode="0.00">
                  <c:v>1.07</c:v>
                </c:pt>
                <c:pt idx="162" formatCode="0.00">
                  <c:v>1.1200000000000001</c:v>
                </c:pt>
                <c:pt idx="163" formatCode="0.00">
                  <c:v>1.18</c:v>
                </c:pt>
                <c:pt idx="164" formatCode="0.00">
                  <c:v>1.24</c:v>
                </c:pt>
                <c:pt idx="165" formatCode="0.00">
                  <c:v>1.31</c:v>
                </c:pt>
                <c:pt idx="166" formatCode="0.00">
                  <c:v>1.38</c:v>
                </c:pt>
                <c:pt idx="167" formatCode="0.00">
                  <c:v>1.45</c:v>
                </c:pt>
                <c:pt idx="168" formatCode="0.00">
                  <c:v>1.52</c:v>
                </c:pt>
                <c:pt idx="169" formatCode="0.00">
                  <c:v>1.6</c:v>
                </c:pt>
                <c:pt idx="170" formatCode="0.00">
                  <c:v>1.77</c:v>
                </c:pt>
                <c:pt idx="171" formatCode="0.00">
                  <c:v>1.94</c:v>
                </c:pt>
                <c:pt idx="172" formatCode="0.00">
                  <c:v>2.13</c:v>
                </c:pt>
                <c:pt idx="173" formatCode="0.00">
                  <c:v>2.33</c:v>
                </c:pt>
                <c:pt idx="174" formatCode="0.00">
                  <c:v>2.54</c:v>
                </c:pt>
                <c:pt idx="175" formatCode="0.00">
                  <c:v>2.76</c:v>
                </c:pt>
                <c:pt idx="176" formatCode="0.00">
                  <c:v>3.23</c:v>
                </c:pt>
                <c:pt idx="177" formatCode="0.00">
                  <c:v>3.74</c:v>
                </c:pt>
                <c:pt idx="178" formatCode="0.00">
                  <c:v>4.29</c:v>
                </c:pt>
                <c:pt idx="179" formatCode="0.00">
                  <c:v>4.87</c:v>
                </c:pt>
                <c:pt idx="180" formatCode="0.00">
                  <c:v>5.48</c:v>
                </c:pt>
                <c:pt idx="181" formatCode="0.00">
                  <c:v>6.12</c:v>
                </c:pt>
                <c:pt idx="182" formatCode="0.00">
                  <c:v>6.79</c:v>
                </c:pt>
                <c:pt idx="183" formatCode="0.00">
                  <c:v>7.49</c:v>
                </c:pt>
                <c:pt idx="184" formatCode="0.00">
                  <c:v>8.2100000000000009</c:v>
                </c:pt>
                <c:pt idx="185" formatCode="0.00">
                  <c:v>8.9700000000000006</c:v>
                </c:pt>
                <c:pt idx="186" formatCode="0.00">
                  <c:v>9.74</c:v>
                </c:pt>
                <c:pt idx="187" formatCode="0.00">
                  <c:v>11.36</c:v>
                </c:pt>
                <c:pt idx="188" formatCode="0.00">
                  <c:v>13.52</c:v>
                </c:pt>
                <c:pt idx="189" formatCode="0.00">
                  <c:v>15.79</c:v>
                </c:pt>
                <c:pt idx="190" formatCode="0.00">
                  <c:v>18.190000000000001</c:v>
                </c:pt>
                <c:pt idx="191" formatCode="0.00">
                  <c:v>20.69</c:v>
                </c:pt>
                <c:pt idx="192" formatCode="0.00">
                  <c:v>23.29</c:v>
                </c:pt>
                <c:pt idx="193" formatCode="0.00">
                  <c:v>25.97</c:v>
                </c:pt>
                <c:pt idx="194" formatCode="0.00">
                  <c:v>28.74</c:v>
                </c:pt>
                <c:pt idx="195" formatCode="0.00">
                  <c:v>31.58</c:v>
                </c:pt>
                <c:pt idx="196" formatCode="0.00">
                  <c:v>37.46</c:v>
                </c:pt>
                <c:pt idx="197" formatCode="0.00">
                  <c:v>43.57</c:v>
                </c:pt>
                <c:pt idx="198" formatCode="0.00">
                  <c:v>49.86</c:v>
                </c:pt>
                <c:pt idx="199" formatCode="0.00">
                  <c:v>56.31</c:v>
                </c:pt>
                <c:pt idx="200" formatCode="0.00">
                  <c:v>62.89</c:v>
                </c:pt>
                <c:pt idx="201" formatCode="0.00">
                  <c:v>69.569999999999993</c:v>
                </c:pt>
                <c:pt idx="202" formatCode="0.00">
                  <c:v>83.17</c:v>
                </c:pt>
                <c:pt idx="203" formatCode="0.00">
                  <c:v>96.97</c:v>
                </c:pt>
                <c:pt idx="204" formatCode="0.00">
                  <c:v>110.87</c:v>
                </c:pt>
                <c:pt idx="205" formatCode="0.00">
                  <c:v>124.79</c:v>
                </c:pt>
                <c:pt idx="206" formatCode="0.00">
                  <c:v>138.69</c:v>
                </c:pt>
                <c:pt idx="207" formatCode="0.00">
                  <c:v>152.51</c:v>
                </c:pt>
                <c:pt idx="208" formatCode="0.00">
                  <c:v>160.75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B6-4BB2-A6C3-6694A313D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55944"/>
        <c:axId val="639843792"/>
      </c:scatterChart>
      <c:valAx>
        <c:axId val="63985594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43792"/>
        <c:crosses val="autoZero"/>
        <c:crossBetween val="midCat"/>
        <c:majorUnit val="10"/>
      </c:valAx>
      <c:valAx>
        <c:axId val="639843792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5594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srim136Xe_Au!$P$5</c:f>
          <c:strCache>
            <c:ptCount val="1"/>
            <c:pt idx="0">
              <c:v>srim136Xe_Au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srim136Xe_Au!$D$20:$D$228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srim136Xe_Au!$E$20:$E$228</c:f>
              <c:numCache>
                <c:formatCode>0.000E+00</c:formatCode>
                <c:ptCount val="209"/>
                <c:pt idx="0">
                  <c:v>2.2239999999999999E-2</c:v>
                </c:pt>
                <c:pt idx="1">
                  <c:v>2.3029999999999998E-2</c:v>
                </c:pt>
                <c:pt idx="2">
                  <c:v>2.3779999999999999E-2</c:v>
                </c:pt>
                <c:pt idx="3">
                  <c:v>2.4510000000000001E-2</c:v>
                </c:pt>
                <c:pt idx="4">
                  <c:v>2.5219999999999999E-2</c:v>
                </c:pt>
                <c:pt idx="5">
                  <c:v>2.6589999999999999E-2</c:v>
                </c:pt>
                <c:pt idx="6">
                  <c:v>2.8199999999999999E-2</c:v>
                </c:pt>
                <c:pt idx="7">
                  <c:v>2.9729999999999999E-2</c:v>
                </c:pt>
                <c:pt idx="8">
                  <c:v>3.1179999999999999E-2</c:v>
                </c:pt>
                <c:pt idx="9">
                  <c:v>3.2559999999999999E-2</c:v>
                </c:pt>
                <c:pt idx="10">
                  <c:v>3.3890000000000003E-2</c:v>
                </c:pt>
                <c:pt idx="11">
                  <c:v>3.517E-2</c:v>
                </c:pt>
                <c:pt idx="12">
                  <c:v>3.6409999999999998E-2</c:v>
                </c:pt>
                <c:pt idx="13">
                  <c:v>3.7600000000000001E-2</c:v>
                </c:pt>
                <c:pt idx="14">
                  <c:v>3.9879999999999999E-2</c:v>
                </c:pt>
                <c:pt idx="15">
                  <c:v>4.2040000000000001E-2</c:v>
                </c:pt>
                <c:pt idx="16">
                  <c:v>4.4089999999999997E-2</c:v>
                </c:pt>
                <c:pt idx="17">
                  <c:v>4.6050000000000001E-2</c:v>
                </c:pt>
                <c:pt idx="18">
                  <c:v>4.793E-2</c:v>
                </c:pt>
                <c:pt idx="19">
                  <c:v>4.9739999999999999E-2</c:v>
                </c:pt>
                <c:pt idx="20">
                  <c:v>5.3179999999999998E-2</c:v>
                </c:pt>
                <c:pt idx="21">
                  <c:v>5.6399999999999999E-2</c:v>
                </c:pt>
                <c:pt idx="22">
                  <c:v>5.9450000000000003E-2</c:v>
                </c:pt>
                <c:pt idx="23">
                  <c:v>6.2350000000000003E-2</c:v>
                </c:pt>
                <c:pt idx="24">
                  <c:v>6.5129999999999993E-2</c:v>
                </c:pt>
                <c:pt idx="25">
                  <c:v>6.7790000000000003E-2</c:v>
                </c:pt>
                <c:pt idx="26">
                  <c:v>7.034E-2</c:v>
                </c:pt>
                <c:pt idx="27">
                  <c:v>7.281E-2</c:v>
                </c:pt>
                <c:pt idx="28">
                  <c:v>7.5200000000000003E-2</c:v>
                </c:pt>
                <c:pt idx="29">
                  <c:v>7.7520000000000006E-2</c:v>
                </c:pt>
                <c:pt idx="30">
                  <c:v>7.9759999999999998E-2</c:v>
                </c:pt>
                <c:pt idx="31">
                  <c:v>8.4080000000000002E-2</c:v>
                </c:pt>
                <c:pt idx="32">
                  <c:v>8.9179999999999995E-2</c:v>
                </c:pt>
                <c:pt idx="33">
                  <c:v>9.4E-2</c:v>
                </c:pt>
                <c:pt idx="34">
                  <c:v>9.8589999999999997E-2</c:v>
                </c:pt>
                <c:pt idx="35">
                  <c:v>0.10299999999999999</c:v>
                </c:pt>
                <c:pt idx="36">
                  <c:v>0.1072</c:v>
                </c:pt>
                <c:pt idx="37">
                  <c:v>0.11119999999999999</c:v>
                </c:pt>
                <c:pt idx="38">
                  <c:v>0.11509999999999999</c:v>
                </c:pt>
                <c:pt idx="39">
                  <c:v>0.11890000000000001</c:v>
                </c:pt>
                <c:pt idx="40">
                  <c:v>0.12609999999999999</c:v>
                </c:pt>
                <c:pt idx="41">
                  <c:v>0.13289999999999999</c:v>
                </c:pt>
                <c:pt idx="42">
                  <c:v>0.1394</c:v>
                </c:pt>
                <c:pt idx="43">
                  <c:v>0.14560000000000001</c:v>
                </c:pt>
                <c:pt idx="44">
                  <c:v>0.15160000000000001</c:v>
                </c:pt>
                <c:pt idx="45">
                  <c:v>0.1573</c:v>
                </c:pt>
                <c:pt idx="46">
                  <c:v>0.16819999999999999</c:v>
                </c:pt>
                <c:pt idx="47">
                  <c:v>0.1784</c:v>
                </c:pt>
                <c:pt idx="48">
                  <c:v>0.188</c:v>
                </c:pt>
                <c:pt idx="49">
                  <c:v>0.19719999999999999</c:v>
                </c:pt>
                <c:pt idx="50">
                  <c:v>0.2059</c:v>
                </c:pt>
                <c:pt idx="51">
                  <c:v>0.21440000000000001</c:v>
                </c:pt>
                <c:pt idx="52">
                  <c:v>0.22239999999999999</c:v>
                </c:pt>
                <c:pt idx="53">
                  <c:v>0.2303</c:v>
                </c:pt>
                <c:pt idx="54">
                  <c:v>0.23780000000000001</c:v>
                </c:pt>
                <c:pt idx="55">
                  <c:v>0.24510000000000001</c:v>
                </c:pt>
                <c:pt idx="56">
                  <c:v>0.25219999999999998</c:v>
                </c:pt>
                <c:pt idx="57">
                  <c:v>0.26590000000000003</c:v>
                </c:pt>
                <c:pt idx="58">
                  <c:v>0.28199999999999997</c:v>
                </c:pt>
                <c:pt idx="59">
                  <c:v>0.29730000000000001</c:v>
                </c:pt>
                <c:pt idx="60">
                  <c:v>0.311</c:v>
                </c:pt>
                <c:pt idx="61">
                  <c:v>0.32150000000000001</c:v>
                </c:pt>
                <c:pt idx="62">
                  <c:v>0.33489999999999998</c:v>
                </c:pt>
                <c:pt idx="63">
                  <c:v>0.34960000000000002</c:v>
                </c:pt>
                <c:pt idx="64">
                  <c:v>0.3644</c:v>
                </c:pt>
                <c:pt idx="65">
                  <c:v>0.379</c:v>
                </c:pt>
                <c:pt idx="66">
                  <c:v>0.40620000000000001</c:v>
                </c:pt>
                <c:pt idx="67">
                  <c:v>0.43059999999999998</c:v>
                </c:pt>
                <c:pt idx="68">
                  <c:v>0.45229999999999998</c:v>
                </c:pt>
                <c:pt idx="69">
                  <c:v>0.4718</c:v>
                </c:pt>
                <c:pt idx="70">
                  <c:v>0.48970000000000002</c:v>
                </c:pt>
                <c:pt idx="71">
                  <c:v>0.50649999999999995</c:v>
                </c:pt>
                <c:pt idx="72">
                  <c:v>0.53769999999999996</c:v>
                </c:pt>
                <c:pt idx="73">
                  <c:v>0.56769999999999998</c:v>
                </c:pt>
                <c:pt idx="74">
                  <c:v>0.59730000000000005</c:v>
                </c:pt>
                <c:pt idx="75">
                  <c:v>0.62739999999999996</c:v>
                </c:pt>
                <c:pt idx="76">
                  <c:v>0.65800000000000003</c:v>
                </c:pt>
                <c:pt idx="77">
                  <c:v>0.68940000000000001</c:v>
                </c:pt>
                <c:pt idx="78">
                  <c:v>0.72140000000000004</c:v>
                </c:pt>
                <c:pt idx="79">
                  <c:v>0.75409999999999999</c:v>
                </c:pt>
                <c:pt idx="80">
                  <c:v>0.78739999999999999</c:v>
                </c:pt>
                <c:pt idx="81">
                  <c:v>0.82120000000000004</c:v>
                </c:pt>
                <c:pt idx="82">
                  <c:v>0.85540000000000005</c:v>
                </c:pt>
                <c:pt idx="83">
                  <c:v>0.92459999999999998</c:v>
                </c:pt>
                <c:pt idx="84">
                  <c:v>1.012</c:v>
                </c:pt>
                <c:pt idx="85">
                  <c:v>1.099</c:v>
                </c:pt>
                <c:pt idx="86">
                  <c:v>1.1850000000000001</c:v>
                </c:pt>
                <c:pt idx="87">
                  <c:v>1.2709999999999999</c:v>
                </c:pt>
                <c:pt idx="88">
                  <c:v>1.3540000000000001</c:v>
                </c:pt>
                <c:pt idx="89">
                  <c:v>1.4359999999999999</c:v>
                </c:pt>
                <c:pt idx="90">
                  <c:v>1.516</c:v>
                </c:pt>
                <c:pt idx="91">
                  <c:v>1.5940000000000001</c:v>
                </c:pt>
                <c:pt idx="92">
                  <c:v>1.7450000000000001</c:v>
                </c:pt>
                <c:pt idx="93">
                  <c:v>1.889</c:v>
                </c:pt>
                <c:pt idx="94">
                  <c:v>2.0270000000000001</c:v>
                </c:pt>
                <c:pt idx="95">
                  <c:v>2.16</c:v>
                </c:pt>
                <c:pt idx="96">
                  <c:v>2.2890000000000001</c:v>
                </c:pt>
                <c:pt idx="97">
                  <c:v>2.4140000000000001</c:v>
                </c:pt>
                <c:pt idx="98">
                  <c:v>2.6579999999999999</c:v>
                </c:pt>
                <c:pt idx="99">
                  <c:v>2.8940000000000001</c:v>
                </c:pt>
                <c:pt idx="100">
                  <c:v>3.1269999999999998</c:v>
                </c:pt>
                <c:pt idx="101">
                  <c:v>3.3580000000000001</c:v>
                </c:pt>
                <c:pt idx="102">
                  <c:v>3.5880000000000001</c:v>
                </c:pt>
                <c:pt idx="103">
                  <c:v>3.819</c:v>
                </c:pt>
                <c:pt idx="104">
                  <c:v>4.05</c:v>
                </c:pt>
                <c:pt idx="105">
                  <c:v>4.2809999999999997</c:v>
                </c:pt>
                <c:pt idx="106">
                  <c:v>4.5129999999999999</c:v>
                </c:pt>
                <c:pt idx="107">
                  <c:v>4.7450000000000001</c:v>
                </c:pt>
                <c:pt idx="108">
                  <c:v>4.9770000000000003</c:v>
                </c:pt>
                <c:pt idx="109">
                  <c:v>5.4409999999999998</c:v>
                </c:pt>
                <c:pt idx="110">
                  <c:v>6.0149999999999997</c:v>
                </c:pt>
                <c:pt idx="111">
                  <c:v>6.5810000000000004</c:v>
                </c:pt>
                <c:pt idx="112">
                  <c:v>7.1360000000000001</c:v>
                </c:pt>
                <c:pt idx="113">
                  <c:v>7.6779999999999999</c:v>
                </c:pt>
                <c:pt idx="114">
                  <c:v>8.2050000000000001</c:v>
                </c:pt>
                <c:pt idx="115">
                  <c:v>8.7170000000000005</c:v>
                </c:pt>
                <c:pt idx="116">
                  <c:v>9.2129999999999992</c:v>
                </c:pt>
                <c:pt idx="117">
                  <c:v>9.6929999999999996</c:v>
                </c:pt>
                <c:pt idx="118">
                  <c:v>10.61</c:v>
                </c:pt>
                <c:pt idx="119">
                  <c:v>11.47</c:v>
                </c:pt>
                <c:pt idx="120">
                  <c:v>12.27</c:v>
                </c:pt>
                <c:pt idx="121">
                  <c:v>13.02</c:v>
                </c:pt>
                <c:pt idx="122">
                  <c:v>13.73</c:v>
                </c:pt>
                <c:pt idx="123">
                  <c:v>14.39</c:v>
                </c:pt>
                <c:pt idx="124">
                  <c:v>15.61</c:v>
                </c:pt>
                <c:pt idx="125">
                  <c:v>16.690000000000001</c:v>
                </c:pt>
                <c:pt idx="126">
                  <c:v>17.670000000000002</c:v>
                </c:pt>
                <c:pt idx="127">
                  <c:v>18.55</c:v>
                </c:pt>
                <c:pt idx="128">
                  <c:v>19.350000000000001</c:v>
                </c:pt>
                <c:pt idx="129">
                  <c:v>20.079999999999998</c:v>
                </c:pt>
                <c:pt idx="130">
                  <c:v>20.75</c:v>
                </c:pt>
                <c:pt idx="131">
                  <c:v>21.36</c:v>
                </c:pt>
                <c:pt idx="132">
                  <c:v>21.93</c:v>
                </c:pt>
                <c:pt idx="133">
                  <c:v>22.45</c:v>
                </c:pt>
                <c:pt idx="134">
                  <c:v>22.93</c:v>
                </c:pt>
                <c:pt idx="135">
                  <c:v>23.8</c:v>
                </c:pt>
                <c:pt idx="136">
                  <c:v>24.73</c:v>
                </c:pt>
                <c:pt idx="137">
                  <c:v>25.52</c:v>
                </c:pt>
                <c:pt idx="138">
                  <c:v>26.22</c:v>
                </c:pt>
                <c:pt idx="139">
                  <c:v>26.92</c:v>
                </c:pt>
                <c:pt idx="140">
                  <c:v>27.41</c:v>
                </c:pt>
                <c:pt idx="141">
                  <c:v>27.85</c:v>
                </c:pt>
                <c:pt idx="142">
                  <c:v>28.23</c:v>
                </c:pt>
                <c:pt idx="143">
                  <c:v>28.56</c:v>
                </c:pt>
                <c:pt idx="144">
                  <c:v>29.1</c:v>
                </c:pt>
                <c:pt idx="145">
                  <c:v>29.52</c:v>
                </c:pt>
                <c:pt idx="146">
                  <c:v>29.84</c:v>
                </c:pt>
                <c:pt idx="147">
                  <c:v>30.09</c:v>
                </c:pt>
                <c:pt idx="148">
                  <c:v>30.27</c:v>
                </c:pt>
                <c:pt idx="149">
                  <c:v>30.41</c:v>
                </c:pt>
                <c:pt idx="150">
                  <c:v>30.56</c:v>
                </c:pt>
                <c:pt idx="151">
                  <c:v>30.6</c:v>
                </c:pt>
                <c:pt idx="152">
                  <c:v>30.53</c:v>
                </c:pt>
                <c:pt idx="153">
                  <c:v>30.4</c:v>
                </c:pt>
                <c:pt idx="154">
                  <c:v>30.2</c:v>
                </c:pt>
                <c:pt idx="155">
                  <c:v>29.96</c:v>
                </c:pt>
                <c:pt idx="156">
                  <c:v>29.67</c:v>
                </c:pt>
                <c:pt idx="157">
                  <c:v>29.35</c:v>
                </c:pt>
                <c:pt idx="158">
                  <c:v>29</c:v>
                </c:pt>
                <c:pt idx="159">
                  <c:v>28.64</c:v>
                </c:pt>
                <c:pt idx="160">
                  <c:v>28.25</c:v>
                </c:pt>
                <c:pt idx="161">
                  <c:v>27.46</c:v>
                </c:pt>
                <c:pt idx="162">
                  <c:v>26.43</c:v>
                </c:pt>
                <c:pt idx="163">
                  <c:v>25.41</c:v>
                </c:pt>
                <c:pt idx="164">
                  <c:v>24.43</c:v>
                </c:pt>
                <c:pt idx="165">
                  <c:v>23.5</c:v>
                </c:pt>
                <c:pt idx="166">
                  <c:v>22.64</c:v>
                </c:pt>
                <c:pt idx="167">
                  <c:v>21.85</c:v>
                </c:pt>
                <c:pt idx="168">
                  <c:v>21.14</c:v>
                </c:pt>
                <c:pt idx="169">
                  <c:v>20.51</c:v>
                </c:pt>
                <c:pt idx="170">
                  <c:v>19.32</c:v>
                </c:pt>
                <c:pt idx="171">
                  <c:v>18.27</c:v>
                </c:pt>
                <c:pt idx="172">
                  <c:v>17.34</c:v>
                </c:pt>
                <c:pt idx="173">
                  <c:v>16.510000000000002</c:v>
                </c:pt>
                <c:pt idx="174">
                  <c:v>15.77</c:v>
                </c:pt>
                <c:pt idx="175">
                  <c:v>15.11</c:v>
                </c:pt>
                <c:pt idx="176">
                  <c:v>13.96</c:v>
                </c:pt>
                <c:pt idx="177">
                  <c:v>13.01</c:v>
                </c:pt>
                <c:pt idx="178">
                  <c:v>12.2</c:v>
                </c:pt>
                <c:pt idx="179">
                  <c:v>11.51</c:v>
                </c:pt>
                <c:pt idx="180">
                  <c:v>10.91</c:v>
                </c:pt>
                <c:pt idx="181">
                  <c:v>10.38</c:v>
                </c:pt>
                <c:pt idx="182">
                  <c:v>9.9190000000000005</c:v>
                </c:pt>
                <c:pt idx="183">
                  <c:v>9.5079999999999991</c:v>
                </c:pt>
                <c:pt idx="184">
                  <c:v>9.14</c:v>
                </c:pt>
                <c:pt idx="185">
                  <c:v>8.8079999999999998</c:v>
                </c:pt>
                <c:pt idx="186">
                  <c:v>8.5079999999999991</c:v>
                </c:pt>
                <c:pt idx="187">
                  <c:v>7.9859999999999998</c:v>
                </c:pt>
                <c:pt idx="188">
                  <c:v>7.4470000000000001</c:v>
                </c:pt>
                <c:pt idx="189">
                  <c:v>6.9989999999999997</c:v>
                </c:pt>
                <c:pt idx="190">
                  <c:v>6.625</c:v>
                </c:pt>
                <c:pt idx="191">
                  <c:v>6.3079999999999998</c:v>
                </c:pt>
                <c:pt idx="192">
                  <c:v>6.0359999999999996</c:v>
                </c:pt>
                <c:pt idx="193">
                  <c:v>5.8</c:v>
                </c:pt>
                <c:pt idx="194">
                  <c:v>5.5940000000000003</c:v>
                </c:pt>
                <c:pt idx="195">
                  <c:v>5.4130000000000003</c:v>
                </c:pt>
                <c:pt idx="196">
                  <c:v>5.1079999999999997</c:v>
                </c:pt>
                <c:pt idx="197">
                  <c:v>4.8630000000000004</c:v>
                </c:pt>
                <c:pt idx="198">
                  <c:v>4.6619999999999999</c:v>
                </c:pt>
                <c:pt idx="199">
                  <c:v>4.4939999999999998</c:v>
                </c:pt>
                <c:pt idx="200">
                  <c:v>4.3540000000000001</c:v>
                </c:pt>
                <c:pt idx="201">
                  <c:v>4.234</c:v>
                </c:pt>
                <c:pt idx="202">
                  <c:v>4.0410000000000004</c:v>
                </c:pt>
                <c:pt idx="203">
                  <c:v>3.8959999999999999</c:v>
                </c:pt>
                <c:pt idx="204">
                  <c:v>3.7829999999999999</c:v>
                </c:pt>
                <c:pt idx="205">
                  <c:v>3.694</c:v>
                </c:pt>
                <c:pt idx="206">
                  <c:v>3.6230000000000002</c:v>
                </c:pt>
                <c:pt idx="207">
                  <c:v>3.5659999999999998</c:v>
                </c:pt>
                <c:pt idx="208">
                  <c:v>3.5390000000000001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FD-4642-B5F7-7D64818D9FDC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srim136Xe_Au!$D$20:$D$228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srim136Xe_Au!$F$20:$F$228</c:f>
              <c:numCache>
                <c:formatCode>0.000E+00</c:formatCode>
                <c:ptCount val="209"/>
                <c:pt idx="0">
                  <c:v>0.52939999999999998</c:v>
                </c:pt>
                <c:pt idx="1">
                  <c:v>0.54890000000000005</c:v>
                </c:pt>
                <c:pt idx="2">
                  <c:v>0.56769999999999998</c:v>
                </c:pt>
                <c:pt idx="3">
                  <c:v>0.58589999999999998</c:v>
                </c:pt>
                <c:pt idx="4">
                  <c:v>0.60340000000000005</c:v>
                </c:pt>
                <c:pt idx="5">
                  <c:v>0.63680000000000003</c:v>
                </c:pt>
                <c:pt idx="6">
                  <c:v>0.67579999999999996</c:v>
                </c:pt>
                <c:pt idx="7">
                  <c:v>0.71220000000000006</c:v>
                </c:pt>
                <c:pt idx="8">
                  <c:v>0.74650000000000005</c:v>
                </c:pt>
                <c:pt idx="9">
                  <c:v>0.77890000000000004</c:v>
                </c:pt>
                <c:pt idx="10">
                  <c:v>0.8095</c:v>
                </c:pt>
                <c:pt idx="11">
                  <c:v>0.8387</c:v>
                </c:pt>
                <c:pt idx="12">
                  <c:v>0.86660000000000004</c:v>
                </c:pt>
                <c:pt idx="13">
                  <c:v>0.89319999999999999</c:v>
                </c:pt>
                <c:pt idx="14">
                  <c:v>0.94330000000000003</c:v>
                </c:pt>
                <c:pt idx="15">
                  <c:v>0.98980000000000001</c:v>
                </c:pt>
                <c:pt idx="16">
                  <c:v>1.0329999999999999</c:v>
                </c:pt>
                <c:pt idx="17">
                  <c:v>1.0740000000000001</c:v>
                </c:pt>
                <c:pt idx="18">
                  <c:v>1.1120000000000001</c:v>
                </c:pt>
                <c:pt idx="19">
                  <c:v>1.1479999999999999</c:v>
                </c:pt>
                <c:pt idx="20">
                  <c:v>1.2150000000000001</c:v>
                </c:pt>
                <c:pt idx="21">
                  <c:v>1.276</c:v>
                </c:pt>
                <c:pt idx="22">
                  <c:v>1.3320000000000001</c:v>
                </c:pt>
                <c:pt idx="23">
                  <c:v>1.383</c:v>
                </c:pt>
                <c:pt idx="24">
                  <c:v>1.431</c:v>
                </c:pt>
                <c:pt idx="25">
                  <c:v>1.476</c:v>
                </c:pt>
                <c:pt idx="26">
                  <c:v>1.518</c:v>
                </c:pt>
                <c:pt idx="27">
                  <c:v>1.5580000000000001</c:v>
                </c:pt>
                <c:pt idx="28">
                  <c:v>1.595</c:v>
                </c:pt>
                <c:pt idx="29">
                  <c:v>1.631</c:v>
                </c:pt>
                <c:pt idx="30">
                  <c:v>1.6639999999999999</c:v>
                </c:pt>
                <c:pt idx="31">
                  <c:v>1.7270000000000001</c:v>
                </c:pt>
                <c:pt idx="32">
                  <c:v>1.798</c:v>
                </c:pt>
                <c:pt idx="33">
                  <c:v>1.861</c:v>
                </c:pt>
                <c:pt idx="34">
                  <c:v>1.919</c:v>
                </c:pt>
                <c:pt idx="35">
                  <c:v>1.9730000000000001</c:v>
                </c:pt>
                <c:pt idx="36">
                  <c:v>2.0209999999999999</c:v>
                </c:pt>
                <c:pt idx="37">
                  <c:v>2.0670000000000002</c:v>
                </c:pt>
                <c:pt idx="38">
                  <c:v>2.109</c:v>
                </c:pt>
                <c:pt idx="39">
                  <c:v>2.1480000000000001</c:v>
                </c:pt>
                <c:pt idx="40">
                  <c:v>2.2189999999999999</c:v>
                </c:pt>
                <c:pt idx="41">
                  <c:v>2.282</c:v>
                </c:pt>
                <c:pt idx="42">
                  <c:v>2.3380000000000001</c:v>
                </c:pt>
                <c:pt idx="43">
                  <c:v>2.3879999999999999</c:v>
                </c:pt>
                <c:pt idx="44">
                  <c:v>2.4340000000000002</c:v>
                </c:pt>
                <c:pt idx="45">
                  <c:v>2.476</c:v>
                </c:pt>
                <c:pt idx="46">
                  <c:v>2.5489999999999999</c:v>
                </c:pt>
                <c:pt idx="47">
                  <c:v>2.6110000000000002</c:v>
                </c:pt>
                <c:pt idx="48">
                  <c:v>2.6640000000000001</c:v>
                </c:pt>
                <c:pt idx="49">
                  <c:v>2.71</c:v>
                </c:pt>
                <c:pt idx="50">
                  <c:v>2.75</c:v>
                </c:pt>
                <c:pt idx="51">
                  <c:v>2.7850000000000001</c:v>
                </c:pt>
                <c:pt idx="52">
                  <c:v>2.8159999999999998</c:v>
                </c:pt>
                <c:pt idx="53">
                  <c:v>2.8439999999999999</c:v>
                </c:pt>
                <c:pt idx="54">
                  <c:v>2.8679999999999999</c:v>
                </c:pt>
                <c:pt idx="55">
                  <c:v>2.89</c:v>
                </c:pt>
                <c:pt idx="56">
                  <c:v>2.9089999999999998</c:v>
                </c:pt>
                <c:pt idx="57">
                  <c:v>2.9409999999999998</c:v>
                </c:pt>
                <c:pt idx="58">
                  <c:v>2.972</c:v>
                </c:pt>
                <c:pt idx="59">
                  <c:v>2.9950000000000001</c:v>
                </c:pt>
                <c:pt idx="60">
                  <c:v>3.012</c:v>
                </c:pt>
                <c:pt idx="61">
                  <c:v>3.024</c:v>
                </c:pt>
                <c:pt idx="62">
                  <c:v>3.0310000000000001</c:v>
                </c:pt>
                <c:pt idx="63">
                  <c:v>3.036</c:v>
                </c:pt>
                <c:pt idx="64">
                  <c:v>3.0369999999999999</c:v>
                </c:pt>
                <c:pt idx="65">
                  <c:v>3.0369999999999999</c:v>
                </c:pt>
                <c:pt idx="66">
                  <c:v>3.03</c:v>
                </c:pt>
                <c:pt idx="67">
                  <c:v>3.0179999999999998</c:v>
                </c:pt>
                <c:pt idx="68">
                  <c:v>3.0019999999999998</c:v>
                </c:pt>
                <c:pt idx="69">
                  <c:v>2.9830000000000001</c:v>
                </c:pt>
                <c:pt idx="70">
                  <c:v>2.9620000000000002</c:v>
                </c:pt>
                <c:pt idx="71">
                  <c:v>2.9390000000000001</c:v>
                </c:pt>
                <c:pt idx="72">
                  <c:v>2.8919999999999999</c:v>
                </c:pt>
                <c:pt idx="73">
                  <c:v>2.8420000000000001</c:v>
                </c:pt>
                <c:pt idx="74">
                  <c:v>2.7919999999999998</c:v>
                </c:pt>
                <c:pt idx="75">
                  <c:v>2.742</c:v>
                </c:pt>
                <c:pt idx="76">
                  <c:v>2.6920000000000002</c:v>
                </c:pt>
                <c:pt idx="77">
                  <c:v>2.6440000000000001</c:v>
                </c:pt>
                <c:pt idx="78">
                  <c:v>2.5979999999999999</c:v>
                </c:pt>
                <c:pt idx="79">
                  <c:v>2.552</c:v>
                </c:pt>
                <c:pt idx="80">
                  <c:v>2.5089999999999999</c:v>
                </c:pt>
                <c:pt idx="81">
                  <c:v>2.4660000000000002</c:v>
                </c:pt>
                <c:pt idx="82">
                  <c:v>2.4249999999999998</c:v>
                </c:pt>
                <c:pt idx="83">
                  <c:v>2.347</c:v>
                </c:pt>
                <c:pt idx="84">
                  <c:v>2.258</c:v>
                </c:pt>
                <c:pt idx="85">
                  <c:v>2.1749999999999998</c:v>
                </c:pt>
                <c:pt idx="86">
                  <c:v>2.0990000000000002</c:v>
                </c:pt>
                <c:pt idx="87">
                  <c:v>2.0289999999999999</c:v>
                </c:pt>
                <c:pt idx="88">
                  <c:v>1.9650000000000001</c:v>
                </c:pt>
                <c:pt idx="89">
                  <c:v>1.905</c:v>
                </c:pt>
                <c:pt idx="90">
                  <c:v>1.849</c:v>
                </c:pt>
                <c:pt idx="91">
                  <c:v>1.7969999999999999</c:v>
                </c:pt>
                <c:pt idx="92">
                  <c:v>1.702</c:v>
                </c:pt>
                <c:pt idx="93">
                  <c:v>1.6180000000000001</c:v>
                </c:pt>
                <c:pt idx="94">
                  <c:v>1.544</c:v>
                </c:pt>
                <c:pt idx="95">
                  <c:v>1.4770000000000001</c:v>
                </c:pt>
                <c:pt idx="96">
                  <c:v>1.417</c:v>
                </c:pt>
                <c:pt idx="97">
                  <c:v>1.3620000000000001</c:v>
                </c:pt>
                <c:pt idx="98">
                  <c:v>1.266</c:v>
                </c:pt>
                <c:pt idx="99">
                  <c:v>1.1850000000000001</c:v>
                </c:pt>
                <c:pt idx="100">
                  <c:v>1.115</c:v>
                </c:pt>
                <c:pt idx="101">
                  <c:v>1.0529999999999999</c:v>
                </c:pt>
                <c:pt idx="102">
                  <c:v>0.99960000000000004</c:v>
                </c:pt>
                <c:pt idx="103">
                  <c:v>0.95179999999999998</c:v>
                </c:pt>
                <c:pt idx="104">
                  <c:v>0.90900000000000003</c:v>
                </c:pt>
                <c:pt idx="105">
                  <c:v>0.87039999999999995</c:v>
                </c:pt>
                <c:pt idx="106">
                  <c:v>0.83530000000000004</c:v>
                </c:pt>
                <c:pt idx="107">
                  <c:v>0.8034</c:v>
                </c:pt>
                <c:pt idx="108">
                  <c:v>0.77410000000000001</c:v>
                </c:pt>
                <c:pt idx="109">
                  <c:v>0.72240000000000004</c:v>
                </c:pt>
                <c:pt idx="110">
                  <c:v>0.66779999999999995</c:v>
                </c:pt>
                <c:pt idx="111">
                  <c:v>0.62170000000000003</c:v>
                </c:pt>
                <c:pt idx="112">
                  <c:v>0.58240000000000003</c:v>
                </c:pt>
                <c:pt idx="113">
                  <c:v>0.54820000000000002</c:v>
                </c:pt>
                <c:pt idx="114">
                  <c:v>0.51829999999999998</c:v>
                </c:pt>
                <c:pt idx="115">
                  <c:v>0.4919</c:v>
                </c:pt>
                <c:pt idx="116">
                  <c:v>0.46829999999999999</c:v>
                </c:pt>
                <c:pt idx="117">
                  <c:v>0.4471</c:v>
                </c:pt>
                <c:pt idx="118">
                  <c:v>0.41060000000000002</c:v>
                </c:pt>
                <c:pt idx="119">
                  <c:v>0.38019999999999998</c:v>
                </c:pt>
                <c:pt idx="120">
                  <c:v>0.35439999999999999</c:v>
                </c:pt>
                <c:pt idx="121">
                  <c:v>0.3322</c:v>
                </c:pt>
                <c:pt idx="122">
                  <c:v>0.31290000000000001</c:v>
                </c:pt>
                <c:pt idx="123">
                  <c:v>0.2959</c:v>
                </c:pt>
                <c:pt idx="124">
                  <c:v>0.26740000000000003</c:v>
                </c:pt>
                <c:pt idx="125">
                  <c:v>0.24429999999999999</c:v>
                </c:pt>
                <c:pt idx="126">
                  <c:v>0.22520000000000001</c:v>
                </c:pt>
                <c:pt idx="127">
                  <c:v>0.2092</c:v>
                </c:pt>
                <c:pt idx="128">
                  <c:v>0.19539999999999999</c:v>
                </c:pt>
                <c:pt idx="129">
                  <c:v>0.1835</c:v>
                </c:pt>
                <c:pt idx="130">
                  <c:v>0.1731</c:v>
                </c:pt>
                <c:pt idx="131">
                  <c:v>0.16389999999999999</c:v>
                </c:pt>
                <c:pt idx="132">
                  <c:v>0.15570000000000001</c:v>
                </c:pt>
                <c:pt idx="133">
                  <c:v>0.1484</c:v>
                </c:pt>
                <c:pt idx="134">
                  <c:v>0.14180000000000001</c:v>
                </c:pt>
                <c:pt idx="135">
                  <c:v>0.1303</c:v>
                </c:pt>
                <c:pt idx="136">
                  <c:v>0.11849999999999999</c:v>
                </c:pt>
                <c:pt idx="137">
                  <c:v>0.10879999999999999</c:v>
                </c:pt>
                <c:pt idx="138">
                  <c:v>0.1007</c:v>
                </c:pt>
                <c:pt idx="139">
                  <c:v>9.3759999999999996E-2</c:v>
                </c:pt>
                <c:pt idx="140">
                  <c:v>8.7800000000000003E-2</c:v>
                </c:pt>
                <c:pt idx="141">
                  <c:v>8.2610000000000003E-2</c:v>
                </c:pt>
                <c:pt idx="142">
                  <c:v>7.8039999999999998E-2</c:v>
                </c:pt>
                <c:pt idx="143">
                  <c:v>7.3980000000000004E-2</c:v>
                </c:pt>
                <c:pt idx="144">
                  <c:v>6.7100000000000007E-2</c:v>
                </c:pt>
                <c:pt idx="145">
                  <c:v>6.1460000000000001E-2</c:v>
                </c:pt>
                <c:pt idx="146">
                  <c:v>5.6759999999999998E-2</c:v>
                </c:pt>
                <c:pt idx="147">
                  <c:v>5.2769999999999997E-2</c:v>
                </c:pt>
                <c:pt idx="148">
                  <c:v>4.9329999999999999E-2</c:v>
                </c:pt>
                <c:pt idx="149">
                  <c:v>4.6350000000000002E-2</c:v>
                </c:pt>
                <c:pt idx="150">
                  <c:v>4.1399999999999999E-2</c:v>
                </c:pt>
                <c:pt idx="151">
                  <c:v>3.7470000000000003E-2</c:v>
                </c:pt>
                <c:pt idx="152">
                  <c:v>3.4259999999999999E-2</c:v>
                </c:pt>
                <c:pt idx="153">
                  <c:v>3.1579999999999997E-2</c:v>
                </c:pt>
                <c:pt idx="154">
                  <c:v>2.9319999999999999E-2</c:v>
                </c:pt>
                <c:pt idx="155">
                  <c:v>2.7380000000000002E-2</c:v>
                </c:pt>
                <c:pt idx="156">
                  <c:v>2.5690000000000001E-2</c:v>
                </c:pt>
                <c:pt idx="157">
                  <c:v>2.4209999999999999E-2</c:v>
                </c:pt>
                <c:pt idx="158">
                  <c:v>2.29E-2</c:v>
                </c:pt>
                <c:pt idx="159">
                  <c:v>2.1739999999999999E-2</c:v>
                </c:pt>
                <c:pt idx="160">
                  <c:v>2.069E-2</c:v>
                </c:pt>
                <c:pt idx="161">
                  <c:v>1.8890000000000001E-2</c:v>
                </c:pt>
                <c:pt idx="162">
                  <c:v>1.7059999999999999E-2</c:v>
                </c:pt>
                <c:pt idx="163">
                  <c:v>1.5559999999999999E-2</c:v>
                </c:pt>
                <c:pt idx="164">
                  <c:v>1.4319999999999999E-2</c:v>
                </c:pt>
                <c:pt idx="165">
                  <c:v>1.328E-2</c:v>
                </c:pt>
                <c:pt idx="166">
                  <c:v>1.238E-2</c:v>
                </c:pt>
                <c:pt idx="167">
                  <c:v>1.1599999999999999E-2</c:v>
                </c:pt>
                <c:pt idx="168">
                  <c:v>1.0919999999999999E-2</c:v>
                </c:pt>
                <c:pt idx="169">
                  <c:v>1.0319999999999999E-2</c:v>
                </c:pt>
                <c:pt idx="170">
                  <c:v>9.3069999999999993E-3</c:v>
                </c:pt>
                <c:pt idx="171">
                  <c:v>8.4829999999999992E-3</c:v>
                </c:pt>
                <c:pt idx="172">
                  <c:v>7.7990000000000004E-3</c:v>
                </c:pt>
                <c:pt idx="173">
                  <c:v>7.2230000000000003E-3</c:v>
                </c:pt>
                <c:pt idx="174">
                  <c:v>6.7289999999999997E-3</c:v>
                </c:pt>
                <c:pt idx="175">
                  <c:v>6.3020000000000003E-3</c:v>
                </c:pt>
                <c:pt idx="176">
                  <c:v>5.5989999999999998E-3</c:v>
                </c:pt>
                <c:pt idx="177">
                  <c:v>5.0429999999999997E-3</c:v>
                </c:pt>
                <c:pt idx="178">
                  <c:v>4.5909999999999996E-3</c:v>
                </c:pt>
                <c:pt idx="179">
                  <c:v>4.2180000000000004E-3</c:v>
                </c:pt>
                <c:pt idx="180">
                  <c:v>3.9029999999999998E-3</c:v>
                </c:pt>
                <c:pt idx="181">
                  <c:v>3.6340000000000001E-3</c:v>
                </c:pt>
                <c:pt idx="182">
                  <c:v>3.4009999999999999E-3</c:v>
                </c:pt>
                <c:pt idx="183">
                  <c:v>3.1970000000000002E-3</c:v>
                </c:pt>
                <c:pt idx="184">
                  <c:v>3.0179999999999998E-3</c:v>
                </c:pt>
                <c:pt idx="185">
                  <c:v>2.8579999999999999E-3</c:v>
                </c:pt>
                <c:pt idx="186">
                  <c:v>2.715E-3</c:v>
                </c:pt>
                <c:pt idx="187">
                  <c:v>2.47E-3</c:v>
                </c:pt>
                <c:pt idx="188">
                  <c:v>2.222E-3</c:v>
                </c:pt>
                <c:pt idx="189">
                  <c:v>2.0209999999999998E-3</c:v>
                </c:pt>
                <c:pt idx="190">
                  <c:v>1.8550000000000001E-3</c:v>
                </c:pt>
                <c:pt idx="191">
                  <c:v>1.7149999999999999E-3</c:v>
                </c:pt>
                <c:pt idx="192">
                  <c:v>1.5950000000000001E-3</c:v>
                </c:pt>
                <c:pt idx="193">
                  <c:v>1.4920000000000001E-3</c:v>
                </c:pt>
                <c:pt idx="194">
                  <c:v>1.402E-3</c:v>
                </c:pt>
                <c:pt idx="195">
                  <c:v>1.322E-3</c:v>
                </c:pt>
                <c:pt idx="196">
                  <c:v>1.189E-3</c:v>
                </c:pt>
                <c:pt idx="197">
                  <c:v>1.08E-3</c:v>
                </c:pt>
                <c:pt idx="198">
                  <c:v>9.9080000000000001E-4</c:v>
                </c:pt>
                <c:pt idx="199">
                  <c:v>9.1560000000000003E-4</c:v>
                </c:pt>
                <c:pt idx="200">
                  <c:v>8.5130000000000004E-4</c:v>
                </c:pt>
                <c:pt idx="201">
                  <c:v>7.9580000000000004E-4</c:v>
                </c:pt>
                <c:pt idx="202">
                  <c:v>7.0470000000000005E-4</c:v>
                </c:pt>
                <c:pt idx="203">
                  <c:v>6.3299999999999999E-4</c:v>
                </c:pt>
                <c:pt idx="204">
                  <c:v>5.7499999999999999E-4</c:v>
                </c:pt>
                <c:pt idx="205">
                  <c:v>5.2709999999999996E-4</c:v>
                </c:pt>
                <c:pt idx="206">
                  <c:v>4.8680000000000001E-4</c:v>
                </c:pt>
                <c:pt idx="207">
                  <c:v>4.5239999999999999E-4</c:v>
                </c:pt>
                <c:pt idx="208">
                  <c:v>4.3409999999999998E-4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FD-4642-B5F7-7D64818D9FDC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srim136Xe_Au!$D$20:$D$228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srim136Xe_Au!$G$20:$G$228</c:f>
              <c:numCache>
                <c:formatCode>0.000E+00</c:formatCode>
                <c:ptCount val="209"/>
                <c:pt idx="0">
                  <c:v>0.55164000000000002</c:v>
                </c:pt>
                <c:pt idx="1">
                  <c:v>0.57193000000000005</c:v>
                </c:pt>
                <c:pt idx="2">
                  <c:v>0.59148000000000001</c:v>
                </c:pt>
                <c:pt idx="3">
                  <c:v>0.61041000000000001</c:v>
                </c:pt>
                <c:pt idx="4">
                  <c:v>0.62862000000000007</c:v>
                </c:pt>
                <c:pt idx="5">
                  <c:v>0.66339000000000004</c:v>
                </c:pt>
                <c:pt idx="6">
                  <c:v>0.70399999999999996</c:v>
                </c:pt>
                <c:pt idx="7">
                  <c:v>0.74193000000000009</c:v>
                </c:pt>
                <c:pt idx="8">
                  <c:v>0.77768000000000004</c:v>
                </c:pt>
                <c:pt idx="9">
                  <c:v>0.81146000000000007</c:v>
                </c:pt>
                <c:pt idx="10">
                  <c:v>0.84338999999999997</c:v>
                </c:pt>
                <c:pt idx="11">
                  <c:v>0.87387000000000004</c:v>
                </c:pt>
                <c:pt idx="12">
                  <c:v>0.90301000000000009</c:v>
                </c:pt>
                <c:pt idx="13">
                  <c:v>0.93079999999999996</c:v>
                </c:pt>
                <c:pt idx="14">
                  <c:v>0.98318000000000005</c:v>
                </c:pt>
                <c:pt idx="15">
                  <c:v>1.0318400000000001</c:v>
                </c:pt>
                <c:pt idx="16">
                  <c:v>1.0770899999999999</c:v>
                </c:pt>
                <c:pt idx="17">
                  <c:v>1.12005</c:v>
                </c:pt>
                <c:pt idx="18">
                  <c:v>1.1599300000000001</c:v>
                </c:pt>
                <c:pt idx="19">
                  <c:v>1.1977399999999998</c:v>
                </c:pt>
                <c:pt idx="20">
                  <c:v>1.2681800000000001</c:v>
                </c:pt>
                <c:pt idx="21">
                  <c:v>1.3324</c:v>
                </c:pt>
                <c:pt idx="22">
                  <c:v>1.3914500000000001</c:v>
                </c:pt>
                <c:pt idx="23">
                  <c:v>1.4453499999999999</c:v>
                </c:pt>
                <c:pt idx="24">
                  <c:v>1.49613</c:v>
                </c:pt>
                <c:pt idx="25">
                  <c:v>1.54379</c:v>
                </c:pt>
                <c:pt idx="26">
                  <c:v>1.5883400000000001</c:v>
                </c:pt>
                <c:pt idx="27">
                  <c:v>1.6308100000000001</c:v>
                </c:pt>
                <c:pt idx="28">
                  <c:v>1.6701999999999999</c:v>
                </c:pt>
                <c:pt idx="29">
                  <c:v>1.70852</c:v>
                </c:pt>
                <c:pt idx="30">
                  <c:v>1.74376</c:v>
                </c:pt>
                <c:pt idx="31">
                  <c:v>1.81108</c:v>
                </c:pt>
                <c:pt idx="32">
                  <c:v>1.8871800000000001</c:v>
                </c:pt>
                <c:pt idx="33">
                  <c:v>1.9550000000000001</c:v>
                </c:pt>
                <c:pt idx="34">
                  <c:v>2.0175900000000002</c:v>
                </c:pt>
                <c:pt idx="35">
                  <c:v>2.0760000000000001</c:v>
                </c:pt>
                <c:pt idx="36">
                  <c:v>2.1282000000000001</c:v>
                </c:pt>
                <c:pt idx="37">
                  <c:v>2.1782000000000004</c:v>
                </c:pt>
                <c:pt idx="38">
                  <c:v>2.2241</c:v>
                </c:pt>
                <c:pt idx="39">
                  <c:v>2.2669000000000001</c:v>
                </c:pt>
                <c:pt idx="40">
                  <c:v>2.3451</c:v>
                </c:pt>
                <c:pt idx="41">
                  <c:v>2.4148999999999998</c:v>
                </c:pt>
                <c:pt idx="42">
                  <c:v>2.4774000000000003</c:v>
                </c:pt>
                <c:pt idx="43">
                  <c:v>2.5335999999999999</c:v>
                </c:pt>
                <c:pt idx="44">
                  <c:v>2.5856000000000003</c:v>
                </c:pt>
                <c:pt idx="45">
                  <c:v>2.6333000000000002</c:v>
                </c:pt>
                <c:pt idx="46">
                  <c:v>2.7172000000000001</c:v>
                </c:pt>
                <c:pt idx="47">
                  <c:v>2.7894000000000001</c:v>
                </c:pt>
                <c:pt idx="48">
                  <c:v>2.8520000000000003</c:v>
                </c:pt>
                <c:pt idx="49">
                  <c:v>2.9072</c:v>
                </c:pt>
                <c:pt idx="50">
                  <c:v>2.9559000000000002</c:v>
                </c:pt>
                <c:pt idx="51">
                  <c:v>2.9994000000000001</c:v>
                </c:pt>
                <c:pt idx="52">
                  <c:v>3.0383999999999998</c:v>
                </c:pt>
                <c:pt idx="53">
                  <c:v>3.0743</c:v>
                </c:pt>
                <c:pt idx="54">
                  <c:v>3.1057999999999999</c:v>
                </c:pt>
                <c:pt idx="55">
                  <c:v>3.1351</c:v>
                </c:pt>
                <c:pt idx="56">
                  <c:v>3.1612</c:v>
                </c:pt>
                <c:pt idx="57">
                  <c:v>3.2069000000000001</c:v>
                </c:pt>
                <c:pt idx="58">
                  <c:v>3.254</c:v>
                </c:pt>
                <c:pt idx="59">
                  <c:v>3.2923</c:v>
                </c:pt>
                <c:pt idx="60">
                  <c:v>3.323</c:v>
                </c:pt>
                <c:pt idx="61">
                  <c:v>3.3454999999999999</c:v>
                </c:pt>
                <c:pt idx="62">
                  <c:v>3.3658999999999999</c:v>
                </c:pt>
                <c:pt idx="63">
                  <c:v>3.3856000000000002</c:v>
                </c:pt>
                <c:pt idx="64">
                  <c:v>3.4013999999999998</c:v>
                </c:pt>
                <c:pt idx="65">
                  <c:v>3.4159999999999999</c:v>
                </c:pt>
                <c:pt idx="66">
                  <c:v>3.4361999999999999</c:v>
                </c:pt>
                <c:pt idx="67">
                  <c:v>3.4485999999999999</c:v>
                </c:pt>
                <c:pt idx="68">
                  <c:v>3.4542999999999999</c:v>
                </c:pt>
                <c:pt idx="69">
                  <c:v>3.4548000000000001</c:v>
                </c:pt>
                <c:pt idx="70">
                  <c:v>3.4517000000000002</c:v>
                </c:pt>
                <c:pt idx="71">
                  <c:v>3.4455</c:v>
                </c:pt>
                <c:pt idx="72">
                  <c:v>3.4297</c:v>
                </c:pt>
                <c:pt idx="73">
                  <c:v>3.4097</c:v>
                </c:pt>
                <c:pt idx="74">
                  <c:v>3.3893</c:v>
                </c:pt>
                <c:pt idx="75">
                  <c:v>3.3693999999999997</c:v>
                </c:pt>
                <c:pt idx="76">
                  <c:v>3.35</c:v>
                </c:pt>
                <c:pt idx="77">
                  <c:v>3.3334000000000001</c:v>
                </c:pt>
                <c:pt idx="78">
                  <c:v>3.3193999999999999</c:v>
                </c:pt>
                <c:pt idx="79">
                  <c:v>3.3060999999999998</c:v>
                </c:pt>
                <c:pt idx="80">
                  <c:v>3.2963999999999998</c:v>
                </c:pt>
                <c:pt idx="81">
                  <c:v>3.2872000000000003</c:v>
                </c:pt>
                <c:pt idx="82">
                  <c:v>3.2803999999999998</c:v>
                </c:pt>
                <c:pt idx="83">
                  <c:v>3.2715999999999998</c:v>
                </c:pt>
                <c:pt idx="84">
                  <c:v>3.27</c:v>
                </c:pt>
                <c:pt idx="85">
                  <c:v>3.274</c:v>
                </c:pt>
                <c:pt idx="86">
                  <c:v>3.2840000000000003</c:v>
                </c:pt>
                <c:pt idx="87">
                  <c:v>3.3</c:v>
                </c:pt>
                <c:pt idx="88">
                  <c:v>3.319</c:v>
                </c:pt>
                <c:pt idx="89">
                  <c:v>3.3410000000000002</c:v>
                </c:pt>
                <c:pt idx="90">
                  <c:v>3.3650000000000002</c:v>
                </c:pt>
                <c:pt idx="91">
                  <c:v>3.391</c:v>
                </c:pt>
                <c:pt idx="92">
                  <c:v>3.4470000000000001</c:v>
                </c:pt>
                <c:pt idx="93">
                  <c:v>3.5070000000000001</c:v>
                </c:pt>
                <c:pt idx="94">
                  <c:v>3.5710000000000002</c:v>
                </c:pt>
                <c:pt idx="95">
                  <c:v>3.6370000000000005</c:v>
                </c:pt>
                <c:pt idx="96">
                  <c:v>3.7060000000000004</c:v>
                </c:pt>
                <c:pt idx="97">
                  <c:v>3.7760000000000002</c:v>
                </c:pt>
                <c:pt idx="98">
                  <c:v>3.9239999999999999</c:v>
                </c:pt>
                <c:pt idx="99">
                  <c:v>4.0790000000000006</c:v>
                </c:pt>
                <c:pt idx="100">
                  <c:v>4.242</c:v>
                </c:pt>
                <c:pt idx="101">
                  <c:v>4.4109999999999996</c:v>
                </c:pt>
                <c:pt idx="102">
                  <c:v>4.5876000000000001</c:v>
                </c:pt>
                <c:pt idx="103">
                  <c:v>4.7707999999999995</c:v>
                </c:pt>
                <c:pt idx="104">
                  <c:v>4.9589999999999996</c:v>
                </c:pt>
                <c:pt idx="105">
                  <c:v>5.1513999999999998</c:v>
                </c:pt>
                <c:pt idx="106">
                  <c:v>5.3483000000000001</c:v>
                </c:pt>
                <c:pt idx="107">
                  <c:v>5.5484</c:v>
                </c:pt>
                <c:pt idx="108">
                  <c:v>5.7511000000000001</c:v>
                </c:pt>
                <c:pt idx="109">
                  <c:v>6.1634000000000002</c:v>
                </c:pt>
                <c:pt idx="110">
                  <c:v>6.6827999999999994</c:v>
                </c:pt>
                <c:pt idx="111">
                  <c:v>7.2027000000000001</c:v>
                </c:pt>
                <c:pt idx="112">
                  <c:v>7.7183999999999999</c:v>
                </c:pt>
                <c:pt idx="113">
                  <c:v>8.2262000000000004</c:v>
                </c:pt>
                <c:pt idx="114">
                  <c:v>8.7233000000000001</c:v>
                </c:pt>
                <c:pt idx="115">
                  <c:v>9.2088999999999999</c:v>
                </c:pt>
                <c:pt idx="116">
                  <c:v>9.6812999999999985</c:v>
                </c:pt>
                <c:pt idx="117">
                  <c:v>10.1401</c:v>
                </c:pt>
                <c:pt idx="118">
                  <c:v>11.0206</c:v>
                </c:pt>
                <c:pt idx="119">
                  <c:v>11.850200000000001</c:v>
                </c:pt>
                <c:pt idx="120">
                  <c:v>12.6244</c:v>
                </c:pt>
                <c:pt idx="121">
                  <c:v>13.3522</c:v>
                </c:pt>
                <c:pt idx="122">
                  <c:v>14.042900000000001</c:v>
                </c:pt>
                <c:pt idx="123">
                  <c:v>14.6859</c:v>
                </c:pt>
                <c:pt idx="124">
                  <c:v>15.8774</c:v>
                </c:pt>
                <c:pt idx="125">
                  <c:v>16.9343</c:v>
                </c:pt>
                <c:pt idx="126">
                  <c:v>17.895200000000003</c:v>
                </c:pt>
                <c:pt idx="127">
                  <c:v>18.7592</c:v>
                </c:pt>
                <c:pt idx="128">
                  <c:v>19.545400000000001</c:v>
                </c:pt>
                <c:pt idx="129">
                  <c:v>20.263499999999997</c:v>
                </c:pt>
                <c:pt idx="130">
                  <c:v>20.923100000000002</c:v>
                </c:pt>
                <c:pt idx="131">
                  <c:v>21.523900000000001</c:v>
                </c:pt>
                <c:pt idx="132">
                  <c:v>22.085699999999999</c:v>
                </c:pt>
                <c:pt idx="133">
                  <c:v>22.598399999999998</c:v>
                </c:pt>
                <c:pt idx="134">
                  <c:v>23.0718</c:v>
                </c:pt>
                <c:pt idx="135">
                  <c:v>23.930299999999999</c:v>
                </c:pt>
                <c:pt idx="136">
                  <c:v>24.848500000000001</c:v>
                </c:pt>
                <c:pt idx="137">
                  <c:v>25.628799999999998</c:v>
                </c:pt>
                <c:pt idx="138">
                  <c:v>26.320699999999999</c:v>
                </c:pt>
                <c:pt idx="139">
                  <c:v>27.013760000000001</c:v>
                </c:pt>
                <c:pt idx="140">
                  <c:v>27.497800000000002</c:v>
                </c:pt>
                <c:pt idx="141">
                  <c:v>27.93261</c:v>
                </c:pt>
                <c:pt idx="142">
                  <c:v>28.308040000000002</c:v>
                </c:pt>
                <c:pt idx="143">
                  <c:v>28.633979999999998</c:v>
                </c:pt>
                <c:pt idx="144">
                  <c:v>29.167100000000001</c:v>
                </c:pt>
                <c:pt idx="145">
                  <c:v>29.58146</c:v>
                </c:pt>
                <c:pt idx="146">
                  <c:v>29.89676</c:v>
                </c:pt>
                <c:pt idx="147">
                  <c:v>30.142769999999999</c:v>
                </c:pt>
                <c:pt idx="148">
                  <c:v>30.319330000000001</c:v>
                </c:pt>
                <c:pt idx="149">
                  <c:v>30.45635</c:v>
                </c:pt>
                <c:pt idx="150">
                  <c:v>30.601399999999998</c:v>
                </c:pt>
                <c:pt idx="151">
                  <c:v>30.63747</c:v>
                </c:pt>
                <c:pt idx="152">
                  <c:v>30.564260000000001</c:v>
                </c:pt>
                <c:pt idx="153">
                  <c:v>30.43158</c:v>
                </c:pt>
                <c:pt idx="154">
                  <c:v>30.229319999999998</c:v>
                </c:pt>
                <c:pt idx="155">
                  <c:v>29.987380000000002</c:v>
                </c:pt>
                <c:pt idx="156">
                  <c:v>29.695690000000003</c:v>
                </c:pt>
                <c:pt idx="157">
                  <c:v>29.374210000000001</c:v>
                </c:pt>
                <c:pt idx="158">
                  <c:v>29.0229</c:v>
                </c:pt>
                <c:pt idx="159">
                  <c:v>28.661740000000002</c:v>
                </c:pt>
                <c:pt idx="160">
                  <c:v>28.270689999999998</c:v>
                </c:pt>
                <c:pt idx="161">
                  <c:v>27.47889</c:v>
                </c:pt>
                <c:pt idx="162">
                  <c:v>26.44706</c:v>
                </c:pt>
                <c:pt idx="163">
                  <c:v>25.425560000000001</c:v>
                </c:pt>
                <c:pt idx="164">
                  <c:v>24.444320000000001</c:v>
                </c:pt>
                <c:pt idx="165">
                  <c:v>23.513280000000002</c:v>
                </c:pt>
                <c:pt idx="166">
                  <c:v>22.652380000000001</c:v>
                </c:pt>
                <c:pt idx="167">
                  <c:v>21.861600000000003</c:v>
                </c:pt>
                <c:pt idx="168">
                  <c:v>21.150919999999999</c:v>
                </c:pt>
                <c:pt idx="169">
                  <c:v>20.520320000000002</c:v>
                </c:pt>
                <c:pt idx="170">
                  <c:v>19.329307</c:v>
                </c:pt>
                <c:pt idx="171">
                  <c:v>18.278482999999998</c:v>
                </c:pt>
                <c:pt idx="172">
                  <c:v>17.347798999999998</c:v>
                </c:pt>
                <c:pt idx="173">
                  <c:v>16.517223000000001</c:v>
                </c:pt>
                <c:pt idx="174">
                  <c:v>15.776729</c:v>
                </c:pt>
                <c:pt idx="175">
                  <c:v>15.116301999999999</c:v>
                </c:pt>
                <c:pt idx="176">
                  <c:v>13.965599000000001</c:v>
                </c:pt>
                <c:pt idx="177">
                  <c:v>13.015043</c:v>
                </c:pt>
                <c:pt idx="178">
                  <c:v>12.204590999999999</c:v>
                </c:pt>
                <c:pt idx="179">
                  <c:v>11.514218</c:v>
                </c:pt>
                <c:pt idx="180">
                  <c:v>10.913902999999999</c:v>
                </c:pt>
                <c:pt idx="181">
                  <c:v>10.383634000000001</c:v>
                </c:pt>
                <c:pt idx="182">
                  <c:v>9.9224010000000007</c:v>
                </c:pt>
                <c:pt idx="183">
                  <c:v>9.5111969999999992</c:v>
                </c:pt>
                <c:pt idx="184">
                  <c:v>9.1430180000000014</c:v>
                </c:pt>
                <c:pt idx="185">
                  <c:v>8.8108579999999996</c:v>
                </c:pt>
                <c:pt idx="186">
                  <c:v>8.5107149999999994</c:v>
                </c:pt>
                <c:pt idx="187">
                  <c:v>7.9884699999999995</c:v>
                </c:pt>
                <c:pt idx="188">
                  <c:v>7.4492219999999998</c:v>
                </c:pt>
                <c:pt idx="189">
                  <c:v>7.0010209999999997</c:v>
                </c:pt>
                <c:pt idx="190">
                  <c:v>6.6268549999999999</c:v>
                </c:pt>
                <c:pt idx="191">
                  <c:v>6.3097149999999997</c:v>
                </c:pt>
                <c:pt idx="192">
                  <c:v>6.0375949999999996</c:v>
                </c:pt>
                <c:pt idx="193">
                  <c:v>5.8014919999999996</c:v>
                </c:pt>
                <c:pt idx="194">
                  <c:v>5.595402</c:v>
                </c:pt>
                <c:pt idx="195">
                  <c:v>5.4143220000000003</c:v>
                </c:pt>
                <c:pt idx="196">
                  <c:v>5.1091889999999998</c:v>
                </c:pt>
                <c:pt idx="197">
                  <c:v>4.8640800000000004</c:v>
                </c:pt>
                <c:pt idx="198">
                  <c:v>4.6629908000000002</c:v>
                </c:pt>
                <c:pt idx="199">
                  <c:v>4.4949155999999997</c:v>
                </c:pt>
                <c:pt idx="200">
                  <c:v>4.3548513</c:v>
                </c:pt>
                <c:pt idx="201">
                  <c:v>4.2347957999999997</c:v>
                </c:pt>
                <c:pt idx="202">
                  <c:v>4.0417047000000004</c:v>
                </c:pt>
                <c:pt idx="203">
                  <c:v>3.896633</c:v>
                </c:pt>
                <c:pt idx="204">
                  <c:v>3.7835749999999999</c:v>
                </c:pt>
                <c:pt idx="205">
                  <c:v>3.6945270999999997</c:v>
                </c:pt>
                <c:pt idx="206">
                  <c:v>3.6234868000000002</c:v>
                </c:pt>
                <c:pt idx="207">
                  <c:v>3.5664523999999997</c:v>
                </c:pt>
                <c:pt idx="208">
                  <c:v>3.5394341000000002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2FD-4642-B5F7-7D64818D9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52808"/>
        <c:axId val="639855552"/>
      </c:scatterChart>
      <c:valAx>
        <c:axId val="63985280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55552"/>
        <c:crosses val="autoZero"/>
        <c:crossBetween val="midCat"/>
        <c:majorUnit val="10"/>
      </c:valAx>
      <c:valAx>
        <c:axId val="63985555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5280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1177909664277039"/>
          <c:y val="0.56885232520883811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srim136Xe_Au!$P$5</c:f>
          <c:strCache>
            <c:ptCount val="1"/>
            <c:pt idx="0">
              <c:v>srim136Xe_Au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srim136Xe_Au!$D$20:$D$228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srim136Xe_Au!$J$20:$J$228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1.2000000000000001E-3</c:v>
                </c:pt>
                <c:pt idx="2">
                  <c:v>1.2000000000000001E-3</c:v>
                </c:pt>
                <c:pt idx="3">
                  <c:v>1.2000000000000001E-3</c:v>
                </c:pt>
                <c:pt idx="4">
                  <c:v>1.2999999999999999E-3</c:v>
                </c:pt>
                <c:pt idx="5">
                  <c:v>1.2999999999999999E-3</c:v>
                </c:pt>
                <c:pt idx="6">
                  <c:v>1.4E-3</c:v>
                </c:pt>
                <c:pt idx="7">
                  <c:v>1.5E-3</c:v>
                </c:pt>
                <c:pt idx="8">
                  <c:v>1.5E-3</c:v>
                </c:pt>
                <c:pt idx="9">
                  <c:v>1.6000000000000001E-3</c:v>
                </c:pt>
                <c:pt idx="10">
                  <c:v>1.7000000000000001E-3</c:v>
                </c:pt>
                <c:pt idx="11">
                  <c:v>1.7000000000000001E-3</c:v>
                </c:pt>
                <c:pt idx="12">
                  <c:v>1.8E-3</c:v>
                </c:pt>
                <c:pt idx="13">
                  <c:v>1.9E-3</c:v>
                </c:pt>
                <c:pt idx="14">
                  <c:v>2E-3</c:v>
                </c:pt>
                <c:pt idx="15">
                  <c:v>2.1000000000000003E-3</c:v>
                </c:pt>
                <c:pt idx="16">
                  <c:v>2.1999999999999997E-3</c:v>
                </c:pt>
                <c:pt idx="17">
                  <c:v>2.3E-3</c:v>
                </c:pt>
                <c:pt idx="18">
                  <c:v>2.4000000000000002E-3</c:v>
                </c:pt>
                <c:pt idx="19">
                  <c:v>2.5000000000000001E-3</c:v>
                </c:pt>
                <c:pt idx="20">
                  <c:v>2.7000000000000001E-3</c:v>
                </c:pt>
                <c:pt idx="21">
                  <c:v>2.9000000000000002E-3</c:v>
                </c:pt>
                <c:pt idx="22">
                  <c:v>3.0000000000000001E-3</c:v>
                </c:pt>
                <c:pt idx="23">
                  <c:v>3.2000000000000002E-3</c:v>
                </c:pt>
                <c:pt idx="24">
                  <c:v>3.3E-3</c:v>
                </c:pt>
                <c:pt idx="25">
                  <c:v>3.5000000000000005E-3</c:v>
                </c:pt>
                <c:pt idx="26">
                  <c:v>3.6999999999999997E-3</c:v>
                </c:pt>
                <c:pt idx="27">
                  <c:v>3.8E-3</c:v>
                </c:pt>
                <c:pt idx="28">
                  <c:v>4.0000000000000001E-3</c:v>
                </c:pt>
                <c:pt idx="29">
                  <c:v>4.1000000000000003E-3</c:v>
                </c:pt>
                <c:pt idx="30">
                  <c:v>4.2000000000000006E-3</c:v>
                </c:pt>
                <c:pt idx="31">
                  <c:v>4.4999999999999997E-3</c:v>
                </c:pt>
                <c:pt idx="32">
                  <c:v>4.8999999999999998E-3</c:v>
                </c:pt>
                <c:pt idx="33">
                  <c:v>5.1999999999999998E-3</c:v>
                </c:pt>
                <c:pt idx="34">
                  <c:v>5.4999999999999997E-3</c:v>
                </c:pt>
                <c:pt idx="35">
                  <c:v>5.8000000000000005E-3</c:v>
                </c:pt>
                <c:pt idx="36">
                  <c:v>6.0999999999999995E-3</c:v>
                </c:pt>
                <c:pt idx="37">
                  <c:v>6.4000000000000003E-3</c:v>
                </c:pt>
                <c:pt idx="38">
                  <c:v>6.7000000000000002E-3</c:v>
                </c:pt>
                <c:pt idx="39">
                  <c:v>7.000000000000001E-3</c:v>
                </c:pt>
                <c:pt idx="40">
                  <c:v>7.6E-3</c:v>
                </c:pt>
                <c:pt idx="41">
                  <c:v>8.0999999999999996E-3</c:v>
                </c:pt>
                <c:pt idx="42">
                  <c:v>8.6999999999999994E-3</c:v>
                </c:pt>
                <c:pt idx="43">
                  <c:v>9.1999999999999998E-3</c:v>
                </c:pt>
                <c:pt idx="44">
                  <c:v>9.7999999999999997E-3</c:v>
                </c:pt>
                <c:pt idx="45">
                  <c:v>1.03E-2</c:v>
                </c:pt>
                <c:pt idx="46">
                  <c:v>1.1300000000000001E-2</c:v>
                </c:pt>
                <c:pt idx="47">
                  <c:v>1.23E-2</c:v>
                </c:pt>
                <c:pt idx="48">
                  <c:v>1.3300000000000001E-2</c:v>
                </c:pt>
                <c:pt idx="49">
                  <c:v>1.4299999999999998E-2</c:v>
                </c:pt>
                <c:pt idx="50">
                  <c:v>1.5299999999999999E-2</c:v>
                </c:pt>
                <c:pt idx="51">
                  <c:v>1.6300000000000002E-2</c:v>
                </c:pt>
                <c:pt idx="52">
                  <c:v>1.72E-2</c:v>
                </c:pt>
                <c:pt idx="53">
                  <c:v>1.8200000000000001E-2</c:v>
                </c:pt>
                <c:pt idx="54">
                  <c:v>1.9099999999999999E-2</c:v>
                </c:pt>
                <c:pt idx="55">
                  <c:v>2.01E-2</c:v>
                </c:pt>
                <c:pt idx="56">
                  <c:v>2.0999999999999998E-2</c:v>
                </c:pt>
                <c:pt idx="57">
                  <c:v>2.29E-2</c:v>
                </c:pt>
                <c:pt idx="58">
                  <c:v>2.52E-2</c:v>
                </c:pt>
                <c:pt idx="59">
                  <c:v>2.7500000000000004E-2</c:v>
                </c:pt>
                <c:pt idx="60">
                  <c:v>2.9899999999999999E-2</c:v>
                </c:pt>
                <c:pt idx="61">
                  <c:v>3.2199999999999999E-2</c:v>
                </c:pt>
                <c:pt idx="62">
                  <c:v>3.4499999999999996E-2</c:v>
                </c:pt>
                <c:pt idx="63">
                  <c:v>3.6799999999999999E-2</c:v>
                </c:pt>
                <c:pt idx="64">
                  <c:v>3.9199999999999999E-2</c:v>
                </c:pt>
                <c:pt idx="65">
                  <c:v>4.1499999999999995E-2</c:v>
                </c:pt>
                <c:pt idx="66">
                  <c:v>4.6200000000000005E-2</c:v>
                </c:pt>
                <c:pt idx="67">
                  <c:v>5.0900000000000001E-2</c:v>
                </c:pt>
                <c:pt idx="68">
                  <c:v>5.5600000000000004E-2</c:v>
                </c:pt>
                <c:pt idx="69">
                  <c:v>6.0299999999999999E-2</c:v>
                </c:pt>
                <c:pt idx="70">
                  <c:v>6.5200000000000008E-2</c:v>
                </c:pt>
                <c:pt idx="71">
                  <c:v>6.9999999999999993E-2</c:v>
                </c:pt>
                <c:pt idx="72">
                  <c:v>7.980000000000001E-2</c:v>
                </c:pt>
                <c:pt idx="73">
                  <c:v>8.9800000000000005E-2</c:v>
                </c:pt>
                <c:pt idx="74">
                  <c:v>0.1</c:v>
                </c:pt>
                <c:pt idx="75">
                  <c:v>0.1103</c:v>
                </c:pt>
                <c:pt idx="76">
                  <c:v>0.1207</c:v>
                </c:pt>
                <c:pt idx="77">
                  <c:v>0.1313</c:v>
                </c:pt>
                <c:pt idx="78">
                  <c:v>0.14199999999999999</c:v>
                </c:pt>
                <c:pt idx="79">
                  <c:v>0.15279999999999999</c:v>
                </c:pt>
                <c:pt idx="80">
                  <c:v>0.16370000000000001</c:v>
                </c:pt>
                <c:pt idx="81">
                  <c:v>0.17470000000000002</c:v>
                </c:pt>
                <c:pt idx="82">
                  <c:v>0.18580000000000002</c:v>
                </c:pt>
                <c:pt idx="83">
                  <c:v>0.2082</c:v>
                </c:pt>
                <c:pt idx="84">
                  <c:v>0.23650000000000002</c:v>
                </c:pt>
                <c:pt idx="85">
                  <c:v>0.2651</c:v>
                </c:pt>
                <c:pt idx="86">
                  <c:v>0.29389999999999999</c:v>
                </c:pt>
                <c:pt idx="87">
                  <c:v>0.32280000000000003</c:v>
                </c:pt>
                <c:pt idx="88">
                  <c:v>0.3518</c:v>
                </c:pt>
                <c:pt idx="89">
                  <c:v>0.38079999999999997</c:v>
                </c:pt>
                <c:pt idx="90">
                  <c:v>0.40990000000000004</c:v>
                </c:pt>
                <c:pt idx="91">
                  <c:v>0.43890000000000001</c:v>
                </c:pt>
                <c:pt idx="92">
                  <c:v>0.49690000000000001</c:v>
                </c:pt>
                <c:pt idx="93">
                  <c:v>0.55459999999999998</c:v>
                </c:pt>
                <c:pt idx="94">
                  <c:v>0.6119</c:v>
                </c:pt>
                <c:pt idx="95">
                  <c:v>0.66879999999999995</c:v>
                </c:pt>
                <c:pt idx="96">
                  <c:v>0.72510000000000008</c:v>
                </c:pt>
                <c:pt idx="97">
                  <c:v>0.78090000000000004</c:v>
                </c:pt>
                <c:pt idx="98">
                  <c:v>0.89060000000000006</c:v>
                </c:pt>
                <c:pt idx="99">
                  <c:v>0.99770000000000003</c:v>
                </c:pt>
                <c:pt idx="100" formatCode="0.00">
                  <c:v>1.1000000000000001</c:v>
                </c:pt>
                <c:pt idx="101" formatCode="0.00">
                  <c:v>1.2</c:v>
                </c:pt>
                <c:pt idx="102" formatCode="0.00">
                  <c:v>1.3</c:v>
                </c:pt>
                <c:pt idx="103" formatCode="0.00">
                  <c:v>1.4</c:v>
                </c:pt>
                <c:pt idx="104" formatCode="0.00">
                  <c:v>1.49</c:v>
                </c:pt>
                <c:pt idx="105" formatCode="0.00">
                  <c:v>1.58</c:v>
                </c:pt>
                <c:pt idx="106" formatCode="0.00">
                  <c:v>1.67</c:v>
                </c:pt>
                <c:pt idx="107" formatCode="0.00">
                  <c:v>1.75</c:v>
                </c:pt>
                <c:pt idx="108" formatCode="0.00">
                  <c:v>1.83</c:v>
                </c:pt>
                <c:pt idx="109" formatCode="0.00">
                  <c:v>1.99</c:v>
                </c:pt>
                <c:pt idx="110" formatCode="0.00">
                  <c:v>2.17</c:v>
                </c:pt>
                <c:pt idx="111" formatCode="0.00">
                  <c:v>2.34</c:v>
                </c:pt>
                <c:pt idx="112" formatCode="0.00">
                  <c:v>2.5</c:v>
                </c:pt>
                <c:pt idx="113" formatCode="0.00">
                  <c:v>2.65</c:v>
                </c:pt>
                <c:pt idx="114" formatCode="0.00">
                  <c:v>2.8</c:v>
                </c:pt>
                <c:pt idx="115" formatCode="0.00">
                  <c:v>2.93</c:v>
                </c:pt>
                <c:pt idx="116" formatCode="0.00">
                  <c:v>3.06</c:v>
                </c:pt>
                <c:pt idx="117" formatCode="0.00">
                  <c:v>3.19</c:v>
                </c:pt>
                <c:pt idx="118" formatCode="0.00">
                  <c:v>3.42</c:v>
                </c:pt>
                <c:pt idx="119" formatCode="0.00">
                  <c:v>3.64</c:v>
                </c:pt>
                <c:pt idx="120" formatCode="0.00">
                  <c:v>3.84</c:v>
                </c:pt>
                <c:pt idx="121" formatCode="0.00">
                  <c:v>4.03</c:v>
                </c:pt>
                <c:pt idx="122" formatCode="0.00">
                  <c:v>4.22</c:v>
                </c:pt>
                <c:pt idx="123" formatCode="0.00">
                  <c:v>4.3899999999999997</c:v>
                </c:pt>
                <c:pt idx="124" formatCode="0.00">
                  <c:v>4.72</c:v>
                </c:pt>
                <c:pt idx="125" formatCode="0.00">
                  <c:v>5.03</c:v>
                </c:pt>
                <c:pt idx="126" formatCode="0.00">
                  <c:v>5.33</c:v>
                </c:pt>
                <c:pt idx="127" formatCode="0.00">
                  <c:v>5.6</c:v>
                </c:pt>
                <c:pt idx="128" formatCode="0.00">
                  <c:v>5.87</c:v>
                </c:pt>
                <c:pt idx="129" formatCode="0.00">
                  <c:v>6.13</c:v>
                </c:pt>
                <c:pt idx="130" formatCode="0.00">
                  <c:v>6.38</c:v>
                </c:pt>
                <c:pt idx="131" formatCode="0.00">
                  <c:v>6.62</c:v>
                </c:pt>
                <c:pt idx="132" formatCode="0.00">
                  <c:v>6.85</c:v>
                </c:pt>
                <c:pt idx="133" formatCode="0.00">
                  <c:v>7.08</c:v>
                </c:pt>
                <c:pt idx="134" formatCode="0.00">
                  <c:v>7.31</c:v>
                </c:pt>
                <c:pt idx="135" formatCode="0.00">
                  <c:v>7.74</c:v>
                </c:pt>
                <c:pt idx="136" formatCode="0.00">
                  <c:v>8.27</c:v>
                </c:pt>
                <c:pt idx="137" formatCode="0.00">
                  <c:v>8.7799999999999994</c:v>
                </c:pt>
                <c:pt idx="138" formatCode="0.00">
                  <c:v>9.2799999999999994</c:v>
                </c:pt>
                <c:pt idx="139" formatCode="0.00">
                  <c:v>9.76</c:v>
                </c:pt>
                <c:pt idx="140" formatCode="0.00">
                  <c:v>10.23</c:v>
                </c:pt>
                <c:pt idx="141" formatCode="0.00">
                  <c:v>10.7</c:v>
                </c:pt>
                <c:pt idx="142" formatCode="0.00">
                  <c:v>11.16</c:v>
                </c:pt>
                <c:pt idx="143" formatCode="0.00">
                  <c:v>11.61</c:v>
                </c:pt>
                <c:pt idx="144" formatCode="0.00">
                  <c:v>12.5</c:v>
                </c:pt>
                <c:pt idx="145" formatCode="0.00">
                  <c:v>13.38</c:v>
                </c:pt>
                <c:pt idx="146" formatCode="0.00">
                  <c:v>14.25</c:v>
                </c:pt>
                <c:pt idx="147" formatCode="0.00">
                  <c:v>15.11</c:v>
                </c:pt>
                <c:pt idx="148" formatCode="0.00">
                  <c:v>15.97</c:v>
                </c:pt>
                <c:pt idx="149" formatCode="0.00">
                  <c:v>16.82</c:v>
                </c:pt>
                <c:pt idx="150" formatCode="0.00">
                  <c:v>18.510000000000002</c:v>
                </c:pt>
                <c:pt idx="151" formatCode="0.00">
                  <c:v>20.2</c:v>
                </c:pt>
                <c:pt idx="152" formatCode="0.00">
                  <c:v>21.89</c:v>
                </c:pt>
                <c:pt idx="153" formatCode="0.00">
                  <c:v>23.59</c:v>
                </c:pt>
                <c:pt idx="154" formatCode="0.00">
                  <c:v>25.29</c:v>
                </c:pt>
                <c:pt idx="155" formatCode="0.00">
                  <c:v>27.01</c:v>
                </c:pt>
                <c:pt idx="156" formatCode="0.00">
                  <c:v>28.75</c:v>
                </c:pt>
                <c:pt idx="157" formatCode="0.00">
                  <c:v>30.5</c:v>
                </c:pt>
                <c:pt idx="158" formatCode="0.00">
                  <c:v>32.270000000000003</c:v>
                </c:pt>
                <c:pt idx="159" formatCode="0.00">
                  <c:v>34.07</c:v>
                </c:pt>
                <c:pt idx="160" formatCode="0.00">
                  <c:v>35.880000000000003</c:v>
                </c:pt>
                <c:pt idx="161" formatCode="0.00">
                  <c:v>39.6</c:v>
                </c:pt>
                <c:pt idx="162" formatCode="0.00">
                  <c:v>44.4</c:v>
                </c:pt>
                <c:pt idx="163" formatCode="0.00">
                  <c:v>49.39</c:v>
                </c:pt>
                <c:pt idx="164" formatCode="0.00">
                  <c:v>54.58</c:v>
                </c:pt>
                <c:pt idx="165" formatCode="0.00">
                  <c:v>59.98</c:v>
                </c:pt>
                <c:pt idx="166" formatCode="0.00">
                  <c:v>65.59</c:v>
                </c:pt>
                <c:pt idx="167" formatCode="0.00">
                  <c:v>71.41</c:v>
                </c:pt>
                <c:pt idx="168" formatCode="0.00">
                  <c:v>77.430000000000007</c:v>
                </c:pt>
                <c:pt idx="169" formatCode="0.00">
                  <c:v>83.64</c:v>
                </c:pt>
                <c:pt idx="170" formatCode="0.00">
                  <c:v>96.65</c:v>
                </c:pt>
                <c:pt idx="171" formatCode="0.00">
                  <c:v>110.42</c:v>
                </c:pt>
                <c:pt idx="172" formatCode="0.00">
                  <c:v>124.97</c:v>
                </c:pt>
                <c:pt idx="173" formatCode="0.00">
                  <c:v>140.26</c:v>
                </c:pt>
                <c:pt idx="174" formatCode="0.00">
                  <c:v>156.30000000000001</c:v>
                </c:pt>
                <c:pt idx="175" formatCode="0.00">
                  <c:v>173.07</c:v>
                </c:pt>
                <c:pt idx="176" formatCode="0.00">
                  <c:v>208.73</c:v>
                </c:pt>
                <c:pt idx="177" formatCode="0.00">
                  <c:v>247.15</c:v>
                </c:pt>
                <c:pt idx="178" formatCode="0.00">
                  <c:v>288.27</c:v>
                </c:pt>
                <c:pt idx="179" formatCode="0.00">
                  <c:v>331.97</c:v>
                </c:pt>
                <c:pt idx="180" formatCode="0.00">
                  <c:v>378.19</c:v>
                </c:pt>
                <c:pt idx="181" formatCode="0.00">
                  <c:v>426.85</c:v>
                </c:pt>
                <c:pt idx="182" formatCode="0.00">
                  <c:v>477.87</c:v>
                </c:pt>
                <c:pt idx="183" formatCode="0.00">
                  <c:v>531.19000000000005</c:v>
                </c:pt>
                <c:pt idx="184" formatCode="0.00">
                  <c:v>586.73</c:v>
                </c:pt>
                <c:pt idx="185" formatCode="0.00">
                  <c:v>644.42999999999995</c:v>
                </c:pt>
                <c:pt idx="186" formatCode="0.00">
                  <c:v>704.24</c:v>
                </c:pt>
                <c:pt idx="187" formatCode="0.00">
                  <c:v>829.88</c:v>
                </c:pt>
                <c:pt idx="188" formatCode="0.00">
                  <c:v>997.76</c:v>
                </c:pt>
                <c:pt idx="189" formatCode="0.0">
                  <c:v>1180</c:v>
                </c:pt>
                <c:pt idx="190" formatCode="0.0">
                  <c:v>1370</c:v>
                </c:pt>
                <c:pt idx="191" formatCode="0.0">
                  <c:v>1570</c:v>
                </c:pt>
                <c:pt idx="192" formatCode="0.0">
                  <c:v>1780</c:v>
                </c:pt>
                <c:pt idx="193" formatCode="0.0">
                  <c:v>2000</c:v>
                </c:pt>
                <c:pt idx="194" formatCode="0.0">
                  <c:v>2220</c:v>
                </c:pt>
                <c:pt idx="195" formatCode="0.0">
                  <c:v>2460</c:v>
                </c:pt>
                <c:pt idx="196" formatCode="0.0">
                  <c:v>2950</c:v>
                </c:pt>
                <c:pt idx="197" formatCode="0.0">
                  <c:v>3470</c:v>
                </c:pt>
                <c:pt idx="198" formatCode="0.0">
                  <c:v>4010</c:v>
                </c:pt>
                <c:pt idx="199" formatCode="0.0">
                  <c:v>4580</c:v>
                </c:pt>
                <c:pt idx="200" formatCode="0.0">
                  <c:v>5170</c:v>
                </c:pt>
                <c:pt idx="201" formatCode="0.0">
                  <c:v>5770</c:v>
                </c:pt>
                <c:pt idx="202" formatCode="0.0">
                  <c:v>7020</c:v>
                </c:pt>
                <c:pt idx="203" formatCode="0.0">
                  <c:v>8330</c:v>
                </c:pt>
                <c:pt idx="204" formatCode="0.0">
                  <c:v>9670</c:v>
                </c:pt>
                <c:pt idx="205" formatCode="0.0">
                  <c:v>11060</c:v>
                </c:pt>
                <c:pt idx="206" formatCode="0.0">
                  <c:v>12470</c:v>
                </c:pt>
                <c:pt idx="207" formatCode="0.0">
                  <c:v>13920</c:v>
                </c:pt>
                <c:pt idx="208" formatCode="0.0">
                  <c:v>14790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4D-4576-A891-7E4D0616A904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srim136Xe_Au!$D$20:$D$228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srim136Xe_Au!$M$20:$M$228</c:f>
              <c:numCache>
                <c:formatCode>0.000</c:formatCode>
                <c:ptCount val="209"/>
                <c:pt idx="0">
                  <c:v>1E-3</c:v>
                </c:pt>
                <c:pt idx="1">
                  <c:v>1.0999999999999998E-3</c:v>
                </c:pt>
                <c:pt idx="2">
                  <c:v>1.0999999999999998E-3</c:v>
                </c:pt>
                <c:pt idx="3">
                  <c:v>1.0999999999999998E-3</c:v>
                </c:pt>
                <c:pt idx="4">
                  <c:v>1.0999999999999998E-3</c:v>
                </c:pt>
                <c:pt idx="5">
                  <c:v>1.2000000000000001E-3</c:v>
                </c:pt>
                <c:pt idx="6">
                  <c:v>1.2000000000000001E-3</c:v>
                </c:pt>
                <c:pt idx="7">
                  <c:v>1.2999999999999999E-3</c:v>
                </c:pt>
                <c:pt idx="8">
                  <c:v>1.4E-3</c:v>
                </c:pt>
                <c:pt idx="9">
                  <c:v>1.4E-3</c:v>
                </c:pt>
                <c:pt idx="10">
                  <c:v>1.5E-3</c:v>
                </c:pt>
                <c:pt idx="11">
                  <c:v>1.5E-3</c:v>
                </c:pt>
                <c:pt idx="12">
                  <c:v>1.5E-3</c:v>
                </c:pt>
                <c:pt idx="13">
                  <c:v>1.6000000000000001E-3</c:v>
                </c:pt>
                <c:pt idx="14">
                  <c:v>1.7000000000000001E-3</c:v>
                </c:pt>
                <c:pt idx="15">
                  <c:v>1.8E-3</c:v>
                </c:pt>
                <c:pt idx="16">
                  <c:v>1.8E-3</c:v>
                </c:pt>
                <c:pt idx="17">
                  <c:v>1.9E-3</c:v>
                </c:pt>
                <c:pt idx="18">
                  <c:v>2E-3</c:v>
                </c:pt>
                <c:pt idx="19">
                  <c:v>2.1000000000000003E-3</c:v>
                </c:pt>
                <c:pt idx="20">
                  <c:v>2.1999999999999997E-3</c:v>
                </c:pt>
                <c:pt idx="21">
                  <c:v>2.3E-3</c:v>
                </c:pt>
                <c:pt idx="22">
                  <c:v>2.4000000000000002E-3</c:v>
                </c:pt>
                <c:pt idx="23">
                  <c:v>2.5999999999999999E-3</c:v>
                </c:pt>
                <c:pt idx="24">
                  <c:v>2.7000000000000001E-3</c:v>
                </c:pt>
                <c:pt idx="25">
                  <c:v>2.8E-3</c:v>
                </c:pt>
                <c:pt idx="26">
                  <c:v>2.9000000000000002E-3</c:v>
                </c:pt>
                <c:pt idx="27">
                  <c:v>3.0000000000000001E-3</c:v>
                </c:pt>
                <c:pt idx="28">
                  <c:v>3.0999999999999999E-3</c:v>
                </c:pt>
                <c:pt idx="29">
                  <c:v>3.2000000000000002E-3</c:v>
                </c:pt>
                <c:pt idx="30">
                  <c:v>3.3E-3</c:v>
                </c:pt>
                <c:pt idx="31">
                  <c:v>3.5000000000000005E-3</c:v>
                </c:pt>
                <c:pt idx="32">
                  <c:v>3.6999999999999997E-3</c:v>
                </c:pt>
                <c:pt idx="33">
                  <c:v>3.8999999999999998E-3</c:v>
                </c:pt>
                <c:pt idx="34">
                  <c:v>4.1000000000000003E-3</c:v>
                </c:pt>
                <c:pt idx="35">
                  <c:v>4.3999999999999994E-3</c:v>
                </c:pt>
                <c:pt idx="36">
                  <c:v>4.5999999999999999E-3</c:v>
                </c:pt>
                <c:pt idx="37">
                  <c:v>4.8000000000000004E-3</c:v>
                </c:pt>
                <c:pt idx="38">
                  <c:v>5.0000000000000001E-3</c:v>
                </c:pt>
                <c:pt idx="39">
                  <c:v>5.1999999999999998E-3</c:v>
                </c:pt>
                <c:pt idx="40">
                  <c:v>5.4999999999999997E-3</c:v>
                </c:pt>
                <c:pt idx="41">
                  <c:v>5.8999999999999999E-3</c:v>
                </c:pt>
                <c:pt idx="42">
                  <c:v>6.3E-3</c:v>
                </c:pt>
                <c:pt idx="43">
                  <c:v>6.6E-3</c:v>
                </c:pt>
                <c:pt idx="44">
                  <c:v>7.000000000000001E-3</c:v>
                </c:pt>
                <c:pt idx="45">
                  <c:v>7.2999999999999992E-3</c:v>
                </c:pt>
                <c:pt idx="46">
                  <c:v>7.9000000000000008E-3</c:v>
                </c:pt>
                <c:pt idx="47">
                  <c:v>8.5000000000000006E-3</c:v>
                </c:pt>
                <c:pt idx="48">
                  <c:v>9.1000000000000004E-3</c:v>
                </c:pt>
                <c:pt idx="49">
                  <c:v>9.7000000000000003E-3</c:v>
                </c:pt>
                <c:pt idx="50">
                  <c:v>1.03E-2</c:v>
                </c:pt>
                <c:pt idx="51">
                  <c:v>1.09E-2</c:v>
                </c:pt>
                <c:pt idx="52">
                  <c:v>1.14E-2</c:v>
                </c:pt>
                <c:pt idx="53">
                  <c:v>1.2E-2</c:v>
                </c:pt>
                <c:pt idx="54">
                  <c:v>1.2500000000000001E-2</c:v>
                </c:pt>
                <c:pt idx="55">
                  <c:v>1.3100000000000001E-2</c:v>
                </c:pt>
                <c:pt idx="56">
                  <c:v>1.3600000000000001E-2</c:v>
                </c:pt>
                <c:pt idx="57">
                  <c:v>1.47E-2</c:v>
                </c:pt>
                <c:pt idx="58">
                  <c:v>1.6E-2</c:v>
                </c:pt>
                <c:pt idx="59">
                  <c:v>1.7299999999999999E-2</c:v>
                </c:pt>
                <c:pt idx="60">
                  <c:v>1.8599999999999998E-2</c:v>
                </c:pt>
                <c:pt idx="61">
                  <c:v>1.9900000000000001E-2</c:v>
                </c:pt>
                <c:pt idx="62">
                  <c:v>2.1100000000000001E-2</c:v>
                </c:pt>
                <c:pt idx="63">
                  <c:v>2.24E-2</c:v>
                </c:pt>
                <c:pt idx="64">
                  <c:v>2.3699999999999999E-2</c:v>
                </c:pt>
                <c:pt idx="65">
                  <c:v>2.4899999999999999E-2</c:v>
                </c:pt>
                <c:pt idx="66">
                  <c:v>2.7300000000000001E-2</c:v>
                </c:pt>
                <c:pt idx="67">
                  <c:v>2.98E-2</c:v>
                </c:pt>
                <c:pt idx="68">
                  <c:v>3.2300000000000002E-2</c:v>
                </c:pt>
                <c:pt idx="69">
                  <c:v>3.4699999999999995E-2</c:v>
                </c:pt>
                <c:pt idx="70">
                  <c:v>3.7100000000000001E-2</c:v>
                </c:pt>
                <c:pt idx="71">
                  <c:v>3.9600000000000003E-2</c:v>
                </c:pt>
                <c:pt idx="72">
                  <c:v>4.4400000000000002E-2</c:v>
                </c:pt>
                <c:pt idx="73">
                  <c:v>4.9299999999999997E-2</c:v>
                </c:pt>
                <c:pt idx="74">
                  <c:v>5.4100000000000002E-2</c:v>
                </c:pt>
                <c:pt idx="75">
                  <c:v>5.8999999999999997E-2</c:v>
                </c:pt>
                <c:pt idx="76">
                  <c:v>6.3799999999999996E-2</c:v>
                </c:pt>
                <c:pt idx="77">
                  <c:v>6.8600000000000008E-2</c:v>
                </c:pt>
                <c:pt idx="78">
                  <c:v>7.3399999999999993E-2</c:v>
                </c:pt>
                <c:pt idx="79">
                  <c:v>7.8100000000000003E-2</c:v>
                </c:pt>
                <c:pt idx="80">
                  <c:v>8.2900000000000001E-2</c:v>
                </c:pt>
                <c:pt idx="81">
                  <c:v>8.7599999999999997E-2</c:v>
                </c:pt>
                <c:pt idx="82">
                  <c:v>9.2200000000000004E-2</c:v>
                </c:pt>
                <c:pt idx="83">
                  <c:v>0.1014</c:v>
                </c:pt>
                <c:pt idx="84">
                  <c:v>0.11259999999999999</c:v>
                </c:pt>
                <c:pt idx="85">
                  <c:v>0.1237</c:v>
                </c:pt>
                <c:pt idx="86">
                  <c:v>0.13440000000000002</c:v>
                </c:pt>
                <c:pt idx="87">
                  <c:v>0.1449</c:v>
                </c:pt>
                <c:pt idx="88">
                  <c:v>0.15509999999999999</c:v>
                </c:pt>
                <c:pt idx="89">
                  <c:v>0.16499999999999998</c:v>
                </c:pt>
                <c:pt idx="90">
                  <c:v>0.17460000000000001</c:v>
                </c:pt>
                <c:pt idx="91">
                  <c:v>0.184</c:v>
                </c:pt>
                <c:pt idx="92">
                  <c:v>0.20200000000000001</c:v>
                </c:pt>
                <c:pt idx="93">
                  <c:v>0.21909999999999999</c:v>
                </c:pt>
                <c:pt idx="94">
                  <c:v>0.23530000000000001</c:v>
                </c:pt>
                <c:pt idx="95">
                  <c:v>0.25070000000000003</c:v>
                </c:pt>
                <c:pt idx="96">
                  <c:v>0.26529999999999998</c:v>
                </c:pt>
                <c:pt idx="97">
                  <c:v>0.2792</c:v>
                </c:pt>
                <c:pt idx="98">
                  <c:v>0.3049</c:v>
                </c:pt>
                <c:pt idx="99">
                  <c:v>0.32829999999999998</c:v>
                </c:pt>
                <c:pt idx="100">
                  <c:v>0.34950000000000003</c:v>
                </c:pt>
                <c:pt idx="101">
                  <c:v>0.36880000000000002</c:v>
                </c:pt>
                <c:pt idx="102">
                  <c:v>0.38639999999999997</c:v>
                </c:pt>
                <c:pt idx="103">
                  <c:v>0.40239999999999998</c:v>
                </c:pt>
                <c:pt idx="104">
                  <c:v>0.41710000000000003</c:v>
                </c:pt>
                <c:pt idx="105">
                  <c:v>0.43059999999999998</c:v>
                </c:pt>
                <c:pt idx="106">
                  <c:v>0.44290000000000002</c:v>
                </c:pt>
                <c:pt idx="107">
                  <c:v>0.45419999999999999</c:v>
                </c:pt>
                <c:pt idx="108">
                  <c:v>0.4647</c:v>
                </c:pt>
                <c:pt idx="109">
                  <c:v>0.48339999999999994</c:v>
                </c:pt>
                <c:pt idx="110">
                  <c:v>0.50330000000000008</c:v>
                </c:pt>
                <c:pt idx="111">
                  <c:v>0.52</c:v>
                </c:pt>
                <c:pt idx="112">
                  <c:v>0.53410000000000002</c:v>
                </c:pt>
                <c:pt idx="113">
                  <c:v>0.54630000000000001</c:v>
                </c:pt>
                <c:pt idx="114">
                  <c:v>0.55679999999999996</c:v>
                </c:pt>
                <c:pt idx="115">
                  <c:v>0.56600000000000006</c:v>
                </c:pt>
                <c:pt idx="116">
                  <c:v>0.57420000000000004</c:v>
                </c:pt>
                <c:pt idx="117">
                  <c:v>0.58140000000000003</c:v>
                </c:pt>
                <c:pt idx="118">
                  <c:v>0.59420000000000006</c:v>
                </c:pt>
                <c:pt idx="119">
                  <c:v>0.60470000000000002</c:v>
                </c:pt>
                <c:pt idx="120">
                  <c:v>0.61349999999999993</c:v>
                </c:pt>
                <c:pt idx="121">
                  <c:v>0.62109999999999999</c:v>
                </c:pt>
                <c:pt idx="122">
                  <c:v>0.62759999999999994</c:v>
                </c:pt>
                <c:pt idx="123">
                  <c:v>0.63339999999999996</c:v>
                </c:pt>
                <c:pt idx="124">
                  <c:v>0.64390000000000003</c:v>
                </c:pt>
                <c:pt idx="125">
                  <c:v>0.65250000000000008</c:v>
                </c:pt>
                <c:pt idx="126">
                  <c:v>0.65970000000000006</c:v>
                </c:pt>
                <c:pt idx="127">
                  <c:v>0.66589999999999994</c:v>
                </c:pt>
                <c:pt idx="128">
                  <c:v>0.6714</c:v>
                </c:pt>
                <c:pt idx="129">
                  <c:v>0.67619999999999991</c:v>
                </c:pt>
                <c:pt idx="130">
                  <c:v>0.68059999999999998</c:v>
                </c:pt>
                <c:pt idx="131">
                  <c:v>0.6845</c:v>
                </c:pt>
                <c:pt idx="132">
                  <c:v>0.68810000000000004</c:v>
                </c:pt>
                <c:pt idx="133">
                  <c:v>0.69140000000000001</c:v>
                </c:pt>
                <c:pt idx="134">
                  <c:v>0.69450000000000001</c:v>
                </c:pt>
                <c:pt idx="135">
                  <c:v>0.70150000000000001</c:v>
                </c:pt>
                <c:pt idx="136">
                  <c:v>0.70989999999999998</c:v>
                </c:pt>
                <c:pt idx="137">
                  <c:v>0.71750000000000003</c:v>
                </c:pt>
                <c:pt idx="138">
                  <c:v>0.72430000000000005</c:v>
                </c:pt>
                <c:pt idx="139">
                  <c:v>0.73060000000000003</c:v>
                </c:pt>
                <c:pt idx="140">
                  <c:v>0.73650000000000004</c:v>
                </c:pt>
                <c:pt idx="141">
                  <c:v>0.74199999999999999</c:v>
                </c:pt>
                <c:pt idx="142">
                  <c:v>0.74720000000000009</c:v>
                </c:pt>
                <c:pt idx="143">
                  <c:v>0.75209999999999999</c:v>
                </c:pt>
                <c:pt idx="144">
                  <c:v>0.76660000000000006</c:v>
                </c:pt>
                <c:pt idx="145">
                  <c:v>0.7802</c:v>
                </c:pt>
                <c:pt idx="146">
                  <c:v>0.79310000000000003</c:v>
                </c:pt>
                <c:pt idx="147">
                  <c:v>0.8054</c:v>
                </c:pt>
                <c:pt idx="148">
                  <c:v>0.81720000000000004</c:v>
                </c:pt>
                <c:pt idx="149">
                  <c:v>0.8287000000000001</c:v>
                </c:pt>
                <c:pt idx="150">
                  <c:v>0.86729999999999996</c:v>
                </c:pt>
                <c:pt idx="151">
                  <c:v>0.90389999999999993</c:v>
                </c:pt>
                <c:pt idx="152">
                  <c:v>0.93889999999999996</c:v>
                </c:pt>
                <c:pt idx="153">
                  <c:v>0.9728</c:v>
                </c:pt>
                <c:pt idx="154" formatCode="0.00">
                  <c:v>1.01</c:v>
                </c:pt>
                <c:pt idx="155" formatCode="0.00">
                  <c:v>1.04</c:v>
                </c:pt>
                <c:pt idx="156" formatCode="0.00">
                  <c:v>1.07</c:v>
                </c:pt>
                <c:pt idx="157" formatCode="0.00">
                  <c:v>1.1000000000000001</c:v>
                </c:pt>
                <c:pt idx="158" formatCode="0.00">
                  <c:v>1.1299999999999999</c:v>
                </c:pt>
                <c:pt idx="159" formatCode="0.00">
                  <c:v>1.1599999999999999</c:v>
                </c:pt>
                <c:pt idx="160" formatCode="0.00">
                  <c:v>1.19</c:v>
                </c:pt>
                <c:pt idx="161" formatCode="0.00">
                  <c:v>1.31</c:v>
                </c:pt>
                <c:pt idx="162" formatCode="0.00">
                  <c:v>1.48</c:v>
                </c:pt>
                <c:pt idx="163" formatCode="0.00">
                  <c:v>1.65</c:v>
                </c:pt>
                <c:pt idx="164" formatCode="0.00">
                  <c:v>1.81</c:v>
                </c:pt>
                <c:pt idx="165" formatCode="0.00">
                  <c:v>1.97</c:v>
                </c:pt>
                <c:pt idx="166" formatCode="0.00">
                  <c:v>2.13</c:v>
                </c:pt>
                <c:pt idx="167" formatCode="0.00">
                  <c:v>2.29</c:v>
                </c:pt>
                <c:pt idx="168" formatCode="0.00">
                  <c:v>2.4500000000000002</c:v>
                </c:pt>
                <c:pt idx="169" formatCode="0.00">
                  <c:v>2.61</c:v>
                </c:pt>
                <c:pt idx="170" formatCode="0.00">
                  <c:v>3.2</c:v>
                </c:pt>
                <c:pt idx="171" formatCode="0.00">
                  <c:v>3.76</c:v>
                </c:pt>
                <c:pt idx="172" formatCode="0.00">
                  <c:v>4.29</c:v>
                </c:pt>
                <c:pt idx="173" formatCode="0.00">
                  <c:v>4.82</c:v>
                </c:pt>
                <c:pt idx="174" formatCode="0.00">
                  <c:v>5.34</c:v>
                </c:pt>
                <c:pt idx="175" formatCode="0.00">
                  <c:v>5.85</c:v>
                </c:pt>
                <c:pt idx="176" formatCode="0.00">
                  <c:v>7.74</c:v>
                </c:pt>
                <c:pt idx="177" formatCode="0.00">
                  <c:v>9.48</c:v>
                </c:pt>
                <c:pt idx="178" formatCode="0.00">
                  <c:v>11.14</c:v>
                </c:pt>
                <c:pt idx="179" formatCode="0.00">
                  <c:v>12.76</c:v>
                </c:pt>
                <c:pt idx="180" formatCode="0.00">
                  <c:v>14.36</c:v>
                </c:pt>
                <c:pt idx="181" formatCode="0.00">
                  <c:v>15.94</c:v>
                </c:pt>
                <c:pt idx="182" formatCode="0.00">
                  <c:v>17.52</c:v>
                </c:pt>
                <c:pt idx="183" formatCode="0.00">
                  <c:v>19.100000000000001</c:v>
                </c:pt>
                <c:pt idx="184" formatCode="0.00">
                  <c:v>20.67</c:v>
                </c:pt>
                <c:pt idx="185" formatCode="0.00">
                  <c:v>22.25</c:v>
                </c:pt>
                <c:pt idx="186" formatCode="0.00">
                  <c:v>23.83</c:v>
                </c:pt>
                <c:pt idx="187" formatCode="0.00">
                  <c:v>29.77</c:v>
                </c:pt>
                <c:pt idx="188" formatCode="0.00">
                  <c:v>38.14</c:v>
                </c:pt>
                <c:pt idx="189" formatCode="0.00">
                  <c:v>45.86</c:v>
                </c:pt>
                <c:pt idx="190" formatCode="0.00">
                  <c:v>53.22</c:v>
                </c:pt>
                <c:pt idx="191" formatCode="0.00">
                  <c:v>60.35</c:v>
                </c:pt>
                <c:pt idx="192" formatCode="0.00">
                  <c:v>67.31</c:v>
                </c:pt>
                <c:pt idx="193" formatCode="0.00">
                  <c:v>74.14</c:v>
                </c:pt>
                <c:pt idx="194" formatCode="0.00">
                  <c:v>80.87</c:v>
                </c:pt>
                <c:pt idx="195" formatCode="0.00">
                  <c:v>87.52</c:v>
                </c:pt>
                <c:pt idx="196" formatCode="0.00">
                  <c:v>111.97</c:v>
                </c:pt>
                <c:pt idx="197" formatCode="0.00">
                  <c:v>134.05000000000001</c:v>
                </c:pt>
                <c:pt idx="198" formatCode="0.00">
                  <c:v>154.66</c:v>
                </c:pt>
                <c:pt idx="199" formatCode="0.00">
                  <c:v>174.25</c:v>
                </c:pt>
                <c:pt idx="200" formatCode="0.00">
                  <c:v>193.03</c:v>
                </c:pt>
                <c:pt idx="201" formatCode="0.00">
                  <c:v>211.16</c:v>
                </c:pt>
                <c:pt idx="202" formatCode="0.00">
                  <c:v>275.79000000000002</c:v>
                </c:pt>
                <c:pt idx="203" formatCode="0.00">
                  <c:v>332.06</c:v>
                </c:pt>
                <c:pt idx="204" formatCode="0.00">
                  <c:v>383.16</c:v>
                </c:pt>
                <c:pt idx="205" formatCode="0.00">
                  <c:v>430.53</c:v>
                </c:pt>
                <c:pt idx="206" formatCode="0.00">
                  <c:v>474.98</c:v>
                </c:pt>
                <c:pt idx="207" formatCode="0.00">
                  <c:v>517.01</c:v>
                </c:pt>
                <c:pt idx="208" formatCode="0.00">
                  <c:v>531.71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4D-4576-A891-7E4D0616A904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srim136Xe_Au!$D$20:$D$228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srim136Xe_Au!$P$20:$P$228</c:f>
              <c:numCache>
                <c:formatCode>0.000</c:formatCode>
                <c:ptCount val="209"/>
                <c:pt idx="0">
                  <c:v>8.0000000000000004E-4</c:v>
                </c:pt>
                <c:pt idx="1">
                  <c:v>8.0000000000000004E-4</c:v>
                </c:pt>
                <c:pt idx="2">
                  <c:v>8.0000000000000004E-4</c:v>
                </c:pt>
                <c:pt idx="3">
                  <c:v>8.9999999999999998E-4</c:v>
                </c:pt>
                <c:pt idx="4">
                  <c:v>8.9999999999999998E-4</c:v>
                </c:pt>
                <c:pt idx="5">
                  <c:v>8.9999999999999998E-4</c:v>
                </c:pt>
                <c:pt idx="6">
                  <c:v>1E-3</c:v>
                </c:pt>
                <c:pt idx="7">
                  <c:v>1E-3</c:v>
                </c:pt>
                <c:pt idx="8">
                  <c:v>1E-3</c:v>
                </c:pt>
                <c:pt idx="9">
                  <c:v>1.0999999999999998E-3</c:v>
                </c:pt>
                <c:pt idx="10">
                  <c:v>1.0999999999999998E-3</c:v>
                </c:pt>
                <c:pt idx="11">
                  <c:v>1.2000000000000001E-3</c:v>
                </c:pt>
                <c:pt idx="12">
                  <c:v>1.2000000000000001E-3</c:v>
                </c:pt>
                <c:pt idx="13">
                  <c:v>1.2000000000000001E-3</c:v>
                </c:pt>
                <c:pt idx="14">
                  <c:v>1.2999999999999999E-3</c:v>
                </c:pt>
                <c:pt idx="15">
                  <c:v>1.2999999999999999E-3</c:v>
                </c:pt>
                <c:pt idx="16">
                  <c:v>1.4E-3</c:v>
                </c:pt>
                <c:pt idx="17">
                  <c:v>1.5E-3</c:v>
                </c:pt>
                <c:pt idx="18">
                  <c:v>1.5E-3</c:v>
                </c:pt>
                <c:pt idx="19">
                  <c:v>1.6000000000000001E-3</c:v>
                </c:pt>
                <c:pt idx="20">
                  <c:v>1.7000000000000001E-3</c:v>
                </c:pt>
                <c:pt idx="21">
                  <c:v>1.8E-3</c:v>
                </c:pt>
                <c:pt idx="22">
                  <c:v>1.8E-3</c:v>
                </c:pt>
                <c:pt idx="23">
                  <c:v>1.9E-3</c:v>
                </c:pt>
                <c:pt idx="24">
                  <c:v>2E-3</c:v>
                </c:pt>
                <c:pt idx="25">
                  <c:v>2.1000000000000003E-3</c:v>
                </c:pt>
                <c:pt idx="26">
                  <c:v>2.1999999999999997E-3</c:v>
                </c:pt>
                <c:pt idx="27">
                  <c:v>2.3E-3</c:v>
                </c:pt>
                <c:pt idx="28">
                  <c:v>2.3E-3</c:v>
                </c:pt>
                <c:pt idx="29">
                  <c:v>2.4000000000000002E-3</c:v>
                </c:pt>
                <c:pt idx="30">
                  <c:v>2.5000000000000001E-3</c:v>
                </c:pt>
                <c:pt idx="31">
                  <c:v>2.5999999999999999E-3</c:v>
                </c:pt>
                <c:pt idx="32">
                  <c:v>2.8E-3</c:v>
                </c:pt>
                <c:pt idx="33">
                  <c:v>2.9000000000000002E-3</c:v>
                </c:pt>
                <c:pt idx="34">
                  <c:v>3.0999999999999999E-3</c:v>
                </c:pt>
                <c:pt idx="35">
                  <c:v>3.2000000000000002E-3</c:v>
                </c:pt>
                <c:pt idx="36">
                  <c:v>3.4000000000000002E-3</c:v>
                </c:pt>
                <c:pt idx="37">
                  <c:v>3.5000000000000005E-3</c:v>
                </c:pt>
                <c:pt idx="38">
                  <c:v>3.5999999999999999E-3</c:v>
                </c:pt>
                <c:pt idx="39">
                  <c:v>3.8E-3</c:v>
                </c:pt>
                <c:pt idx="40">
                  <c:v>4.0000000000000001E-3</c:v>
                </c:pt>
                <c:pt idx="41">
                  <c:v>4.3E-3</c:v>
                </c:pt>
                <c:pt idx="42">
                  <c:v>4.4999999999999997E-3</c:v>
                </c:pt>
                <c:pt idx="43">
                  <c:v>4.7000000000000002E-3</c:v>
                </c:pt>
                <c:pt idx="44">
                  <c:v>5.0000000000000001E-3</c:v>
                </c:pt>
                <c:pt idx="45">
                  <c:v>5.1999999999999998E-3</c:v>
                </c:pt>
                <c:pt idx="46">
                  <c:v>5.7000000000000002E-3</c:v>
                </c:pt>
                <c:pt idx="47">
                  <c:v>6.0999999999999995E-3</c:v>
                </c:pt>
                <c:pt idx="48">
                  <c:v>6.5000000000000006E-3</c:v>
                </c:pt>
                <c:pt idx="49">
                  <c:v>7.000000000000001E-3</c:v>
                </c:pt>
                <c:pt idx="50">
                  <c:v>7.3999999999999995E-3</c:v>
                </c:pt>
                <c:pt idx="51">
                  <c:v>7.7999999999999996E-3</c:v>
                </c:pt>
                <c:pt idx="52">
                  <c:v>8.2000000000000007E-3</c:v>
                </c:pt>
                <c:pt idx="53">
                  <c:v>8.6E-3</c:v>
                </c:pt>
                <c:pt idx="54">
                  <c:v>8.9999999999999993E-3</c:v>
                </c:pt>
                <c:pt idx="55">
                  <c:v>9.2999999999999992E-3</c:v>
                </c:pt>
                <c:pt idx="56">
                  <c:v>9.7000000000000003E-3</c:v>
                </c:pt>
                <c:pt idx="57">
                  <c:v>1.0499999999999999E-2</c:v>
                </c:pt>
                <c:pt idx="58">
                  <c:v>1.14E-2</c:v>
                </c:pt>
                <c:pt idx="59">
                  <c:v>1.23E-2</c:v>
                </c:pt>
                <c:pt idx="60">
                  <c:v>1.32E-2</c:v>
                </c:pt>
                <c:pt idx="61">
                  <c:v>1.4099999999999998E-2</c:v>
                </c:pt>
                <c:pt idx="62">
                  <c:v>1.49E-2</c:v>
                </c:pt>
                <c:pt idx="63">
                  <c:v>1.5800000000000002E-2</c:v>
                </c:pt>
                <c:pt idx="64">
                  <c:v>1.67E-2</c:v>
                </c:pt>
                <c:pt idx="65">
                  <c:v>1.7499999999999998E-2</c:v>
                </c:pt>
                <c:pt idx="66">
                  <c:v>1.9200000000000002E-2</c:v>
                </c:pt>
                <c:pt idx="67">
                  <c:v>2.0899999999999998E-2</c:v>
                </c:pt>
                <c:pt idx="68">
                  <c:v>2.2499999999999999E-2</c:v>
                </c:pt>
                <c:pt idx="69">
                  <c:v>2.4199999999999999E-2</c:v>
                </c:pt>
                <c:pt idx="70">
                  <c:v>2.58E-2</c:v>
                </c:pt>
                <c:pt idx="71">
                  <c:v>2.7400000000000001E-2</c:v>
                </c:pt>
                <c:pt idx="72">
                  <c:v>3.0699999999999998E-2</c:v>
                </c:pt>
                <c:pt idx="73">
                  <c:v>3.4000000000000002E-2</c:v>
                </c:pt>
                <c:pt idx="74">
                  <c:v>3.73E-2</c:v>
                </c:pt>
                <c:pt idx="75">
                  <c:v>4.0500000000000001E-2</c:v>
                </c:pt>
                <c:pt idx="76">
                  <c:v>4.3900000000000002E-2</c:v>
                </c:pt>
                <c:pt idx="77">
                  <c:v>4.7199999999999999E-2</c:v>
                </c:pt>
                <c:pt idx="78">
                  <c:v>5.0500000000000003E-2</c:v>
                </c:pt>
                <c:pt idx="79">
                  <c:v>5.3900000000000003E-2</c:v>
                </c:pt>
                <c:pt idx="80">
                  <c:v>5.7299999999999997E-2</c:v>
                </c:pt>
                <c:pt idx="81">
                  <c:v>6.0699999999999997E-2</c:v>
                </c:pt>
                <c:pt idx="82">
                  <c:v>6.4100000000000004E-2</c:v>
                </c:pt>
                <c:pt idx="83">
                  <c:v>7.1099999999999997E-2</c:v>
                </c:pt>
                <c:pt idx="84">
                  <c:v>7.980000000000001E-2</c:v>
                </c:pt>
                <c:pt idx="85">
                  <c:v>8.8499999999999995E-2</c:v>
                </c:pt>
                <c:pt idx="86">
                  <c:v>9.7199999999999995E-2</c:v>
                </c:pt>
                <c:pt idx="87">
                  <c:v>0.10580000000000001</c:v>
                </c:pt>
                <c:pt idx="88">
                  <c:v>0.11439999999999999</c:v>
                </c:pt>
                <c:pt idx="89">
                  <c:v>0.123</c:v>
                </c:pt>
                <c:pt idx="90">
                  <c:v>0.13140000000000002</c:v>
                </c:pt>
                <c:pt idx="91">
                  <c:v>0.13979999999999998</c:v>
                </c:pt>
                <c:pt idx="92">
                  <c:v>0.15629999999999999</c:v>
                </c:pt>
                <c:pt idx="93">
                  <c:v>0.17230000000000001</c:v>
                </c:pt>
                <c:pt idx="94">
                  <c:v>0.18779999999999999</c:v>
                </c:pt>
                <c:pt idx="95">
                  <c:v>0.2029</c:v>
                </c:pt>
                <c:pt idx="96">
                  <c:v>0.21760000000000002</c:v>
                </c:pt>
                <c:pt idx="97">
                  <c:v>0.23180000000000001</c:v>
                </c:pt>
                <c:pt idx="98">
                  <c:v>0.25890000000000002</c:v>
                </c:pt>
                <c:pt idx="99">
                  <c:v>0.28439999999999999</c:v>
                </c:pt>
                <c:pt idx="100">
                  <c:v>0.30819999999999997</c:v>
                </c:pt>
                <c:pt idx="101">
                  <c:v>0.3306</c:v>
                </c:pt>
                <c:pt idx="102">
                  <c:v>0.35160000000000002</c:v>
                </c:pt>
                <c:pt idx="103">
                  <c:v>0.37130000000000002</c:v>
                </c:pt>
                <c:pt idx="104">
                  <c:v>0.38980000000000004</c:v>
                </c:pt>
                <c:pt idx="105">
                  <c:v>0.40720000000000001</c:v>
                </c:pt>
                <c:pt idx="106">
                  <c:v>0.42350000000000004</c:v>
                </c:pt>
                <c:pt idx="107">
                  <c:v>0.43890000000000001</c:v>
                </c:pt>
                <c:pt idx="108">
                  <c:v>0.45330000000000004</c:v>
                </c:pt>
                <c:pt idx="109">
                  <c:v>0.4798</c:v>
                </c:pt>
                <c:pt idx="110">
                  <c:v>0.50900000000000001</c:v>
                </c:pt>
                <c:pt idx="111">
                  <c:v>0.53449999999999998</c:v>
                </c:pt>
                <c:pt idx="112">
                  <c:v>0.55689999999999995</c:v>
                </c:pt>
                <c:pt idx="113">
                  <c:v>0.57679999999999998</c:v>
                </c:pt>
                <c:pt idx="114">
                  <c:v>0.59460000000000002</c:v>
                </c:pt>
                <c:pt idx="115">
                  <c:v>0.61070000000000002</c:v>
                </c:pt>
                <c:pt idx="116">
                  <c:v>0.62519999999999998</c:v>
                </c:pt>
                <c:pt idx="117">
                  <c:v>0.63840000000000008</c:v>
                </c:pt>
                <c:pt idx="118">
                  <c:v>0.66159999999999997</c:v>
                </c:pt>
                <c:pt idx="119">
                  <c:v>0.68140000000000001</c:v>
                </c:pt>
                <c:pt idx="120">
                  <c:v>0.69850000000000001</c:v>
                </c:pt>
                <c:pt idx="121">
                  <c:v>0.71360000000000001</c:v>
                </c:pt>
                <c:pt idx="122">
                  <c:v>0.72699999999999998</c:v>
                </c:pt>
                <c:pt idx="123">
                  <c:v>0.73899999999999999</c:v>
                </c:pt>
                <c:pt idx="124">
                  <c:v>0.75970000000000004</c:v>
                </c:pt>
                <c:pt idx="125">
                  <c:v>0.77710000000000001</c:v>
                </c:pt>
                <c:pt idx="126">
                  <c:v>0.79210000000000003</c:v>
                </c:pt>
                <c:pt idx="127">
                  <c:v>0.80519999999999992</c:v>
                </c:pt>
                <c:pt idx="128">
                  <c:v>0.81679999999999997</c:v>
                </c:pt>
                <c:pt idx="129">
                  <c:v>0.82729999999999992</c:v>
                </c:pt>
                <c:pt idx="130">
                  <c:v>0.83670000000000011</c:v>
                </c:pt>
                <c:pt idx="131">
                  <c:v>0.84529999999999994</c:v>
                </c:pt>
                <c:pt idx="132">
                  <c:v>0.85329999999999995</c:v>
                </c:pt>
                <c:pt idx="133">
                  <c:v>0.86069999999999991</c:v>
                </c:pt>
                <c:pt idx="134">
                  <c:v>0.86760000000000004</c:v>
                </c:pt>
                <c:pt idx="135">
                  <c:v>0.88009999999999999</c:v>
                </c:pt>
                <c:pt idx="136">
                  <c:v>0.89380000000000004</c:v>
                </c:pt>
                <c:pt idx="137">
                  <c:v>0.90600000000000003</c:v>
                </c:pt>
                <c:pt idx="138">
                  <c:v>0.91700000000000004</c:v>
                </c:pt>
                <c:pt idx="139">
                  <c:v>0.92690000000000006</c:v>
                </c:pt>
                <c:pt idx="140">
                  <c:v>0.93610000000000004</c:v>
                </c:pt>
                <c:pt idx="141">
                  <c:v>0.9446</c:v>
                </c:pt>
                <c:pt idx="142">
                  <c:v>0.95250000000000001</c:v>
                </c:pt>
                <c:pt idx="143">
                  <c:v>0.96</c:v>
                </c:pt>
                <c:pt idx="144">
                  <c:v>0.9739000000000001</c:v>
                </c:pt>
                <c:pt idx="145">
                  <c:v>0.98650000000000004</c:v>
                </c:pt>
                <c:pt idx="146">
                  <c:v>0.99819999999999998</c:v>
                </c:pt>
                <c:pt idx="147" formatCode="0.00">
                  <c:v>1.01</c:v>
                </c:pt>
                <c:pt idx="148" formatCode="0.00">
                  <c:v>1.02</c:v>
                </c:pt>
                <c:pt idx="149" formatCode="0.00">
                  <c:v>1.03</c:v>
                </c:pt>
                <c:pt idx="150" formatCode="0.00">
                  <c:v>1.05</c:v>
                </c:pt>
                <c:pt idx="151" formatCode="0.00">
                  <c:v>1.06</c:v>
                </c:pt>
                <c:pt idx="152" formatCode="0.00">
                  <c:v>1.08</c:v>
                </c:pt>
                <c:pt idx="153" formatCode="0.00">
                  <c:v>1.1000000000000001</c:v>
                </c:pt>
                <c:pt idx="154" formatCode="0.00">
                  <c:v>1.1100000000000001</c:v>
                </c:pt>
                <c:pt idx="155" formatCode="0.00">
                  <c:v>1.1299999999999999</c:v>
                </c:pt>
                <c:pt idx="156" formatCode="0.00">
                  <c:v>1.1399999999999999</c:v>
                </c:pt>
                <c:pt idx="157" formatCode="0.00">
                  <c:v>1.1599999999999999</c:v>
                </c:pt>
                <c:pt idx="158" formatCode="0.00">
                  <c:v>1.17</c:v>
                </c:pt>
                <c:pt idx="159" formatCode="0.00">
                  <c:v>1.18</c:v>
                </c:pt>
                <c:pt idx="160" formatCode="0.00">
                  <c:v>1.2</c:v>
                </c:pt>
                <c:pt idx="161" formatCode="0.00">
                  <c:v>1.22</c:v>
                </c:pt>
                <c:pt idx="162" formatCode="0.00">
                  <c:v>1.26</c:v>
                </c:pt>
                <c:pt idx="163" formatCode="0.00">
                  <c:v>1.3</c:v>
                </c:pt>
                <c:pt idx="164" formatCode="0.00">
                  <c:v>1.33</c:v>
                </c:pt>
                <c:pt idx="165" formatCode="0.00">
                  <c:v>1.37</c:v>
                </c:pt>
                <c:pt idx="166" formatCode="0.00">
                  <c:v>1.41</c:v>
                </c:pt>
                <c:pt idx="167" formatCode="0.00">
                  <c:v>1.45</c:v>
                </c:pt>
                <c:pt idx="168" formatCode="0.00">
                  <c:v>1.49</c:v>
                </c:pt>
                <c:pt idx="169" formatCode="0.00">
                  <c:v>1.54</c:v>
                </c:pt>
                <c:pt idx="170" formatCode="0.00">
                  <c:v>1.63</c:v>
                </c:pt>
                <c:pt idx="171" formatCode="0.00">
                  <c:v>1.73</c:v>
                </c:pt>
                <c:pt idx="172" formatCode="0.00">
                  <c:v>1.83</c:v>
                </c:pt>
                <c:pt idx="173" formatCode="0.00">
                  <c:v>1.94</c:v>
                </c:pt>
                <c:pt idx="174" formatCode="0.00">
                  <c:v>2.06</c:v>
                </c:pt>
                <c:pt idx="175" formatCode="0.00">
                  <c:v>2.1800000000000002</c:v>
                </c:pt>
                <c:pt idx="176" formatCode="0.00">
                  <c:v>2.44</c:v>
                </c:pt>
                <c:pt idx="177" formatCode="0.00">
                  <c:v>2.73</c:v>
                </c:pt>
                <c:pt idx="178" formatCode="0.00">
                  <c:v>3.03</c:v>
                </c:pt>
                <c:pt idx="179" formatCode="0.00">
                  <c:v>3.36</c:v>
                </c:pt>
                <c:pt idx="180" formatCode="0.00">
                  <c:v>3.7</c:v>
                </c:pt>
                <c:pt idx="181" formatCode="0.00">
                  <c:v>4.0599999999999996</c:v>
                </c:pt>
                <c:pt idx="182" formatCode="0.00">
                  <c:v>4.4400000000000004</c:v>
                </c:pt>
                <c:pt idx="183" formatCode="0.00">
                  <c:v>4.83</c:v>
                </c:pt>
                <c:pt idx="184" formatCode="0.00">
                  <c:v>5.24</c:v>
                </c:pt>
                <c:pt idx="185" formatCode="0.00">
                  <c:v>5.66</c:v>
                </c:pt>
                <c:pt idx="186" formatCode="0.00">
                  <c:v>6.1</c:v>
                </c:pt>
                <c:pt idx="187" formatCode="0.00">
                  <c:v>7.01</c:v>
                </c:pt>
                <c:pt idx="188" formatCode="0.00">
                  <c:v>8.2100000000000009</c:v>
                </c:pt>
                <c:pt idx="189" formatCode="0.00">
                  <c:v>9.48</c:v>
                </c:pt>
                <c:pt idx="190" formatCode="0.00">
                  <c:v>10.8</c:v>
                </c:pt>
                <c:pt idx="191" formatCode="0.00">
                  <c:v>12.19</c:v>
                </c:pt>
                <c:pt idx="192" formatCode="0.00">
                  <c:v>13.62</c:v>
                </c:pt>
                <c:pt idx="193" formatCode="0.00">
                  <c:v>15.1</c:v>
                </c:pt>
                <c:pt idx="194" formatCode="0.00">
                  <c:v>16.62</c:v>
                </c:pt>
                <c:pt idx="195" formatCode="0.00">
                  <c:v>18.18</c:v>
                </c:pt>
                <c:pt idx="196" formatCode="0.00">
                  <c:v>21.4</c:v>
                </c:pt>
                <c:pt idx="197" formatCode="0.00">
                  <c:v>24.73</c:v>
                </c:pt>
                <c:pt idx="198" formatCode="0.00">
                  <c:v>28.16</c:v>
                </c:pt>
                <c:pt idx="199" formatCode="0.00">
                  <c:v>31.66</c:v>
                </c:pt>
                <c:pt idx="200" formatCode="0.00">
                  <c:v>35.22</c:v>
                </c:pt>
                <c:pt idx="201" formatCode="0.00">
                  <c:v>38.83</c:v>
                </c:pt>
                <c:pt idx="202" formatCode="0.00">
                  <c:v>46.15</c:v>
                </c:pt>
                <c:pt idx="203" formatCode="0.00">
                  <c:v>53.56</c:v>
                </c:pt>
                <c:pt idx="204" formatCode="0.00">
                  <c:v>61</c:v>
                </c:pt>
                <c:pt idx="205" formatCode="0.00">
                  <c:v>68.44</c:v>
                </c:pt>
                <c:pt idx="206" formatCode="0.00">
                  <c:v>75.84</c:v>
                </c:pt>
                <c:pt idx="207" formatCode="0.00">
                  <c:v>83.18</c:v>
                </c:pt>
                <c:pt idx="208" formatCode="0.00">
                  <c:v>87.55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4D-4576-A891-7E4D0616A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51632"/>
        <c:axId val="639855160"/>
      </c:scatterChart>
      <c:valAx>
        <c:axId val="63985163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55160"/>
        <c:crosses val="autoZero"/>
        <c:crossBetween val="midCat"/>
        <c:majorUnit val="10"/>
      </c:valAx>
      <c:valAx>
        <c:axId val="63985516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5163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srim136Xe_C!$P$5</c:f>
          <c:strCache>
            <c:ptCount val="1"/>
            <c:pt idx="0">
              <c:v>srim136Xe_C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srim136Xe_C!$D$20:$D$228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srim136Xe_C!$E$20:$E$228</c:f>
              <c:numCache>
                <c:formatCode>0.000E+00</c:formatCode>
                <c:ptCount val="209"/>
                <c:pt idx="0">
                  <c:v>0.2792</c:v>
                </c:pt>
                <c:pt idx="1">
                  <c:v>0.28899999999999998</c:v>
                </c:pt>
                <c:pt idx="2">
                  <c:v>0.29849999999999999</c:v>
                </c:pt>
                <c:pt idx="3">
                  <c:v>0.30759999999999998</c:v>
                </c:pt>
                <c:pt idx="4">
                  <c:v>0.31659999999999999</c:v>
                </c:pt>
                <c:pt idx="5">
                  <c:v>0.3337</c:v>
                </c:pt>
                <c:pt idx="6">
                  <c:v>0.35389999999999999</c:v>
                </c:pt>
                <c:pt idx="7">
                  <c:v>0.37309999999999999</c:v>
                </c:pt>
                <c:pt idx="8">
                  <c:v>0.39129999999999998</c:v>
                </c:pt>
                <c:pt idx="9">
                  <c:v>0.40870000000000001</c:v>
                </c:pt>
                <c:pt idx="10">
                  <c:v>0.4254</c:v>
                </c:pt>
                <c:pt idx="11">
                  <c:v>0.44140000000000001</c:v>
                </c:pt>
                <c:pt idx="12">
                  <c:v>0.45689999999999997</c:v>
                </c:pt>
                <c:pt idx="13">
                  <c:v>0.47189999999999999</c:v>
                </c:pt>
                <c:pt idx="14">
                  <c:v>0.50049999999999994</c:v>
                </c:pt>
                <c:pt idx="15">
                  <c:v>0.52759999999999996</c:v>
                </c:pt>
                <c:pt idx="16">
                  <c:v>0.5534</c:v>
                </c:pt>
                <c:pt idx="17">
                  <c:v>0.57799999999999996</c:v>
                </c:pt>
                <c:pt idx="18">
                  <c:v>0.60160000000000002</c:v>
                </c:pt>
                <c:pt idx="19">
                  <c:v>0.62429999999999997</c:v>
                </c:pt>
                <c:pt idx="20">
                  <c:v>0.66739999999999999</c:v>
                </c:pt>
                <c:pt idx="21">
                  <c:v>0.70789999999999997</c:v>
                </c:pt>
                <c:pt idx="22">
                  <c:v>0.74619999999999997</c:v>
                </c:pt>
                <c:pt idx="23">
                  <c:v>0.78259999999999996</c:v>
                </c:pt>
                <c:pt idx="24">
                  <c:v>0.81740000000000002</c:v>
                </c:pt>
                <c:pt idx="25">
                  <c:v>0.85070000000000001</c:v>
                </c:pt>
                <c:pt idx="26">
                  <c:v>0.88290000000000002</c:v>
                </c:pt>
                <c:pt idx="27">
                  <c:v>0.91379999999999995</c:v>
                </c:pt>
                <c:pt idx="28">
                  <c:v>0.94379999999999997</c:v>
                </c:pt>
                <c:pt idx="29">
                  <c:v>0.97289999999999999</c:v>
                </c:pt>
                <c:pt idx="30">
                  <c:v>1.0009999999999999</c:v>
                </c:pt>
                <c:pt idx="31">
                  <c:v>1.0549999999999999</c:v>
                </c:pt>
                <c:pt idx="32">
                  <c:v>1.119</c:v>
                </c:pt>
                <c:pt idx="33">
                  <c:v>1.18</c:v>
                </c:pt>
                <c:pt idx="34">
                  <c:v>1.2370000000000001</c:v>
                </c:pt>
                <c:pt idx="35">
                  <c:v>1.292</c:v>
                </c:pt>
                <c:pt idx="36">
                  <c:v>1.345</c:v>
                </c:pt>
                <c:pt idx="37">
                  <c:v>1.3959999999999999</c:v>
                </c:pt>
                <c:pt idx="38">
                  <c:v>1.4450000000000001</c:v>
                </c:pt>
                <c:pt idx="39">
                  <c:v>1.492</c:v>
                </c:pt>
                <c:pt idx="40">
                  <c:v>1.583</c:v>
                </c:pt>
                <c:pt idx="41">
                  <c:v>1.6679999999999999</c:v>
                </c:pt>
                <c:pt idx="42">
                  <c:v>1.75</c:v>
                </c:pt>
                <c:pt idx="43">
                  <c:v>1.8280000000000001</c:v>
                </c:pt>
                <c:pt idx="44">
                  <c:v>1.9019999999999999</c:v>
                </c:pt>
                <c:pt idx="45">
                  <c:v>1.974</c:v>
                </c:pt>
                <c:pt idx="46">
                  <c:v>2.11</c:v>
                </c:pt>
                <c:pt idx="47">
                  <c:v>2.238</c:v>
                </c:pt>
                <c:pt idx="48">
                  <c:v>2.36</c:v>
                </c:pt>
                <c:pt idx="49">
                  <c:v>2.4750000000000001</c:v>
                </c:pt>
                <c:pt idx="50">
                  <c:v>2.585</c:v>
                </c:pt>
                <c:pt idx="51">
                  <c:v>2.69</c:v>
                </c:pt>
                <c:pt idx="52">
                  <c:v>2.7919999999999998</c:v>
                </c:pt>
                <c:pt idx="53">
                  <c:v>2.89</c:v>
                </c:pt>
                <c:pt idx="54">
                  <c:v>2.9849999999999999</c:v>
                </c:pt>
                <c:pt idx="55">
                  <c:v>3.0760000000000001</c:v>
                </c:pt>
                <c:pt idx="56">
                  <c:v>3.1659999999999999</c:v>
                </c:pt>
                <c:pt idx="57">
                  <c:v>3.3370000000000002</c:v>
                </c:pt>
                <c:pt idx="58">
                  <c:v>3.5390000000000001</c:v>
                </c:pt>
                <c:pt idx="59">
                  <c:v>3.7309999999999999</c:v>
                </c:pt>
                <c:pt idx="60">
                  <c:v>3.8919999999999999</c:v>
                </c:pt>
                <c:pt idx="61">
                  <c:v>3.9180000000000001</c:v>
                </c:pt>
                <c:pt idx="62">
                  <c:v>3.9750000000000001</c:v>
                </c:pt>
                <c:pt idx="63">
                  <c:v>4.0490000000000004</c:v>
                </c:pt>
                <c:pt idx="64">
                  <c:v>4.133</c:v>
                </c:pt>
                <c:pt idx="65">
                  <c:v>4.2229999999999999</c:v>
                </c:pt>
                <c:pt idx="66">
                  <c:v>4.41</c:v>
                </c:pt>
                <c:pt idx="67">
                  <c:v>4.5949999999999998</c:v>
                </c:pt>
                <c:pt idx="68">
                  <c:v>4.774</c:v>
                </c:pt>
                <c:pt idx="69">
                  <c:v>4.9459999999999997</c:v>
                </c:pt>
                <c:pt idx="70">
                  <c:v>5.109</c:v>
                </c:pt>
                <c:pt idx="71">
                  <c:v>5.266</c:v>
                </c:pt>
                <c:pt idx="72">
                  <c:v>5.5620000000000003</c:v>
                </c:pt>
                <c:pt idx="73">
                  <c:v>5.8380000000000001</c:v>
                </c:pt>
                <c:pt idx="74">
                  <c:v>6.0990000000000002</c:v>
                </c:pt>
                <c:pt idx="75">
                  <c:v>6.3470000000000004</c:v>
                </c:pt>
                <c:pt idx="76">
                  <c:v>6.5819999999999999</c:v>
                </c:pt>
                <c:pt idx="77">
                  <c:v>6.8070000000000004</c:v>
                </c:pt>
                <c:pt idx="78">
                  <c:v>7.0209999999999999</c:v>
                </c:pt>
                <c:pt idx="79">
                  <c:v>7.2249999999999996</c:v>
                </c:pt>
                <c:pt idx="80">
                  <c:v>7.4210000000000003</c:v>
                </c:pt>
                <c:pt idx="81">
                  <c:v>7.61</c:v>
                </c:pt>
                <c:pt idx="82">
                  <c:v>7.7919999999999998</c:v>
                </c:pt>
                <c:pt idx="83">
                  <c:v>8.1430000000000007</c:v>
                </c:pt>
                <c:pt idx="84">
                  <c:v>8.5640000000000001</c:v>
                </c:pt>
                <c:pt idx="85">
                  <c:v>8.9730000000000008</c:v>
                </c:pt>
                <c:pt idx="86">
                  <c:v>9.375</c:v>
                </c:pt>
                <c:pt idx="87">
                  <c:v>9.7710000000000008</c:v>
                </c:pt>
                <c:pt idx="88">
                  <c:v>10.16</c:v>
                </c:pt>
                <c:pt idx="89">
                  <c:v>10.54</c:v>
                </c:pt>
                <c:pt idx="90">
                  <c:v>10.91</c:v>
                </c:pt>
                <c:pt idx="91">
                  <c:v>11.28</c:v>
                </c:pt>
                <c:pt idx="92">
                  <c:v>11.98</c:v>
                </c:pt>
                <c:pt idx="93">
                  <c:v>12.65</c:v>
                </c:pt>
                <c:pt idx="94">
                  <c:v>13.3</c:v>
                </c:pt>
                <c:pt idx="95">
                  <c:v>13.92</c:v>
                </c:pt>
                <c:pt idx="96">
                  <c:v>14.52</c:v>
                </c:pt>
                <c:pt idx="97">
                  <c:v>15.11</c:v>
                </c:pt>
                <c:pt idx="98">
                  <c:v>16.25</c:v>
                </c:pt>
                <c:pt idx="99">
                  <c:v>17.350000000000001</c:v>
                </c:pt>
                <c:pt idx="100">
                  <c:v>18.440000000000001</c:v>
                </c:pt>
                <c:pt idx="101">
                  <c:v>19.52</c:v>
                </c:pt>
                <c:pt idx="102">
                  <c:v>20.6</c:v>
                </c:pt>
                <c:pt idx="103">
                  <c:v>21.66</c:v>
                </c:pt>
                <c:pt idx="104">
                  <c:v>22.73</c:v>
                </c:pt>
                <c:pt idx="105">
                  <c:v>23.79</c:v>
                </c:pt>
                <c:pt idx="106">
                  <c:v>24.84</c:v>
                </c:pt>
                <c:pt idx="107">
                  <c:v>25.89</c:v>
                </c:pt>
                <c:pt idx="108">
                  <c:v>26.93</c:v>
                </c:pt>
                <c:pt idx="109">
                  <c:v>28.97</c:v>
                </c:pt>
                <c:pt idx="110">
                  <c:v>31.46</c:v>
                </c:pt>
                <c:pt idx="111">
                  <c:v>33.85</c:v>
                </c:pt>
                <c:pt idx="112">
                  <c:v>36.130000000000003</c:v>
                </c:pt>
                <c:pt idx="113">
                  <c:v>38.29</c:v>
                </c:pt>
                <c:pt idx="114">
                  <c:v>40.35</c:v>
                </c:pt>
                <c:pt idx="115">
                  <c:v>42.29</c:v>
                </c:pt>
                <c:pt idx="116">
                  <c:v>44.12</c:v>
                </c:pt>
                <c:pt idx="117">
                  <c:v>45.85</c:v>
                </c:pt>
                <c:pt idx="118">
                  <c:v>49.01</c:v>
                </c:pt>
                <c:pt idx="119">
                  <c:v>51.81</c:v>
                </c:pt>
                <c:pt idx="120">
                  <c:v>54.31</c:v>
                </c:pt>
                <c:pt idx="121">
                  <c:v>56.54</c:v>
                </c:pt>
                <c:pt idx="122">
                  <c:v>58.53</c:v>
                </c:pt>
                <c:pt idx="123">
                  <c:v>60.33</c:v>
                </c:pt>
                <c:pt idx="124">
                  <c:v>63.41</c:v>
                </c:pt>
                <c:pt idx="125">
                  <c:v>65.97</c:v>
                </c:pt>
                <c:pt idx="126">
                  <c:v>68.12</c:v>
                </c:pt>
                <c:pt idx="127">
                  <c:v>69.94</c:v>
                </c:pt>
                <c:pt idx="128">
                  <c:v>71.5</c:v>
                </c:pt>
                <c:pt idx="129">
                  <c:v>72.849999999999994</c:v>
                </c:pt>
                <c:pt idx="130">
                  <c:v>74.03</c:v>
                </c:pt>
                <c:pt idx="131">
                  <c:v>75.069999999999993</c:v>
                </c:pt>
                <c:pt idx="132">
                  <c:v>75.98</c:v>
                </c:pt>
                <c:pt idx="133">
                  <c:v>76.78</c:v>
                </c:pt>
                <c:pt idx="134">
                  <c:v>77.489999999999995</c:v>
                </c:pt>
                <c:pt idx="135">
                  <c:v>78.680000000000007</c:v>
                </c:pt>
                <c:pt idx="136">
                  <c:v>79.819999999999993</c:v>
                </c:pt>
                <c:pt idx="137">
                  <c:v>80.64</c:v>
                </c:pt>
                <c:pt idx="138">
                  <c:v>81.34</c:v>
                </c:pt>
                <c:pt idx="139">
                  <c:v>82.3</c:v>
                </c:pt>
                <c:pt idx="140">
                  <c:v>82.41</c:v>
                </c:pt>
                <c:pt idx="141">
                  <c:v>82.65</c:v>
                </c:pt>
                <c:pt idx="142">
                  <c:v>82.82</c:v>
                </c:pt>
                <c:pt idx="143">
                  <c:v>82.89</c:v>
                </c:pt>
                <c:pt idx="144">
                  <c:v>82.8</c:v>
                </c:pt>
                <c:pt idx="145">
                  <c:v>82.45</c:v>
                </c:pt>
                <c:pt idx="146">
                  <c:v>81.91</c:v>
                </c:pt>
                <c:pt idx="147">
                  <c:v>81.23</c:v>
                </c:pt>
                <c:pt idx="148">
                  <c:v>80.44</c:v>
                </c:pt>
                <c:pt idx="149">
                  <c:v>79.58</c:v>
                </c:pt>
                <c:pt idx="150">
                  <c:v>77.709999999999994</c:v>
                </c:pt>
                <c:pt idx="151">
                  <c:v>75.760000000000005</c:v>
                </c:pt>
                <c:pt idx="152">
                  <c:v>73.81</c:v>
                </c:pt>
                <c:pt idx="153">
                  <c:v>71.900000000000006</c:v>
                </c:pt>
                <c:pt idx="154">
                  <c:v>70.05</c:v>
                </c:pt>
                <c:pt idx="155">
                  <c:v>68.290000000000006</c:v>
                </c:pt>
                <c:pt idx="156">
                  <c:v>66.62</c:v>
                </c:pt>
                <c:pt idx="157">
                  <c:v>65.03</c:v>
                </c:pt>
                <c:pt idx="158">
                  <c:v>63.53</c:v>
                </c:pt>
                <c:pt idx="159">
                  <c:v>62.11</c:v>
                </c:pt>
                <c:pt idx="160">
                  <c:v>60.77</c:v>
                </c:pt>
                <c:pt idx="161">
                  <c:v>58.29</c:v>
                </c:pt>
                <c:pt idx="162">
                  <c:v>55.5</c:v>
                </c:pt>
                <c:pt idx="163">
                  <c:v>52.99</c:v>
                </c:pt>
                <c:pt idx="164">
                  <c:v>50.69</c:v>
                </c:pt>
                <c:pt idx="165">
                  <c:v>48.54</c:v>
                </c:pt>
                <c:pt idx="166">
                  <c:v>46.49</c:v>
                </c:pt>
                <c:pt idx="167">
                  <c:v>44.53</c:v>
                </c:pt>
                <c:pt idx="168">
                  <c:v>42.62</c:v>
                </c:pt>
                <c:pt idx="169">
                  <c:v>40.74</c:v>
                </c:pt>
                <c:pt idx="170">
                  <c:v>37.81</c:v>
                </c:pt>
                <c:pt idx="171">
                  <c:v>35.39</c:v>
                </c:pt>
                <c:pt idx="172">
                  <c:v>33.299999999999997</c:v>
                </c:pt>
                <c:pt idx="173">
                  <c:v>31.47</c:v>
                </c:pt>
                <c:pt idx="174">
                  <c:v>29.86</c:v>
                </c:pt>
                <c:pt idx="175">
                  <c:v>28.43</c:v>
                </c:pt>
                <c:pt idx="176">
                  <c:v>26</c:v>
                </c:pt>
                <c:pt idx="177">
                  <c:v>24.01</c:v>
                </c:pt>
                <c:pt idx="178">
                  <c:v>22.35</c:v>
                </c:pt>
                <c:pt idx="179">
                  <c:v>20.95</c:v>
                </c:pt>
                <c:pt idx="180">
                  <c:v>19.75</c:v>
                </c:pt>
                <c:pt idx="181">
                  <c:v>18.7</c:v>
                </c:pt>
                <c:pt idx="182">
                  <c:v>17.79</c:v>
                </c:pt>
                <c:pt idx="183">
                  <c:v>16.98</c:v>
                </c:pt>
                <c:pt idx="184">
                  <c:v>16.27</c:v>
                </c:pt>
                <c:pt idx="185">
                  <c:v>15.62</c:v>
                </c:pt>
                <c:pt idx="186">
                  <c:v>15.05</c:v>
                </c:pt>
                <c:pt idx="187">
                  <c:v>14.05</c:v>
                </c:pt>
                <c:pt idx="188">
                  <c:v>13.02</c:v>
                </c:pt>
                <c:pt idx="189">
                  <c:v>12.17</c:v>
                </c:pt>
                <c:pt idx="190">
                  <c:v>11.47</c:v>
                </c:pt>
                <c:pt idx="191">
                  <c:v>10.88</c:v>
                </c:pt>
                <c:pt idx="192">
                  <c:v>10.38</c:v>
                </c:pt>
                <c:pt idx="193">
                  <c:v>9.9390000000000001</c:v>
                </c:pt>
                <c:pt idx="194">
                  <c:v>9.5579999999999998</c:v>
                </c:pt>
                <c:pt idx="195">
                  <c:v>9.2219999999999995</c:v>
                </c:pt>
                <c:pt idx="196">
                  <c:v>8.6609999999999996</c:v>
                </c:pt>
                <c:pt idx="197">
                  <c:v>8.2089999999999996</c:v>
                </c:pt>
                <c:pt idx="198">
                  <c:v>7.84</c:v>
                </c:pt>
                <c:pt idx="199">
                  <c:v>7.532</c:v>
                </c:pt>
                <c:pt idx="200">
                  <c:v>7.2720000000000002</c:v>
                </c:pt>
                <c:pt idx="201">
                  <c:v>7.0510000000000002</c:v>
                </c:pt>
                <c:pt idx="202">
                  <c:v>6.694</c:v>
                </c:pt>
                <c:pt idx="203">
                  <c:v>6.4219999999999997</c:v>
                </c:pt>
                <c:pt idx="204">
                  <c:v>6.2080000000000002</c:v>
                </c:pt>
                <c:pt idx="205">
                  <c:v>6.0380000000000003</c:v>
                </c:pt>
                <c:pt idx="206">
                  <c:v>5.9</c:v>
                </c:pt>
                <c:pt idx="207">
                  <c:v>5.7869999999999999</c:v>
                </c:pt>
                <c:pt idx="208">
                  <c:v>5.73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BA4-491D-BC3F-3E1D63D36701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srim136Xe_C!$D$20:$D$228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srim136Xe_C!$F$20:$F$228</c:f>
              <c:numCache>
                <c:formatCode>0.000E+00</c:formatCode>
                <c:ptCount val="209"/>
                <c:pt idx="0">
                  <c:v>2.98</c:v>
                </c:pt>
                <c:pt idx="1">
                  <c:v>3.08</c:v>
                </c:pt>
                <c:pt idx="2">
                  <c:v>3.1749999999999998</c:v>
                </c:pt>
                <c:pt idx="3">
                  <c:v>3.2669999999999999</c:v>
                </c:pt>
                <c:pt idx="4">
                  <c:v>3.355</c:v>
                </c:pt>
                <c:pt idx="5">
                  <c:v>3.5219999999999998</c:v>
                </c:pt>
                <c:pt idx="6">
                  <c:v>3.714</c:v>
                </c:pt>
                <c:pt idx="7">
                  <c:v>3.8929999999999998</c:v>
                </c:pt>
                <c:pt idx="8">
                  <c:v>4.0590000000000002</c:v>
                </c:pt>
                <c:pt idx="9">
                  <c:v>4.2140000000000004</c:v>
                </c:pt>
                <c:pt idx="10">
                  <c:v>4.3600000000000003</c:v>
                </c:pt>
                <c:pt idx="11">
                  <c:v>4.4980000000000002</c:v>
                </c:pt>
                <c:pt idx="12">
                  <c:v>4.6280000000000001</c:v>
                </c:pt>
                <c:pt idx="13">
                  <c:v>4.7519999999999998</c:v>
                </c:pt>
                <c:pt idx="14">
                  <c:v>4.9829999999999997</c:v>
                </c:pt>
                <c:pt idx="15">
                  <c:v>5.1950000000000003</c:v>
                </c:pt>
                <c:pt idx="16">
                  <c:v>5.3890000000000002</c:v>
                </c:pt>
                <c:pt idx="17">
                  <c:v>5.57</c:v>
                </c:pt>
                <c:pt idx="18">
                  <c:v>5.7380000000000004</c:v>
                </c:pt>
                <c:pt idx="19">
                  <c:v>5.8959999999999999</c:v>
                </c:pt>
                <c:pt idx="20">
                  <c:v>6.1829999999999998</c:v>
                </c:pt>
                <c:pt idx="21">
                  <c:v>6.44</c:v>
                </c:pt>
                <c:pt idx="22">
                  <c:v>6.673</c:v>
                </c:pt>
                <c:pt idx="23">
                  <c:v>6.8840000000000003</c:v>
                </c:pt>
                <c:pt idx="24">
                  <c:v>7.0780000000000003</c:v>
                </c:pt>
                <c:pt idx="25">
                  <c:v>7.2560000000000002</c:v>
                </c:pt>
                <c:pt idx="26">
                  <c:v>7.4210000000000003</c:v>
                </c:pt>
                <c:pt idx="27">
                  <c:v>7.5750000000000002</c:v>
                </c:pt>
                <c:pt idx="28">
                  <c:v>7.7190000000000003</c:v>
                </c:pt>
                <c:pt idx="29">
                  <c:v>7.8529999999999998</c:v>
                </c:pt>
                <c:pt idx="30">
                  <c:v>7.98</c:v>
                </c:pt>
                <c:pt idx="31">
                  <c:v>8.2110000000000003</c:v>
                </c:pt>
                <c:pt idx="32">
                  <c:v>8.4659999999999993</c:v>
                </c:pt>
                <c:pt idx="33">
                  <c:v>8.6910000000000007</c:v>
                </c:pt>
                <c:pt idx="34">
                  <c:v>8.891</c:v>
                </c:pt>
                <c:pt idx="35">
                  <c:v>9.0690000000000008</c:v>
                </c:pt>
                <c:pt idx="36">
                  <c:v>9.23</c:v>
                </c:pt>
                <c:pt idx="37">
                  <c:v>9.3759999999999994</c:v>
                </c:pt>
                <c:pt idx="38">
                  <c:v>9.5079999999999991</c:v>
                </c:pt>
                <c:pt idx="39">
                  <c:v>9.6289999999999996</c:v>
                </c:pt>
                <c:pt idx="40">
                  <c:v>9.8409999999999993</c:v>
                </c:pt>
                <c:pt idx="41">
                  <c:v>10.02</c:v>
                </c:pt>
                <c:pt idx="42">
                  <c:v>10.18</c:v>
                </c:pt>
                <c:pt idx="43">
                  <c:v>10.31</c:v>
                </c:pt>
                <c:pt idx="44">
                  <c:v>10.42</c:v>
                </c:pt>
                <c:pt idx="45">
                  <c:v>10.52</c:v>
                </c:pt>
                <c:pt idx="46">
                  <c:v>10.68</c:v>
                </c:pt>
                <c:pt idx="47">
                  <c:v>10.81</c:v>
                </c:pt>
                <c:pt idx="48">
                  <c:v>10.9</c:v>
                </c:pt>
                <c:pt idx="49">
                  <c:v>10.97</c:v>
                </c:pt>
                <c:pt idx="50">
                  <c:v>11.02</c:v>
                </c:pt>
                <c:pt idx="51">
                  <c:v>11.06</c:v>
                </c:pt>
                <c:pt idx="52">
                  <c:v>11.08</c:v>
                </c:pt>
                <c:pt idx="53">
                  <c:v>11.1</c:v>
                </c:pt>
                <c:pt idx="54">
                  <c:v>11.1</c:v>
                </c:pt>
                <c:pt idx="55">
                  <c:v>11.1</c:v>
                </c:pt>
                <c:pt idx="56">
                  <c:v>11.09</c:v>
                </c:pt>
                <c:pt idx="57">
                  <c:v>11.06</c:v>
                </c:pt>
                <c:pt idx="58">
                  <c:v>11</c:v>
                </c:pt>
                <c:pt idx="59">
                  <c:v>10.92</c:v>
                </c:pt>
                <c:pt idx="60">
                  <c:v>10.83</c:v>
                </c:pt>
                <c:pt idx="61">
                  <c:v>10.73</c:v>
                </c:pt>
                <c:pt idx="62">
                  <c:v>10.63</c:v>
                </c:pt>
                <c:pt idx="63">
                  <c:v>10.52</c:v>
                </c:pt>
                <c:pt idx="64">
                  <c:v>10.42</c:v>
                </c:pt>
                <c:pt idx="65">
                  <c:v>10.31</c:v>
                </c:pt>
                <c:pt idx="66">
                  <c:v>10.09</c:v>
                </c:pt>
                <c:pt idx="67">
                  <c:v>9.8800000000000008</c:v>
                </c:pt>
                <c:pt idx="68">
                  <c:v>9.6720000000000006</c:v>
                </c:pt>
                <c:pt idx="69">
                  <c:v>9.4719999999999995</c:v>
                </c:pt>
                <c:pt idx="70">
                  <c:v>9.2780000000000005</c:v>
                </c:pt>
                <c:pt idx="71">
                  <c:v>9.0920000000000005</c:v>
                </c:pt>
                <c:pt idx="72">
                  <c:v>8.7409999999999997</c:v>
                </c:pt>
                <c:pt idx="73">
                  <c:v>8.4179999999999993</c:v>
                </c:pt>
                <c:pt idx="74">
                  <c:v>8.1210000000000004</c:v>
                </c:pt>
                <c:pt idx="75">
                  <c:v>7.8460000000000001</c:v>
                </c:pt>
                <c:pt idx="76">
                  <c:v>7.5919999999999996</c:v>
                </c:pt>
                <c:pt idx="77">
                  <c:v>7.3559999999999999</c:v>
                </c:pt>
                <c:pt idx="78">
                  <c:v>7.1369999999999996</c:v>
                </c:pt>
                <c:pt idx="79">
                  <c:v>6.9320000000000004</c:v>
                </c:pt>
                <c:pt idx="80">
                  <c:v>6.7409999999999997</c:v>
                </c:pt>
                <c:pt idx="81">
                  <c:v>6.5620000000000003</c:v>
                </c:pt>
                <c:pt idx="82">
                  <c:v>6.3940000000000001</c:v>
                </c:pt>
                <c:pt idx="83">
                  <c:v>6.0869999999999997</c:v>
                </c:pt>
                <c:pt idx="84">
                  <c:v>5.7480000000000002</c:v>
                </c:pt>
                <c:pt idx="85">
                  <c:v>5.4509999999999996</c:v>
                </c:pt>
                <c:pt idx="86">
                  <c:v>5.1870000000000003</c:v>
                </c:pt>
                <c:pt idx="87">
                  <c:v>4.9530000000000003</c:v>
                </c:pt>
                <c:pt idx="88">
                  <c:v>4.7409999999999997</c:v>
                </c:pt>
                <c:pt idx="89">
                  <c:v>4.55</c:v>
                </c:pt>
                <c:pt idx="90">
                  <c:v>4.3760000000000003</c:v>
                </c:pt>
                <c:pt idx="91">
                  <c:v>4.2169999999999996</c:v>
                </c:pt>
                <c:pt idx="92">
                  <c:v>3.9359999999999999</c:v>
                </c:pt>
                <c:pt idx="93">
                  <c:v>3.6949999999999998</c:v>
                </c:pt>
                <c:pt idx="94">
                  <c:v>3.4860000000000002</c:v>
                </c:pt>
                <c:pt idx="95">
                  <c:v>3.302</c:v>
                </c:pt>
                <c:pt idx="96">
                  <c:v>3.14</c:v>
                </c:pt>
                <c:pt idx="97">
                  <c:v>2.9940000000000002</c:v>
                </c:pt>
                <c:pt idx="98">
                  <c:v>2.7450000000000001</c:v>
                </c:pt>
                <c:pt idx="99">
                  <c:v>2.54</c:v>
                </c:pt>
                <c:pt idx="100">
                  <c:v>2.3660000000000001</c:v>
                </c:pt>
                <c:pt idx="101">
                  <c:v>2.2170000000000001</c:v>
                </c:pt>
                <c:pt idx="102">
                  <c:v>2.0880000000000001</c:v>
                </c:pt>
                <c:pt idx="103">
                  <c:v>1.9750000000000001</c:v>
                </c:pt>
                <c:pt idx="104">
                  <c:v>1.875</c:v>
                </c:pt>
                <c:pt idx="105">
                  <c:v>1.786</c:v>
                </c:pt>
                <c:pt idx="106">
                  <c:v>1.7050000000000001</c:v>
                </c:pt>
                <c:pt idx="107">
                  <c:v>1.633</c:v>
                </c:pt>
                <c:pt idx="108">
                  <c:v>1.5669999999999999</c:v>
                </c:pt>
                <c:pt idx="109">
                  <c:v>1.4510000000000001</c:v>
                </c:pt>
                <c:pt idx="110">
                  <c:v>1.331</c:v>
                </c:pt>
                <c:pt idx="111">
                  <c:v>1.2310000000000001</c:v>
                </c:pt>
                <c:pt idx="112">
                  <c:v>1.1459999999999999</c:v>
                </c:pt>
                <c:pt idx="113">
                  <c:v>1.0740000000000001</c:v>
                </c:pt>
                <c:pt idx="114">
                  <c:v>1.01</c:v>
                </c:pt>
                <c:pt idx="115">
                  <c:v>0.95479999999999998</c:v>
                </c:pt>
                <c:pt idx="116">
                  <c:v>0.90569999999999995</c:v>
                </c:pt>
                <c:pt idx="117">
                  <c:v>0.86180000000000001</c:v>
                </c:pt>
                <c:pt idx="118">
                  <c:v>0.78669999999999995</c:v>
                </c:pt>
                <c:pt idx="119">
                  <c:v>0.72470000000000001</c:v>
                </c:pt>
                <c:pt idx="120">
                  <c:v>0.67249999999999999</c:v>
                </c:pt>
                <c:pt idx="121">
                  <c:v>0.628</c:v>
                </c:pt>
                <c:pt idx="122">
                  <c:v>0.58940000000000003</c:v>
                </c:pt>
                <c:pt idx="123">
                  <c:v>0.55569999999999997</c:v>
                </c:pt>
                <c:pt idx="124">
                  <c:v>0.49940000000000001</c:v>
                </c:pt>
                <c:pt idx="125">
                  <c:v>0.45429999999999998</c:v>
                </c:pt>
                <c:pt idx="126">
                  <c:v>0.41720000000000002</c:v>
                </c:pt>
                <c:pt idx="127">
                  <c:v>0.3861</c:v>
                </c:pt>
                <c:pt idx="128">
                  <c:v>0.35970000000000002</c:v>
                </c:pt>
                <c:pt idx="129">
                  <c:v>0.33689999999999998</c:v>
                </c:pt>
                <c:pt idx="130">
                  <c:v>0.317</c:v>
                </c:pt>
                <c:pt idx="131">
                  <c:v>0.29949999999999999</c:v>
                </c:pt>
                <c:pt idx="132">
                  <c:v>0.28399999999999997</c:v>
                </c:pt>
                <c:pt idx="133">
                  <c:v>0.27010000000000001</c:v>
                </c:pt>
                <c:pt idx="134">
                  <c:v>0.2576</c:v>
                </c:pt>
                <c:pt idx="135">
                  <c:v>0.23599999999999999</c:v>
                </c:pt>
                <c:pt idx="136">
                  <c:v>0.21390000000000001</c:v>
                </c:pt>
                <c:pt idx="137">
                  <c:v>0.19589999999999999</c:v>
                </c:pt>
                <c:pt idx="138">
                  <c:v>0.18079999999999999</c:v>
                </c:pt>
                <c:pt idx="139">
                  <c:v>0.16800000000000001</c:v>
                </c:pt>
                <c:pt idx="140">
                  <c:v>0.157</c:v>
                </c:pt>
                <c:pt idx="141">
                  <c:v>0.14749999999999999</c:v>
                </c:pt>
                <c:pt idx="142">
                  <c:v>0.1391</c:v>
                </c:pt>
                <c:pt idx="143">
                  <c:v>0.13170000000000001</c:v>
                </c:pt>
                <c:pt idx="144">
                  <c:v>0.1191</c:v>
                </c:pt>
                <c:pt idx="145">
                  <c:v>0.1089</c:v>
                </c:pt>
                <c:pt idx="146">
                  <c:v>0.1003</c:v>
                </c:pt>
                <c:pt idx="147">
                  <c:v>9.3119999999999994E-2</c:v>
                </c:pt>
                <c:pt idx="148">
                  <c:v>8.6929999999999993E-2</c:v>
                </c:pt>
                <c:pt idx="149">
                  <c:v>8.1549999999999997E-2</c:v>
                </c:pt>
                <c:pt idx="150">
                  <c:v>7.2669999999999998E-2</c:v>
                </c:pt>
                <c:pt idx="151">
                  <c:v>6.5629999999999994E-2</c:v>
                </c:pt>
                <c:pt idx="152">
                  <c:v>5.9889999999999999E-2</c:v>
                </c:pt>
                <c:pt idx="153">
                  <c:v>5.5129999999999998E-2</c:v>
                </c:pt>
                <c:pt idx="154">
                  <c:v>5.11E-2</c:v>
                </c:pt>
                <c:pt idx="155">
                  <c:v>4.7660000000000001E-2</c:v>
                </c:pt>
                <c:pt idx="156">
                  <c:v>4.4670000000000001E-2</c:v>
                </c:pt>
                <c:pt idx="157">
                  <c:v>4.2049999999999997E-2</c:v>
                </c:pt>
                <c:pt idx="158">
                  <c:v>3.9739999999999998E-2</c:v>
                </c:pt>
                <c:pt idx="159">
                  <c:v>3.7679999999999998E-2</c:v>
                </c:pt>
                <c:pt idx="160">
                  <c:v>3.5839999999999997E-2</c:v>
                </c:pt>
                <c:pt idx="161">
                  <c:v>3.2669999999999998E-2</c:v>
                </c:pt>
                <c:pt idx="162">
                  <c:v>2.945E-2</c:v>
                </c:pt>
                <c:pt idx="163">
                  <c:v>2.683E-2</c:v>
                </c:pt>
                <c:pt idx="164">
                  <c:v>2.4660000000000001E-2</c:v>
                </c:pt>
                <c:pt idx="165">
                  <c:v>2.2839999999999999E-2</c:v>
                </c:pt>
                <c:pt idx="166">
                  <c:v>2.1270000000000001E-2</c:v>
                </c:pt>
                <c:pt idx="167">
                  <c:v>1.992E-2</c:v>
                </c:pt>
                <c:pt idx="168">
                  <c:v>1.874E-2</c:v>
                </c:pt>
                <c:pt idx="169">
                  <c:v>1.7690000000000001E-2</c:v>
                </c:pt>
                <c:pt idx="170">
                  <c:v>1.593E-2</c:v>
                </c:pt>
                <c:pt idx="171">
                  <c:v>1.4500000000000001E-2</c:v>
                </c:pt>
                <c:pt idx="172">
                  <c:v>1.332E-2</c:v>
                </c:pt>
                <c:pt idx="173">
                  <c:v>1.2319999999999999E-2</c:v>
                </c:pt>
                <c:pt idx="174">
                  <c:v>1.1469999999999999E-2</c:v>
                </c:pt>
                <c:pt idx="175">
                  <c:v>1.073E-2</c:v>
                </c:pt>
                <c:pt idx="176">
                  <c:v>9.5230000000000002E-3</c:v>
                </c:pt>
                <c:pt idx="177">
                  <c:v>8.567E-3</c:v>
                </c:pt>
                <c:pt idx="178">
                  <c:v>7.7920000000000003E-3</c:v>
                </c:pt>
                <c:pt idx="179">
                  <c:v>7.1520000000000004E-3</c:v>
                </c:pt>
                <c:pt idx="180">
                  <c:v>6.6119999999999998E-3</c:v>
                </c:pt>
                <c:pt idx="181">
                  <c:v>6.1520000000000004E-3</c:v>
                </c:pt>
                <c:pt idx="182">
                  <c:v>5.7540000000000004E-3</c:v>
                </c:pt>
                <c:pt idx="183">
                  <c:v>5.4060000000000002E-3</c:v>
                </c:pt>
                <c:pt idx="184">
                  <c:v>5.1000000000000004E-3</c:v>
                </c:pt>
                <c:pt idx="185">
                  <c:v>4.8269999999999997E-3</c:v>
                </c:pt>
                <c:pt idx="186">
                  <c:v>4.5840000000000004E-3</c:v>
                </c:pt>
                <c:pt idx="187">
                  <c:v>4.1669999999999997E-3</c:v>
                </c:pt>
                <c:pt idx="188">
                  <c:v>3.7450000000000001E-3</c:v>
                </c:pt>
                <c:pt idx="189">
                  <c:v>3.4030000000000002E-3</c:v>
                </c:pt>
                <c:pt idx="190">
                  <c:v>3.1210000000000001E-3</c:v>
                </c:pt>
                <c:pt idx="191">
                  <c:v>2.8830000000000001E-3</c:v>
                </c:pt>
                <c:pt idx="192">
                  <c:v>2.6809999999999998E-3</c:v>
                </c:pt>
                <c:pt idx="193">
                  <c:v>2.506E-3</c:v>
                </c:pt>
                <c:pt idx="194">
                  <c:v>2.3530000000000001E-3</c:v>
                </c:pt>
                <c:pt idx="195">
                  <c:v>2.2179999999999999E-3</c:v>
                </c:pt>
                <c:pt idx="196">
                  <c:v>1.9919999999999998E-3</c:v>
                </c:pt>
                <c:pt idx="197">
                  <c:v>1.8090000000000001E-3</c:v>
                </c:pt>
                <c:pt idx="198">
                  <c:v>1.658E-3</c:v>
                </c:pt>
                <c:pt idx="199">
                  <c:v>1.5319999999999999E-3</c:v>
                </c:pt>
                <c:pt idx="200">
                  <c:v>1.423E-3</c:v>
                </c:pt>
                <c:pt idx="201">
                  <c:v>1.33E-3</c:v>
                </c:pt>
                <c:pt idx="202">
                  <c:v>1.1770000000000001E-3</c:v>
                </c:pt>
                <c:pt idx="203">
                  <c:v>1.0560000000000001E-3</c:v>
                </c:pt>
                <c:pt idx="204">
                  <c:v>9.5870000000000005E-4</c:v>
                </c:pt>
                <c:pt idx="205">
                  <c:v>8.7830000000000004E-4</c:v>
                </c:pt>
                <c:pt idx="206">
                  <c:v>8.1070000000000003E-4</c:v>
                </c:pt>
                <c:pt idx="207">
                  <c:v>7.5319999999999998E-4</c:v>
                </c:pt>
                <c:pt idx="208">
                  <c:v>7.2250000000000005E-4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A4-491D-BC3F-3E1D63D36701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srim136Xe_C!$D$20:$D$228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srim136Xe_C!$G$20:$G$228</c:f>
              <c:numCache>
                <c:formatCode>0.000E+00</c:formatCode>
                <c:ptCount val="209"/>
                <c:pt idx="0">
                  <c:v>3.2591999999999999</c:v>
                </c:pt>
                <c:pt idx="1">
                  <c:v>3.3690000000000002</c:v>
                </c:pt>
                <c:pt idx="2">
                  <c:v>3.4734999999999996</c:v>
                </c:pt>
                <c:pt idx="3">
                  <c:v>3.5745999999999998</c:v>
                </c:pt>
                <c:pt idx="4">
                  <c:v>3.6715999999999998</c:v>
                </c:pt>
                <c:pt idx="5">
                  <c:v>3.8556999999999997</c:v>
                </c:pt>
                <c:pt idx="6">
                  <c:v>4.0678999999999998</c:v>
                </c:pt>
                <c:pt idx="7">
                  <c:v>4.2660999999999998</c:v>
                </c:pt>
                <c:pt idx="8">
                  <c:v>4.4503000000000004</c:v>
                </c:pt>
                <c:pt idx="9">
                  <c:v>4.6227</c:v>
                </c:pt>
                <c:pt idx="10">
                  <c:v>4.7854000000000001</c:v>
                </c:pt>
                <c:pt idx="11">
                  <c:v>4.9394</c:v>
                </c:pt>
                <c:pt idx="12">
                  <c:v>5.0849000000000002</c:v>
                </c:pt>
                <c:pt idx="13">
                  <c:v>5.2238999999999995</c:v>
                </c:pt>
                <c:pt idx="14">
                  <c:v>5.4834999999999994</c:v>
                </c:pt>
                <c:pt idx="15">
                  <c:v>5.7225999999999999</c:v>
                </c:pt>
                <c:pt idx="16">
                  <c:v>5.9424000000000001</c:v>
                </c:pt>
                <c:pt idx="17">
                  <c:v>6.1480000000000006</c:v>
                </c:pt>
                <c:pt idx="18">
                  <c:v>6.3396000000000008</c:v>
                </c:pt>
                <c:pt idx="19">
                  <c:v>6.5202999999999998</c:v>
                </c:pt>
                <c:pt idx="20">
                  <c:v>6.8503999999999996</c:v>
                </c:pt>
                <c:pt idx="21">
                  <c:v>7.1478999999999999</c:v>
                </c:pt>
                <c:pt idx="22">
                  <c:v>7.4192</c:v>
                </c:pt>
                <c:pt idx="23">
                  <c:v>7.6666000000000007</c:v>
                </c:pt>
                <c:pt idx="24">
                  <c:v>7.8954000000000004</c:v>
                </c:pt>
                <c:pt idx="25">
                  <c:v>8.1067</c:v>
                </c:pt>
                <c:pt idx="26">
                  <c:v>8.3039000000000005</c:v>
                </c:pt>
                <c:pt idx="27">
                  <c:v>8.4887999999999995</c:v>
                </c:pt>
                <c:pt idx="28">
                  <c:v>8.6628000000000007</c:v>
                </c:pt>
                <c:pt idx="29">
                  <c:v>8.825899999999999</c:v>
                </c:pt>
                <c:pt idx="30">
                  <c:v>8.9809999999999999</c:v>
                </c:pt>
                <c:pt idx="31">
                  <c:v>9.266</c:v>
                </c:pt>
                <c:pt idx="32">
                  <c:v>9.5849999999999991</c:v>
                </c:pt>
                <c:pt idx="33">
                  <c:v>9.8710000000000004</c:v>
                </c:pt>
                <c:pt idx="34">
                  <c:v>10.128</c:v>
                </c:pt>
                <c:pt idx="35">
                  <c:v>10.361000000000001</c:v>
                </c:pt>
                <c:pt idx="36">
                  <c:v>10.575000000000001</c:v>
                </c:pt>
                <c:pt idx="37">
                  <c:v>10.771999999999998</c:v>
                </c:pt>
                <c:pt idx="38">
                  <c:v>10.952999999999999</c:v>
                </c:pt>
                <c:pt idx="39">
                  <c:v>11.120999999999999</c:v>
                </c:pt>
                <c:pt idx="40">
                  <c:v>11.423999999999999</c:v>
                </c:pt>
                <c:pt idx="41">
                  <c:v>11.687999999999999</c:v>
                </c:pt>
                <c:pt idx="42">
                  <c:v>11.93</c:v>
                </c:pt>
                <c:pt idx="43">
                  <c:v>12.138</c:v>
                </c:pt>
                <c:pt idx="44">
                  <c:v>12.321999999999999</c:v>
                </c:pt>
                <c:pt idx="45">
                  <c:v>12.494</c:v>
                </c:pt>
                <c:pt idx="46">
                  <c:v>12.79</c:v>
                </c:pt>
                <c:pt idx="47">
                  <c:v>13.048</c:v>
                </c:pt>
                <c:pt idx="48">
                  <c:v>13.26</c:v>
                </c:pt>
                <c:pt idx="49">
                  <c:v>13.445</c:v>
                </c:pt>
                <c:pt idx="50">
                  <c:v>13.605</c:v>
                </c:pt>
                <c:pt idx="51">
                  <c:v>13.75</c:v>
                </c:pt>
                <c:pt idx="52">
                  <c:v>13.872</c:v>
                </c:pt>
                <c:pt idx="53">
                  <c:v>13.99</c:v>
                </c:pt>
                <c:pt idx="54">
                  <c:v>14.084999999999999</c:v>
                </c:pt>
                <c:pt idx="55">
                  <c:v>14.176</c:v>
                </c:pt>
                <c:pt idx="56">
                  <c:v>14.256</c:v>
                </c:pt>
                <c:pt idx="57">
                  <c:v>14.397</c:v>
                </c:pt>
                <c:pt idx="58">
                  <c:v>14.539</c:v>
                </c:pt>
                <c:pt idx="59">
                  <c:v>14.651</c:v>
                </c:pt>
                <c:pt idx="60">
                  <c:v>14.722</c:v>
                </c:pt>
                <c:pt idx="61">
                  <c:v>14.648</c:v>
                </c:pt>
                <c:pt idx="62">
                  <c:v>14.605</c:v>
                </c:pt>
                <c:pt idx="63">
                  <c:v>14.568999999999999</c:v>
                </c:pt>
                <c:pt idx="64">
                  <c:v>14.553000000000001</c:v>
                </c:pt>
                <c:pt idx="65">
                  <c:v>14.533000000000001</c:v>
                </c:pt>
                <c:pt idx="66">
                  <c:v>14.5</c:v>
                </c:pt>
                <c:pt idx="67">
                  <c:v>14.475000000000001</c:v>
                </c:pt>
                <c:pt idx="68">
                  <c:v>14.446000000000002</c:v>
                </c:pt>
                <c:pt idx="69">
                  <c:v>14.417999999999999</c:v>
                </c:pt>
                <c:pt idx="70">
                  <c:v>14.387</c:v>
                </c:pt>
                <c:pt idx="71">
                  <c:v>14.358000000000001</c:v>
                </c:pt>
                <c:pt idx="72">
                  <c:v>14.303000000000001</c:v>
                </c:pt>
                <c:pt idx="73">
                  <c:v>14.256</c:v>
                </c:pt>
                <c:pt idx="74">
                  <c:v>14.22</c:v>
                </c:pt>
                <c:pt idx="75">
                  <c:v>14.193000000000001</c:v>
                </c:pt>
                <c:pt idx="76">
                  <c:v>14.173999999999999</c:v>
                </c:pt>
                <c:pt idx="77">
                  <c:v>14.163</c:v>
                </c:pt>
                <c:pt idx="78">
                  <c:v>14.157999999999999</c:v>
                </c:pt>
                <c:pt idx="79">
                  <c:v>14.157</c:v>
                </c:pt>
                <c:pt idx="80">
                  <c:v>14.161999999999999</c:v>
                </c:pt>
                <c:pt idx="81">
                  <c:v>14.172000000000001</c:v>
                </c:pt>
                <c:pt idx="82">
                  <c:v>14.186</c:v>
                </c:pt>
                <c:pt idx="83">
                  <c:v>14.23</c:v>
                </c:pt>
                <c:pt idx="84">
                  <c:v>14.312000000000001</c:v>
                </c:pt>
                <c:pt idx="85">
                  <c:v>14.423999999999999</c:v>
                </c:pt>
                <c:pt idx="86">
                  <c:v>14.562000000000001</c:v>
                </c:pt>
                <c:pt idx="87">
                  <c:v>14.724</c:v>
                </c:pt>
                <c:pt idx="88">
                  <c:v>14.901</c:v>
                </c:pt>
                <c:pt idx="89">
                  <c:v>15.09</c:v>
                </c:pt>
                <c:pt idx="90">
                  <c:v>15.286000000000001</c:v>
                </c:pt>
                <c:pt idx="91">
                  <c:v>15.497</c:v>
                </c:pt>
                <c:pt idx="92">
                  <c:v>15.916</c:v>
                </c:pt>
                <c:pt idx="93">
                  <c:v>16.344999999999999</c:v>
                </c:pt>
                <c:pt idx="94">
                  <c:v>16.786000000000001</c:v>
                </c:pt>
                <c:pt idx="95">
                  <c:v>17.222000000000001</c:v>
                </c:pt>
                <c:pt idx="96">
                  <c:v>17.66</c:v>
                </c:pt>
                <c:pt idx="97">
                  <c:v>18.103999999999999</c:v>
                </c:pt>
                <c:pt idx="98">
                  <c:v>18.995000000000001</c:v>
                </c:pt>
                <c:pt idx="99">
                  <c:v>19.89</c:v>
                </c:pt>
                <c:pt idx="100">
                  <c:v>20.806000000000001</c:v>
                </c:pt>
                <c:pt idx="101">
                  <c:v>21.736999999999998</c:v>
                </c:pt>
                <c:pt idx="102">
                  <c:v>22.688000000000002</c:v>
                </c:pt>
                <c:pt idx="103">
                  <c:v>23.635000000000002</c:v>
                </c:pt>
                <c:pt idx="104">
                  <c:v>24.605</c:v>
                </c:pt>
                <c:pt idx="105">
                  <c:v>25.576000000000001</c:v>
                </c:pt>
                <c:pt idx="106">
                  <c:v>26.545000000000002</c:v>
                </c:pt>
                <c:pt idx="107">
                  <c:v>27.523</c:v>
                </c:pt>
                <c:pt idx="108">
                  <c:v>28.497</c:v>
                </c:pt>
                <c:pt idx="109">
                  <c:v>30.420999999999999</c:v>
                </c:pt>
                <c:pt idx="110">
                  <c:v>32.791000000000004</c:v>
                </c:pt>
                <c:pt idx="111">
                  <c:v>35.081000000000003</c:v>
                </c:pt>
                <c:pt idx="112">
                  <c:v>37.276000000000003</c:v>
                </c:pt>
                <c:pt idx="113">
                  <c:v>39.363999999999997</c:v>
                </c:pt>
                <c:pt idx="114">
                  <c:v>41.36</c:v>
                </c:pt>
                <c:pt idx="115">
                  <c:v>43.244799999999998</c:v>
                </c:pt>
                <c:pt idx="116">
                  <c:v>45.025700000000001</c:v>
                </c:pt>
                <c:pt idx="117">
                  <c:v>46.711800000000004</c:v>
                </c:pt>
                <c:pt idx="118">
                  <c:v>49.796700000000001</c:v>
                </c:pt>
                <c:pt idx="119">
                  <c:v>52.534700000000001</c:v>
                </c:pt>
                <c:pt idx="120">
                  <c:v>54.982500000000002</c:v>
                </c:pt>
                <c:pt idx="121">
                  <c:v>57.167999999999999</c:v>
                </c:pt>
                <c:pt idx="122">
                  <c:v>59.119399999999999</c:v>
                </c:pt>
                <c:pt idx="123">
                  <c:v>60.8857</c:v>
                </c:pt>
                <c:pt idx="124">
                  <c:v>63.909399999999998</c:v>
                </c:pt>
                <c:pt idx="125">
                  <c:v>66.424300000000002</c:v>
                </c:pt>
                <c:pt idx="126">
                  <c:v>68.537199999999999</c:v>
                </c:pt>
                <c:pt idx="127">
                  <c:v>70.326099999999997</c:v>
                </c:pt>
                <c:pt idx="128">
                  <c:v>71.859700000000004</c:v>
                </c:pt>
                <c:pt idx="129">
                  <c:v>73.186899999999994</c:v>
                </c:pt>
                <c:pt idx="130">
                  <c:v>74.346999999999994</c:v>
                </c:pt>
                <c:pt idx="131">
                  <c:v>75.369499999999988</c:v>
                </c:pt>
                <c:pt idx="132">
                  <c:v>76.26400000000001</c:v>
                </c:pt>
                <c:pt idx="133">
                  <c:v>77.0501</c:v>
                </c:pt>
                <c:pt idx="134">
                  <c:v>77.747599999999991</c:v>
                </c:pt>
                <c:pt idx="135">
                  <c:v>78.916000000000011</c:v>
                </c:pt>
                <c:pt idx="136">
                  <c:v>80.033899999999988</c:v>
                </c:pt>
                <c:pt idx="137">
                  <c:v>80.835899999999995</c:v>
                </c:pt>
                <c:pt idx="138">
                  <c:v>81.520800000000008</c:v>
                </c:pt>
                <c:pt idx="139">
                  <c:v>82.468000000000004</c:v>
                </c:pt>
                <c:pt idx="140">
                  <c:v>82.566999999999993</c:v>
                </c:pt>
                <c:pt idx="141">
                  <c:v>82.797499999999999</c:v>
                </c:pt>
                <c:pt idx="142">
                  <c:v>82.959099999999992</c:v>
                </c:pt>
                <c:pt idx="143">
                  <c:v>83.021699999999996</c:v>
                </c:pt>
                <c:pt idx="144">
                  <c:v>82.9191</c:v>
                </c:pt>
                <c:pt idx="145">
                  <c:v>82.558900000000008</c:v>
                </c:pt>
                <c:pt idx="146">
                  <c:v>82.010300000000001</c:v>
                </c:pt>
                <c:pt idx="147">
                  <c:v>81.323120000000003</c:v>
                </c:pt>
                <c:pt idx="148">
                  <c:v>80.526929999999993</c:v>
                </c:pt>
                <c:pt idx="149">
                  <c:v>79.661549999999991</c:v>
                </c:pt>
                <c:pt idx="150">
                  <c:v>77.782669999999996</c:v>
                </c:pt>
                <c:pt idx="151">
                  <c:v>75.825630000000004</c:v>
                </c:pt>
                <c:pt idx="152">
                  <c:v>73.869889999999998</c:v>
                </c:pt>
                <c:pt idx="153">
                  <c:v>71.955130000000011</c:v>
                </c:pt>
                <c:pt idx="154">
                  <c:v>70.101100000000002</c:v>
                </c:pt>
                <c:pt idx="155">
                  <c:v>68.33766</c:v>
                </c:pt>
                <c:pt idx="156">
                  <c:v>66.664670000000001</c:v>
                </c:pt>
                <c:pt idx="157">
                  <c:v>65.072050000000004</c:v>
                </c:pt>
                <c:pt idx="158">
                  <c:v>63.569740000000003</c:v>
                </c:pt>
                <c:pt idx="159">
                  <c:v>62.147680000000001</c:v>
                </c:pt>
                <c:pt idx="160">
                  <c:v>60.805840000000003</c:v>
                </c:pt>
                <c:pt idx="161">
                  <c:v>58.322670000000002</c:v>
                </c:pt>
                <c:pt idx="162">
                  <c:v>55.529449999999997</c:v>
                </c:pt>
                <c:pt idx="163">
                  <c:v>53.016829999999999</c:v>
                </c:pt>
                <c:pt idx="164">
                  <c:v>50.714659999999995</c:v>
                </c:pt>
                <c:pt idx="165">
                  <c:v>48.562840000000001</c:v>
                </c:pt>
                <c:pt idx="166">
                  <c:v>46.511270000000003</c:v>
                </c:pt>
                <c:pt idx="167">
                  <c:v>44.54992</c:v>
                </c:pt>
                <c:pt idx="168">
                  <c:v>42.638739999999999</c:v>
                </c:pt>
                <c:pt idx="169">
                  <c:v>40.757690000000004</c:v>
                </c:pt>
                <c:pt idx="170">
                  <c:v>37.82593</c:v>
                </c:pt>
                <c:pt idx="171">
                  <c:v>35.404499999999999</c:v>
                </c:pt>
                <c:pt idx="172">
                  <c:v>33.313319999999997</c:v>
                </c:pt>
                <c:pt idx="173">
                  <c:v>31.482319999999998</c:v>
                </c:pt>
                <c:pt idx="174">
                  <c:v>29.871469999999999</c:v>
                </c:pt>
                <c:pt idx="175">
                  <c:v>28.440729999999999</c:v>
                </c:pt>
                <c:pt idx="176">
                  <c:v>26.009523000000002</c:v>
                </c:pt>
                <c:pt idx="177">
                  <c:v>24.018567000000001</c:v>
                </c:pt>
                <c:pt idx="178">
                  <c:v>22.357792</c:v>
                </c:pt>
                <c:pt idx="179">
                  <c:v>20.957152000000001</c:v>
                </c:pt>
                <c:pt idx="180">
                  <c:v>19.756612000000001</c:v>
                </c:pt>
                <c:pt idx="181">
                  <c:v>18.706151999999999</c:v>
                </c:pt>
                <c:pt idx="182">
                  <c:v>17.795753999999999</c:v>
                </c:pt>
                <c:pt idx="183">
                  <c:v>16.985406000000001</c:v>
                </c:pt>
                <c:pt idx="184">
                  <c:v>16.275099999999998</c:v>
                </c:pt>
                <c:pt idx="185">
                  <c:v>15.624827</c:v>
                </c:pt>
                <c:pt idx="186">
                  <c:v>15.054584</c:v>
                </c:pt>
                <c:pt idx="187">
                  <c:v>14.054167000000001</c:v>
                </c:pt>
                <c:pt idx="188">
                  <c:v>13.023745</c:v>
                </c:pt>
                <c:pt idx="189">
                  <c:v>12.173403</c:v>
                </c:pt>
                <c:pt idx="190">
                  <c:v>11.473121000000001</c:v>
                </c:pt>
                <c:pt idx="191">
                  <c:v>10.882883000000001</c:v>
                </c:pt>
                <c:pt idx="192">
                  <c:v>10.382681000000002</c:v>
                </c:pt>
                <c:pt idx="193">
                  <c:v>9.9415060000000004</c:v>
                </c:pt>
                <c:pt idx="194">
                  <c:v>9.5603529999999992</c:v>
                </c:pt>
                <c:pt idx="195">
                  <c:v>9.2242179999999987</c:v>
                </c:pt>
                <c:pt idx="196">
                  <c:v>8.6629919999999991</c:v>
                </c:pt>
                <c:pt idx="197">
                  <c:v>8.2108089999999994</c:v>
                </c:pt>
                <c:pt idx="198">
                  <c:v>7.8416579999999998</c:v>
                </c:pt>
                <c:pt idx="199">
                  <c:v>7.5335320000000001</c:v>
                </c:pt>
                <c:pt idx="200">
                  <c:v>7.2734230000000002</c:v>
                </c:pt>
                <c:pt idx="201">
                  <c:v>7.0523300000000004</c:v>
                </c:pt>
                <c:pt idx="202">
                  <c:v>6.6951770000000002</c:v>
                </c:pt>
                <c:pt idx="203">
                  <c:v>6.4230559999999999</c:v>
                </c:pt>
                <c:pt idx="204">
                  <c:v>6.2089587000000002</c:v>
                </c:pt>
                <c:pt idx="205">
                  <c:v>6.0388783000000004</c:v>
                </c:pt>
                <c:pt idx="206">
                  <c:v>5.9008107000000001</c:v>
                </c:pt>
                <c:pt idx="207">
                  <c:v>5.7877532</c:v>
                </c:pt>
                <c:pt idx="208">
                  <c:v>5.7307225000000006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BA4-491D-BC3F-3E1D63D36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44968"/>
        <c:axId val="639853592"/>
      </c:scatterChart>
      <c:valAx>
        <c:axId val="63984496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53592"/>
        <c:crosses val="autoZero"/>
        <c:crossBetween val="midCat"/>
        <c:majorUnit val="10"/>
      </c:valAx>
      <c:valAx>
        <c:axId val="63985359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0604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4496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431641007560619"/>
          <c:y val="0.5881920104866778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srim136Xe_C!$P$5</c:f>
          <c:strCache>
            <c:ptCount val="1"/>
            <c:pt idx="0">
              <c:v>srim136Xe_C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srim136Xe_C!$D$20:$D$228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srim136Xe_C!$J$20:$J$228</c:f>
              <c:numCache>
                <c:formatCode>0.000</c:formatCode>
                <c:ptCount val="209"/>
                <c:pt idx="0">
                  <c:v>3.8999999999999998E-3</c:v>
                </c:pt>
                <c:pt idx="1">
                  <c:v>4.0000000000000001E-3</c:v>
                </c:pt>
                <c:pt idx="2">
                  <c:v>4.2000000000000006E-3</c:v>
                </c:pt>
                <c:pt idx="3">
                  <c:v>4.3E-3</c:v>
                </c:pt>
                <c:pt idx="4">
                  <c:v>4.3999999999999994E-3</c:v>
                </c:pt>
                <c:pt idx="5">
                  <c:v>4.5999999999999999E-3</c:v>
                </c:pt>
                <c:pt idx="6">
                  <c:v>4.8999999999999998E-3</c:v>
                </c:pt>
                <c:pt idx="7">
                  <c:v>5.0999999999999995E-3</c:v>
                </c:pt>
                <c:pt idx="8">
                  <c:v>5.3E-3</c:v>
                </c:pt>
                <c:pt idx="9">
                  <c:v>5.5999999999999999E-3</c:v>
                </c:pt>
                <c:pt idx="10">
                  <c:v>5.8000000000000005E-3</c:v>
                </c:pt>
                <c:pt idx="11">
                  <c:v>6.0000000000000001E-3</c:v>
                </c:pt>
                <c:pt idx="12">
                  <c:v>6.1999999999999998E-3</c:v>
                </c:pt>
                <c:pt idx="13">
                  <c:v>6.4000000000000003E-3</c:v>
                </c:pt>
                <c:pt idx="14">
                  <c:v>6.8000000000000005E-3</c:v>
                </c:pt>
                <c:pt idx="15">
                  <c:v>7.1999999999999998E-3</c:v>
                </c:pt>
                <c:pt idx="16">
                  <c:v>7.4999999999999997E-3</c:v>
                </c:pt>
                <c:pt idx="17">
                  <c:v>7.7999999999999996E-3</c:v>
                </c:pt>
                <c:pt idx="18">
                  <c:v>8.2000000000000007E-3</c:v>
                </c:pt>
                <c:pt idx="19">
                  <c:v>8.5000000000000006E-3</c:v>
                </c:pt>
                <c:pt idx="20">
                  <c:v>9.1000000000000004E-3</c:v>
                </c:pt>
                <c:pt idx="21">
                  <c:v>9.7000000000000003E-3</c:v>
                </c:pt>
                <c:pt idx="22">
                  <c:v>1.03E-2</c:v>
                </c:pt>
                <c:pt idx="23">
                  <c:v>1.0800000000000001E-2</c:v>
                </c:pt>
                <c:pt idx="24">
                  <c:v>1.14E-2</c:v>
                </c:pt>
                <c:pt idx="25">
                  <c:v>1.1899999999999999E-2</c:v>
                </c:pt>
                <c:pt idx="26">
                  <c:v>1.24E-2</c:v>
                </c:pt>
                <c:pt idx="27">
                  <c:v>1.29E-2</c:v>
                </c:pt>
                <c:pt idx="28">
                  <c:v>1.34E-2</c:v>
                </c:pt>
                <c:pt idx="29">
                  <c:v>1.3800000000000002E-2</c:v>
                </c:pt>
                <c:pt idx="30">
                  <c:v>1.4299999999999998E-2</c:v>
                </c:pt>
                <c:pt idx="31">
                  <c:v>1.52E-2</c:v>
                </c:pt>
                <c:pt idx="32">
                  <c:v>1.6300000000000002E-2</c:v>
                </c:pt>
                <c:pt idx="33">
                  <c:v>1.7399999999999999E-2</c:v>
                </c:pt>
                <c:pt idx="34">
                  <c:v>1.84E-2</c:v>
                </c:pt>
                <c:pt idx="35">
                  <c:v>1.9400000000000001E-2</c:v>
                </c:pt>
                <c:pt idx="36">
                  <c:v>2.0399999999999998E-2</c:v>
                </c:pt>
                <c:pt idx="37">
                  <c:v>2.1399999999999999E-2</c:v>
                </c:pt>
                <c:pt idx="38">
                  <c:v>2.24E-2</c:v>
                </c:pt>
                <c:pt idx="39">
                  <c:v>2.3300000000000001E-2</c:v>
                </c:pt>
                <c:pt idx="40">
                  <c:v>2.52E-2</c:v>
                </c:pt>
                <c:pt idx="41">
                  <c:v>2.7000000000000003E-2</c:v>
                </c:pt>
                <c:pt idx="42">
                  <c:v>2.8799999999999999E-2</c:v>
                </c:pt>
                <c:pt idx="43">
                  <c:v>3.0599999999999999E-2</c:v>
                </c:pt>
                <c:pt idx="44">
                  <c:v>3.2300000000000002E-2</c:v>
                </c:pt>
                <c:pt idx="45">
                  <c:v>3.4000000000000002E-2</c:v>
                </c:pt>
                <c:pt idx="46">
                  <c:v>3.73E-2</c:v>
                </c:pt>
                <c:pt idx="47">
                  <c:v>4.0600000000000004E-2</c:v>
                </c:pt>
                <c:pt idx="48">
                  <c:v>4.3799999999999999E-2</c:v>
                </c:pt>
                <c:pt idx="49">
                  <c:v>4.7E-2</c:v>
                </c:pt>
                <c:pt idx="50">
                  <c:v>5.0099999999999999E-2</c:v>
                </c:pt>
                <c:pt idx="51">
                  <c:v>5.3200000000000004E-2</c:v>
                </c:pt>
                <c:pt idx="52">
                  <c:v>5.6299999999999996E-2</c:v>
                </c:pt>
                <c:pt idx="53">
                  <c:v>5.9299999999999999E-2</c:v>
                </c:pt>
                <c:pt idx="54">
                  <c:v>6.2300000000000001E-2</c:v>
                </c:pt>
                <c:pt idx="55">
                  <c:v>6.54E-2</c:v>
                </c:pt>
                <c:pt idx="56">
                  <c:v>6.83E-2</c:v>
                </c:pt>
                <c:pt idx="57">
                  <c:v>7.4300000000000005E-2</c:v>
                </c:pt>
                <c:pt idx="58">
                  <c:v>8.1699999999999995E-2</c:v>
                </c:pt>
                <c:pt idx="59">
                  <c:v>8.8999999999999996E-2</c:v>
                </c:pt>
                <c:pt idx="60">
                  <c:v>9.6299999999999997E-2</c:v>
                </c:pt>
                <c:pt idx="61">
                  <c:v>0.10349999999999999</c:v>
                </c:pt>
                <c:pt idx="62">
                  <c:v>0.1109</c:v>
                </c:pt>
                <c:pt idx="63">
                  <c:v>0.1182</c:v>
                </c:pt>
                <c:pt idx="64">
                  <c:v>0.12559999999999999</c:v>
                </c:pt>
                <c:pt idx="65">
                  <c:v>0.13289999999999999</c:v>
                </c:pt>
                <c:pt idx="66">
                  <c:v>0.1477</c:v>
                </c:pt>
                <c:pt idx="67">
                  <c:v>0.16259999999999999</c:v>
                </c:pt>
                <c:pt idx="68">
                  <c:v>0.17749999999999999</c:v>
                </c:pt>
                <c:pt idx="69">
                  <c:v>0.19239999999999999</c:v>
                </c:pt>
                <c:pt idx="70">
                  <c:v>0.20739999999999997</c:v>
                </c:pt>
                <c:pt idx="71">
                  <c:v>0.22240000000000001</c:v>
                </c:pt>
                <c:pt idx="72">
                  <c:v>0.2525</c:v>
                </c:pt>
                <c:pt idx="73">
                  <c:v>0.2828</c:v>
                </c:pt>
                <c:pt idx="74">
                  <c:v>0.31320000000000003</c:v>
                </c:pt>
                <c:pt idx="75">
                  <c:v>0.34370000000000001</c:v>
                </c:pt>
                <c:pt idx="76">
                  <c:v>0.37429999999999997</c:v>
                </c:pt>
                <c:pt idx="77">
                  <c:v>0.40490000000000004</c:v>
                </c:pt>
                <c:pt idx="78">
                  <c:v>0.43559999999999999</c:v>
                </c:pt>
                <c:pt idx="79">
                  <c:v>0.46630000000000005</c:v>
                </c:pt>
                <c:pt idx="80">
                  <c:v>0.497</c:v>
                </c:pt>
                <c:pt idx="81">
                  <c:v>0.52770000000000006</c:v>
                </c:pt>
                <c:pt idx="82">
                  <c:v>0.55840000000000001</c:v>
                </c:pt>
                <c:pt idx="83">
                  <c:v>0.61970000000000003</c:v>
                </c:pt>
                <c:pt idx="84">
                  <c:v>0.69610000000000005</c:v>
                </c:pt>
                <c:pt idx="85">
                  <c:v>0.77210000000000001</c:v>
                </c:pt>
                <c:pt idx="86" formatCode="0.00">
                  <c:v>0.84749999999999992</c:v>
                </c:pt>
                <c:pt idx="87" formatCode="0.00">
                  <c:v>0.92210000000000003</c:v>
                </c:pt>
                <c:pt idx="88" formatCode="0.00">
                  <c:v>0.99590000000000001</c:v>
                </c:pt>
                <c:pt idx="89" formatCode="0.00">
                  <c:v>1.07</c:v>
                </c:pt>
                <c:pt idx="90" formatCode="0.00">
                  <c:v>1.1399999999999999</c:v>
                </c:pt>
                <c:pt idx="91" formatCode="0.00">
                  <c:v>1.21</c:v>
                </c:pt>
                <c:pt idx="92" formatCode="0.00">
                  <c:v>1.35</c:v>
                </c:pt>
                <c:pt idx="93" formatCode="0.00">
                  <c:v>1.49</c:v>
                </c:pt>
                <c:pt idx="94" formatCode="0.00">
                  <c:v>1.62</c:v>
                </c:pt>
                <c:pt idx="95" formatCode="0.00">
                  <c:v>1.75</c:v>
                </c:pt>
                <c:pt idx="96" formatCode="0.00">
                  <c:v>1.88</c:v>
                </c:pt>
                <c:pt idx="97" formatCode="0.00">
                  <c:v>2</c:v>
                </c:pt>
                <c:pt idx="98" formatCode="0.00">
                  <c:v>2.2400000000000002</c:v>
                </c:pt>
                <c:pt idx="99" formatCode="0.00">
                  <c:v>2.46</c:v>
                </c:pt>
                <c:pt idx="100" formatCode="0.00">
                  <c:v>2.68</c:v>
                </c:pt>
                <c:pt idx="101" formatCode="0.00">
                  <c:v>2.89</c:v>
                </c:pt>
                <c:pt idx="102" formatCode="0.00">
                  <c:v>3.09</c:v>
                </c:pt>
                <c:pt idx="103" formatCode="0.00">
                  <c:v>3.28</c:v>
                </c:pt>
                <c:pt idx="104" formatCode="0.00">
                  <c:v>3.46</c:v>
                </c:pt>
                <c:pt idx="105" formatCode="0.00">
                  <c:v>3.64</c:v>
                </c:pt>
                <c:pt idx="106" formatCode="0.00">
                  <c:v>3.8</c:v>
                </c:pt>
                <c:pt idx="107" formatCode="0.00">
                  <c:v>3.97</c:v>
                </c:pt>
                <c:pt idx="108" formatCode="0.00">
                  <c:v>4.13</c:v>
                </c:pt>
                <c:pt idx="109" formatCode="0.00">
                  <c:v>4.43</c:v>
                </c:pt>
                <c:pt idx="110" formatCode="0.00">
                  <c:v>4.78</c:v>
                </c:pt>
                <c:pt idx="111" formatCode="0.00">
                  <c:v>5.0999999999999996</c:v>
                </c:pt>
                <c:pt idx="112" formatCode="0.00">
                  <c:v>5.41</c:v>
                </c:pt>
                <c:pt idx="113" formatCode="0.00">
                  <c:v>5.7</c:v>
                </c:pt>
                <c:pt idx="114" formatCode="0.00">
                  <c:v>5.97</c:v>
                </c:pt>
                <c:pt idx="115" formatCode="0.00">
                  <c:v>6.23</c:v>
                </c:pt>
                <c:pt idx="116" formatCode="0.00">
                  <c:v>6.48</c:v>
                </c:pt>
                <c:pt idx="117" formatCode="0.00">
                  <c:v>6.73</c:v>
                </c:pt>
                <c:pt idx="118" formatCode="0.00">
                  <c:v>7.18</c:v>
                </c:pt>
                <c:pt idx="119" formatCode="0.00">
                  <c:v>7.62</c:v>
                </c:pt>
                <c:pt idx="120" formatCode="0.00">
                  <c:v>8.0299999999999994</c:v>
                </c:pt>
                <c:pt idx="121" formatCode="0.00">
                  <c:v>8.43</c:v>
                </c:pt>
                <c:pt idx="122" formatCode="0.00">
                  <c:v>8.81</c:v>
                </c:pt>
                <c:pt idx="123" formatCode="0.00">
                  <c:v>9.18</c:v>
                </c:pt>
                <c:pt idx="124" formatCode="0.00">
                  <c:v>9.89</c:v>
                </c:pt>
                <c:pt idx="125" formatCode="0.00">
                  <c:v>10.57</c:v>
                </c:pt>
                <c:pt idx="126" formatCode="0.00">
                  <c:v>11.22</c:v>
                </c:pt>
                <c:pt idx="127" formatCode="0.00">
                  <c:v>11.86</c:v>
                </c:pt>
                <c:pt idx="128" formatCode="0.00">
                  <c:v>12.49</c:v>
                </c:pt>
                <c:pt idx="129" formatCode="0.00">
                  <c:v>13.1</c:v>
                </c:pt>
                <c:pt idx="130" formatCode="0.00">
                  <c:v>13.7</c:v>
                </c:pt>
                <c:pt idx="131" formatCode="0.00">
                  <c:v>14.29</c:v>
                </c:pt>
                <c:pt idx="132" formatCode="0.00">
                  <c:v>14.88</c:v>
                </c:pt>
                <c:pt idx="133" formatCode="0.00">
                  <c:v>15.46</c:v>
                </c:pt>
                <c:pt idx="134" formatCode="0.00">
                  <c:v>16.03</c:v>
                </c:pt>
                <c:pt idx="135" formatCode="0.00">
                  <c:v>17.16</c:v>
                </c:pt>
                <c:pt idx="136" formatCode="0.00">
                  <c:v>18.559999999999999</c:v>
                </c:pt>
                <c:pt idx="137" formatCode="0.00">
                  <c:v>19.940000000000001</c:v>
                </c:pt>
                <c:pt idx="138" formatCode="0.00">
                  <c:v>21.31</c:v>
                </c:pt>
                <c:pt idx="139" formatCode="0.00">
                  <c:v>22.66</c:v>
                </c:pt>
                <c:pt idx="140" formatCode="0.00">
                  <c:v>24</c:v>
                </c:pt>
                <c:pt idx="141" formatCode="0.00">
                  <c:v>25.34</c:v>
                </c:pt>
                <c:pt idx="142" formatCode="0.00">
                  <c:v>26.68</c:v>
                </c:pt>
                <c:pt idx="143" formatCode="0.00">
                  <c:v>28.02</c:v>
                </c:pt>
                <c:pt idx="144" formatCode="0.00">
                  <c:v>30.69</c:v>
                </c:pt>
                <c:pt idx="145" formatCode="0.00">
                  <c:v>33.380000000000003</c:v>
                </c:pt>
                <c:pt idx="146" formatCode="0.00">
                  <c:v>36.07</c:v>
                </c:pt>
                <c:pt idx="147" formatCode="0.00">
                  <c:v>38.79</c:v>
                </c:pt>
                <c:pt idx="148" formatCode="0.00">
                  <c:v>41.53</c:v>
                </c:pt>
                <c:pt idx="149" formatCode="0.00">
                  <c:v>44.3</c:v>
                </c:pt>
                <c:pt idx="150" formatCode="0.00">
                  <c:v>49.94</c:v>
                </c:pt>
                <c:pt idx="151" formatCode="0.00">
                  <c:v>55.72</c:v>
                </c:pt>
                <c:pt idx="152" formatCode="0.00">
                  <c:v>61.66</c:v>
                </c:pt>
                <c:pt idx="153" formatCode="0.00">
                  <c:v>67.739999999999995</c:v>
                </c:pt>
                <c:pt idx="154" formatCode="0.00">
                  <c:v>74</c:v>
                </c:pt>
                <c:pt idx="155" formatCode="0.00">
                  <c:v>80.41</c:v>
                </c:pt>
                <c:pt idx="156" formatCode="0.00">
                  <c:v>86.99</c:v>
                </c:pt>
                <c:pt idx="157" formatCode="0.00">
                  <c:v>93.73</c:v>
                </c:pt>
                <c:pt idx="158" formatCode="0.00">
                  <c:v>100.63</c:v>
                </c:pt>
                <c:pt idx="159" formatCode="0.00">
                  <c:v>107.69</c:v>
                </c:pt>
                <c:pt idx="160" formatCode="0.00">
                  <c:v>114.91</c:v>
                </c:pt>
                <c:pt idx="161" formatCode="0.00">
                  <c:v>129.82</c:v>
                </c:pt>
                <c:pt idx="162" formatCode="0.00">
                  <c:v>149.33000000000001</c:v>
                </c:pt>
                <c:pt idx="163" formatCode="0.00">
                  <c:v>169.79</c:v>
                </c:pt>
                <c:pt idx="164" formatCode="0.00">
                  <c:v>191.19</c:v>
                </c:pt>
                <c:pt idx="165" formatCode="0.00">
                  <c:v>213.56</c:v>
                </c:pt>
                <c:pt idx="166" formatCode="0.00">
                  <c:v>236.92</c:v>
                </c:pt>
                <c:pt idx="167" formatCode="0.00">
                  <c:v>261.3</c:v>
                </c:pt>
                <c:pt idx="168" formatCode="0.00">
                  <c:v>286.77</c:v>
                </c:pt>
                <c:pt idx="169" formatCode="0.00">
                  <c:v>313.39</c:v>
                </c:pt>
                <c:pt idx="170" formatCode="0.00">
                  <c:v>369.94</c:v>
                </c:pt>
                <c:pt idx="171" formatCode="0.00">
                  <c:v>430.61</c:v>
                </c:pt>
                <c:pt idx="172" formatCode="0.00">
                  <c:v>495.26</c:v>
                </c:pt>
                <c:pt idx="173" formatCode="0.00">
                  <c:v>563.82000000000005</c:v>
                </c:pt>
                <c:pt idx="174" formatCode="0.00">
                  <c:v>636.22</c:v>
                </c:pt>
                <c:pt idx="175" formatCode="0.00">
                  <c:v>712.39</c:v>
                </c:pt>
                <c:pt idx="176" formatCode="0.00">
                  <c:v>875.7</c:v>
                </c:pt>
                <c:pt idx="177" formatCode="0.0">
                  <c:v>1050</c:v>
                </c:pt>
                <c:pt idx="178" formatCode="0.0">
                  <c:v>1250</c:v>
                </c:pt>
                <c:pt idx="179" formatCode="0.0">
                  <c:v>1450</c:v>
                </c:pt>
                <c:pt idx="180" formatCode="0.0">
                  <c:v>1670</c:v>
                </c:pt>
                <c:pt idx="181" formatCode="0.0">
                  <c:v>1900</c:v>
                </c:pt>
                <c:pt idx="182" formatCode="0.0">
                  <c:v>2140</c:v>
                </c:pt>
                <c:pt idx="183" formatCode="0.0">
                  <c:v>2400</c:v>
                </c:pt>
                <c:pt idx="184" formatCode="0.0">
                  <c:v>2670</c:v>
                </c:pt>
                <c:pt idx="185" formatCode="0.0">
                  <c:v>2940</c:v>
                </c:pt>
                <c:pt idx="186" formatCode="0.0">
                  <c:v>3230</c:v>
                </c:pt>
                <c:pt idx="187" formatCode="0.0">
                  <c:v>3840</c:v>
                </c:pt>
                <c:pt idx="188" formatCode="0.0">
                  <c:v>4660</c:v>
                </c:pt>
                <c:pt idx="189" formatCode="0.0">
                  <c:v>5550</c:v>
                </c:pt>
                <c:pt idx="190" formatCode="0.0">
                  <c:v>6490</c:v>
                </c:pt>
                <c:pt idx="191" formatCode="0.0">
                  <c:v>7480</c:v>
                </c:pt>
                <c:pt idx="192" formatCode="0.0">
                  <c:v>8520</c:v>
                </c:pt>
                <c:pt idx="193" formatCode="0.0">
                  <c:v>9620</c:v>
                </c:pt>
                <c:pt idx="194" formatCode="0.0">
                  <c:v>10750</c:v>
                </c:pt>
                <c:pt idx="195" formatCode="0.0">
                  <c:v>11940</c:v>
                </c:pt>
                <c:pt idx="196" formatCode="0.0">
                  <c:v>14420</c:v>
                </c:pt>
                <c:pt idx="197" formatCode="0.0">
                  <c:v>17050</c:v>
                </c:pt>
                <c:pt idx="198" formatCode="0.0">
                  <c:v>19820</c:v>
                </c:pt>
                <c:pt idx="199" formatCode="0.0">
                  <c:v>22710</c:v>
                </c:pt>
                <c:pt idx="200" formatCode="0.0">
                  <c:v>25710</c:v>
                </c:pt>
                <c:pt idx="201" formatCode="0.0">
                  <c:v>28810</c:v>
                </c:pt>
                <c:pt idx="202" formatCode="0.0">
                  <c:v>35270</c:v>
                </c:pt>
                <c:pt idx="203" formatCode="0.0">
                  <c:v>42040</c:v>
                </c:pt>
                <c:pt idx="204" formatCode="0.0">
                  <c:v>49070</c:v>
                </c:pt>
                <c:pt idx="205" formatCode="0.0">
                  <c:v>56320</c:v>
                </c:pt>
                <c:pt idx="206" formatCode="0.0">
                  <c:v>63760</c:v>
                </c:pt>
                <c:pt idx="207" formatCode="0.0">
                  <c:v>71350</c:v>
                </c:pt>
                <c:pt idx="208" formatCode="0.0">
                  <c:v>75980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86A-4EB9-8EE6-7AE2B5E5967E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srim136Xe_C!$D$20:$D$228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srim136Xe_C!$M$20:$M$228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8.9999999999999998E-4</c:v>
                </c:pt>
                <c:pt idx="2">
                  <c:v>8.9999999999999998E-4</c:v>
                </c:pt>
                <c:pt idx="3">
                  <c:v>8.9999999999999998E-4</c:v>
                </c:pt>
                <c:pt idx="4">
                  <c:v>1E-3</c:v>
                </c:pt>
                <c:pt idx="5">
                  <c:v>1E-3</c:v>
                </c:pt>
                <c:pt idx="6">
                  <c:v>1.0999999999999998E-3</c:v>
                </c:pt>
                <c:pt idx="7">
                  <c:v>1.0999999999999998E-3</c:v>
                </c:pt>
                <c:pt idx="8">
                  <c:v>1.2000000000000001E-3</c:v>
                </c:pt>
                <c:pt idx="9">
                  <c:v>1.2000000000000001E-3</c:v>
                </c:pt>
                <c:pt idx="10">
                  <c:v>1.2000000000000001E-3</c:v>
                </c:pt>
                <c:pt idx="11">
                  <c:v>1.2999999999999999E-3</c:v>
                </c:pt>
                <c:pt idx="12">
                  <c:v>1.2999999999999999E-3</c:v>
                </c:pt>
                <c:pt idx="13">
                  <c:v>1.4E-3</c:v>
                </c:pt>
                <c:pt idx="14">
                  <c:v>1.4E-3</c:v>
                </c:pt>
                <c:pt idx="15">
                  <c:v>1.5E-3</c:v>
                </c:pt>
                <c:pt idx="16">
                  <c:v>1.5E-3</c:v>
                </c:pt>
                <c:pt idx="17">
                  <c:v>1.6000000000000001E-3</c:v>
                </c:pt>
                <c:pt idx="18">
                  <c:v>1.7000000000000001E-3</c:v>
                </c:pt>
                <c:pt idx="19">
                  <c:v>1.7000000000000001E-3</c:v>
                </c:pt>
                <c:pt idx="20">
                  <c:v>1.8E-3</c:v>
                </c:pt>
                <c:pt idx="21">
                  <c:v>1.9E-3</c:v>
                </c:pt>
                <c:pt idx="22">
                  <c:v>2E-3</c:v>
                </c:pt>
                <c:pt idx="23">
                  <c:v>2.1000000000000003E-3</c:v>
                </c:pt>
                <c:pt idx="24">
                  <c:v>2.1999999999999997E-3</c:v>
                </c:pt>
                <c:pt idx="25">
                  <c:v>2.3E-3</c:v>
                </c:pt>
                <c:pt idx="26">
                  <c:v>2.3E-3</c:v>
                </c:pt>
                <c:pt idx="27">
                  <c:v>2.4000000000000002E-3</c:v>
                </c:pt>
                <c:pt idx="28">
                  <c:v>2.5000000000000001E-3</c:v>
                </c:pt>
                <c:pt idx="29">
                  <c:v>2.5999999999999999E-3</c:v>
                </c:pt>
                <c:pt idx="30">
                  <c:v>2.5999999999999999E-3</c:v>
                </c:pt>
                <c:pt idx="31">
                  <c:v>2.8E-3</c:v>
                </c:pt>
                <c:pt idx="32">
                  <c:v>2.9000000000000002E-3</c:v>
                </c:pt>
                <c:pt idx="33">
                  <c:v>3.0999999999999999E-3</c:v>
                </c:pt>
                <c:pt idx="34">
                  <c:v>3.3E-3</c:v>
                </c:pt>
                <c:pt idx="35">
                  <c:v>3.4000000000000002E-3</c:v>
                </c:pt>
                <c:pt idx="36">
                  <c:v>3.5000000000000005E-3</c:v>
                </c:pt>
                <c:pt idx="37">
                  <c:v>3.6999999999999997E-3</c:v>
                </c:pt>
                <c:pt idx="38">
                  <c:v>3.8E-3</c:v>
                </c:pt>
                <c:pt idx="39">
                  <c:v>3.8999999999999998E-3</c:v>
                </c:pt>
                <c:pt idx="40">
                  <c:v>4.2000000000000006E-3</c:v>
                </c:pt>
                <c:pt idx="41">
                  <c:v>4.3999999999999994E-3</c:v>
                </c:pt>
                <c:pt idx="42">
                  <c:v>4.7000000000000002E-3</c:v>
                </c:pt>
                <c:pt idx="43">
                  <c:v>4.8999999999999998E-3</c:v>
                </c:pt>
                <c:pt idx="44">
                  <c:v>5.0999999999999995E-3</c:v>
                </c:pt>
                <c:pt idx="45">
                  <c:v>5.4000000000000003E-3</c:v>
                </c:pt>
                <c:pt idx="46">
                  <c:v>5.8000000000000005E-3</c:v>
                </c:pt>
                <c:pt idx="47">
                  <c:v>6.1999999999999998E-3</c:v>
                </c:pt>
                <c:pt idx="48">
                  <c:v>6.6E-3</c:v>
                </c:pt>
                <c:pt idx="49">
                  <c:v>7.000000000000001E-3</c:v>
                </c:pt>
                <c:pt idx="50">
                  <c:v>7.3999999999999995E-3</c:v>
                </c:pt>
                <c:pt idx="51">
                  <c:v>7.7999999999999996E-3</c:v>
                </c:pt>
                <c:pt idx="52">
                  <c:v>8.0999999999999996E-3</c:v>
                </c:pt>
                <c:pt idx="53">
                  <c:v>8.5000000000000006E-3</c:v>
                </c:pt>
                <c:pt idx="54">
                  <c:v>8.7999999999999988E-3</c:v>
                </c:pt>
                <c:pt idx="55">
                  <c:v>9.1999999999999998E-3</c:v>
                </c:pt>
                <c:pt idx="56">
                  <c:v>9.4999999999999998E-3</c:v>
                </c:pt>
                <c:pt idx="57">
                  <c:v>1.0199999999999999E-2</c:v>
                </c:pt>
                <c:pt idx="58">
                  <c:v>1.11E-2</c:v>
                </c:pt>
                <c:pt idx="59">
                  <c:v>1.1899999999999999E-2</c:v>
                </c:pt>
                <c:pt idx="60">
                  <c:v>1.2699999999999999E-2</c:v>
                </c:pt>
                <c:pt idx="61">
                  <c:v>1.3500000000000002E-2</c:v>
                </c:pt>
                <c:pt idx="62">
                  <c:v>1.4199999999999999E-2</c:v>
                </c:pt>
                <c:pt idx="63">
                  <c:v>1.4999999999999999E-2</c:v>
                </c:pt>
                <c:pt idx="64">
                  <c:v>1.5800000000000002E-2</c:v>
                </c:pt>
                <c:pt idx="65">
                  <c:v>1.6500000000000001E-2</c:v>
                </c:pt>
                <c:pt idx="66">
                  <c:v>1.7999999999999999E-2</c:v>
                </c:pt>
                <c:pt idx="67">
                  <c:v>1.95E-2</c:v>
                </c:pt>
                <c:pt idx="68">
                  <c:v>2.0999999999999998E-2</c:v>
                </c:pt>
                <c:pt idx="69">
                  <c:v>2.24E-2</c:v>
                </c:pt>
                <c:pt idx="70">
                  <c:v>2.3799999999999998E-2</c:v>
                </c:pt>
                <c:pt idx="71">
                  <c:v>2.52E-2</c:v>
                </c:pt>
                <c:pt idx="72">
                  <c:v>2.8000000000000004E-2</c:v>
                </c:pt>
                <c:pt idx="73">
                  <c:v>3.0699999999999998E-2</c:v>
                </c:pt>
                <c:pt idx="74">
                  <c:v>3.3300000000000003E-2</c:v>
                </c:pt>
                <c:pt idx="75">
                  <c:v>3.5799999999999998E-2</c:v>
                </c:pt>
                <c:pt idx="76">
                  <c:v>3.8199999999999998E-2</c:v>
                </c:pt>
                <c:pt idx="77">
                  <c:v>4.0500000000000001E-2</c:v>
                </c:pt>
                <c:pt idx="78">
                  <c:v>4.2799999999999998E-2</c:v>
                </c:pt>
                <c:pt idx="79">
                  <c:v>4.4999999999999998E-2</c:v>
                </c:pt>
                <c:pt idx="80">
                  <c:v>4.7199999999999999E-2</c:v>
                </c:pt>
                <c:pt idx="81">
                  <c:v>4.9299999999999997E-2</c:v>
                </c:pt>
                <c:pt idx="82">
                  <c:v>5.1400000000000001E-2</c:v>
                </c:pt>
                <c:pt idx="83">
                  <c:v>5.5600000000000004E-2</c:v>
                </c:pt>
                <c:pt idx="84">
                  <c:v>6.08E-2</c:v>
                </c:pt>
                <c:pt idx="85">
                  <c:v>6.5700000000000008E-2</c:v>
                </c:pt>
                <c:pt idx="86">
                  <c:v>7.0199999999999999E-2</c:v>
                </c:pt>
                <c:pt idx="87">
                  <c:v>7.4499999999999997E-2</c:v>
                </c:pt>
                <c:pt idx="88">
                  <c:v>7.85E-2</c:v>
                </c:pt>
                <c:pt idx="89">
                  <c:v>8.2299999999999998E-2</c:v>
                </c:pt>
                <c:pt idx="90">
                  <c:v>8.5900000000000004E-2</c:v>
                </c:pt>
                <c:pt idx="91">
                  <c:v>8.9300000000000004E-2</c:v>
                </c:pt>
                <c:pt idx="92">
                  <c:v>9.6599999999999991E-2</c:v>
                </c:pt>
                <c:pt idx="93">
                  <c:v>0.1032</c:v>
                </c:pt>
                <c:pt idx="94">
                  <c:v>0.1091</c:v>
                </c:pt>
                <c:pt idx="95">
                  <c:v>0.1145</c:v>
                </c:pt>
                <c:pt idx="96">
                  <c:v>0.11939999999999999</c:v>
                </c:pt>
                <c:pt idx="97">
                  <c:v>0.12390000000000001</c:v>
                </c:pt>
                <c:pt idx="98">
                  <c:v>0.1341</c:v>
                </c:pt>
                <c:pt idx="99">
                  <c:v>0.14279999999999998</c:v>
                </c:pt>
                <c:pt idx="100">
                  <c:v>0.15040000000000001</c:v>
                </c:pt>
                <c:pt idx="101">
                  <c:v>0.15689999999999998</c:v>
                </c:pt>
                <c:pt idx="102">
                  <c:v>0.1628</c:v>
                </c:pt>
                <c:pt idx="103">
                  <c:v>0.16799999999999998</c:v>
                </c:pt>
                <c:pt idx="104">
                  <c:v>0.1726</c:v>
                </c:pt>
                <c:pt idx="105">
                  <c:v>0.17680000000000001</c:v>
                </c:pt>
                <c:pt idx="106">
                  <c:v>0.18060000000000001</c:v>
                </c:pt>
                <c:pt idx="107">
                  <c:v>0.18409999999999999</c:v>
                </c:pt>
                <c:pt idx="108">
                  <c:v>0.18720000000000001</c:v>
                </c:pt>
                <c:pt idx="109">
                  <c:v>0.1951</c:v>
                </c:pt>
                <c:pt idx="110">
                  <c:v>0.20449999999999999</c:v>
                </c:pt>
                <c:pt idx="111">
                  <c:v>0.21230000000000002</c:v>
                </c:pt>
                <c:pt idx="112">
                  <c:v>0.21890000000000001</c:v>
                </c:pt>
                <c:pt idx="113">
                  <c:v>0.22450000000000001</c:v>
                </c:pt>
                <c:pt idx="114">
                  <c:v>0.22949999999999998</c:v>
                </c:pt>
                <c:pt idx="115">
                  <c:v>0.2339</c:v>
                </c:pt>
                <c:pt idx="116">
                  <c:v>0.2379</c:v>
                </c:pt>
                <c:pt idx="117">
                  <c:v>0.2414</c:v>
                </c:pt>
                <c:pt idx="118">
                  <c:v>0.25190000000000001</c:v>
                </c:pt>
                <c:pt idx="119">
                  <c:v>0.26090000000000002</c:v>
                </c:pt>
                <c:pt idx="120">
                  <c:v>0.26860000000000001</c:v>
                </c:pt>
                <c:pt idx="121">
                  <c:v>0.27549999999999997</c:v>
                </c:pt>
                <c:pt idx="122">
                  <c:v>0.28179999999999999</c:v>
                </c:pt>
                <c:pt idx="123">
                  <c:v>0.28749999999999998</c:v>
                </c:pt>
                <c:pt idx="124">
                  <c:v>0.30599999999999999</c:v>
                </c:pt>
                <c:pt idx="125">
                  <c:v>0.32200000000000001</c:v>
                </c:pt>
                <c:pt idx="126">
                  <c:v>0.33610000000000001</c:v>
                </c:pt>
                <c:pt idx="127">
                  <c:v>0.34889999999999999</c:v>
                </c:pt>
                <c:pt idx="128">
                  <c:v>0.36070000000000002</c:v>
                </c:pt>
                <c:pt idx="129">
                  <c:v>0.37160000000000004</c:v>
                </c:pt>
                <c:pt idx="130">
                  <c:v>0.38180000000000003</c:v>
                </c:pt>
                <c:pt idx="131">
                  <c:v>0.39150000000000001</c:v>
                </c:pt>
                <c:pt idx="132">
                  <c:v>0.40060000000000001</c:v>
                </c:pt>
                <c:pt idx="133">
                  <c:v>0.40940000000000004</c:v>
                </c:pt>
                <c:pt idx="134">
                  <c:v>0.4178</c:v>
                </c:pt>
                <c:pt idx="135">
                  <c:v>0.44820000000000004</c:v>
                </c:pt>
                <c:pt idx="136">
                  <c:v>0.49050000000000005</c:v>
                </c:pt>
                <c:pt idx="137">
                  <c:v>0.52859999999999996</c:v>
                </c:pt>
                <c:pt idx="138">
                  <c:v>0.56340000000000001</c:v>
                </c:pt>
                <c:pt idx="139">
                  <c:v>0.59550000000000003</c:v>
                </c:pt>
                <c:pt idx="140">
                  <c:v>0.62560000000000004</c:v>
                </c:pt>
                <c:pt idx="141">
                  <c:v>0.6542</c:v>
                </c:pt>
                <c:pt idx="142">
                  <c:v>0.68149999999999999</c:v>
                </c:pt>
                <c:pt idx="143">
                  <c:v>0.70760000000000001</c:v>
                </c:pt>
                <c:pt idx="144" formatCode="0.00">
                  <c:v>0.80299999999999994</c:v>
                </c:pt>
                <c:pt idx="145" formatCode="0.00">
                  <c:v>0.88859999999999995</c:v>
                </c:pt>
                <c:pt idx="146" formatCode="0.00">
                  <c:v>0.96750000000000003</c:v>
                </c:pt>
                <c:pt idx="147" formatCode="0.00">
                  <c:v>1.04</c:v>
                </c:pt>
                <c:pt idx="148" formatCode="0.00">
                  <c:v>1.1100000000000001</c:v>
                </c:pt>
                <c:pt idx="149" formatCode="0.00">
                  <c:v>1.18</c:v>
                </c:pt>
                <c:pt idx="150" formatCode="0.00">
                  <c:v>1.42</c:v>
                </c:pt>
                <c:pt idx="151" formatCode="0.00">
                  <c:v>1.64</c:v>
                </c:pt>
                <c:pt idx="152" formatCode="0.00">
                  <c:v>1.85</c:v>
                </c:pt>
                <c:pt idx="153" formatCode="0.00">
                  <c:v>2.04</c:v>
                </c:pt>
                <c:pt idx="154" formatCode="0.00">
                  <c:v>2.2200000000000002</c:v>
                </c:pt>
                <c:pt idx="155" formatCode="0.00">
                  <c:v>2.4</c:v>
                </c:pt>
                <c:pt idx="156" formatCode="0.00">
                  <c:v>2.57</c:v>
                </c:pt>
                <c:pt idx="157" formatCode="0.00">
                  <c:v>2.74</c:v>
                </c:pt>
                <c:pt idx="158" formatCode="0.00">
                  <c:v>2.91</c:v>
                </c:pt>
                <c:pt idx="159" formatCode="0.00">
                  <c:v>3.08</c:v>
                </c:pt>
                <c:pt idx="160" formatCode="0.00">
                  <c:v>3.25</c:v>
                </c:pt>
                <c:pt idx="161" formatCode="0.00">
                  <c:v>3.87</c:v>
                </c:pt>
                <c:pt idx="162" formatCode="0.00">
                  <c:v>4.75</c:v>
                </c:pt>
                <c:pt idx="163" formatCode="0.00">
                  <c:v>5.57</c:v>
                </c:pt>
                <c:pt idx="164" formatCode="0.00">
                  <c:v>6.34</c:v>
                </c:pt>
                <c:pt idx="165" formatCode="0.00">
                  <c:v>7.08</c:v>
                </c:pt>
                <c:pt idx="166" formatCode="0.00">
                  <c:v>7.82</c:v>
                </c:pt>
                <c:pt idx="167" formatCode="0.00">
                  <c:v>8.5399999999999991</c:v>
                </c:pt>
                <c:pt idx="168" formatCode="0.00">
                  <c:v>9.27</c:v>
                </c:pt>
                <c:pt idx="169" formatCode="0.00">
                  <c:v>10.01</c:v>
                </c:pt>
                <c:pt idx="170" formatCode="0.00">
                  <c:v>12.81</c:v>
                </c:pt>
                <c:pt idx="171" formatCode="0.00">
                  <c:v>15.42</c:v>
                </c:pt>
                <c:pt idx="172" formatCode="0.00">
                  <c:v>17.93</c:v>
                </c:pt>
                <c:pt idx="173" formatCode="0.00">
                  <c:v>20.39</c:v>
                </c:pt>
                <c:pt idx="174" formatCode="0.00">
                  <c:v>22.82</c:v>
                </c:pt>
                <c:pt idx="175" formatCode="0.00">
                  <c:v>25.23</c:v>
                </c:pt>
                <c:pt idx="176" formatCode="0.00">
                  <c:v>34.21</c:v>
                </c:pt>
                <c:pt idx="177" formatCode="0.00">
                  <c:v>42.46</c:v>
                </c:pt>
                <c:pt idx="178" formatCode="0.00">
                  <c:v>50.38</c:v>
                </c:pt>
                <c:pt idx="179" formatCode="0.00">
                  <c:v>58.14</c:v>
                </c:pt>
                <c:pt idx="180" formatCode="0.00">
                  <c:v>65.83</c:v>
                </c:pt>
                <c:pt idx="181" formatCode="0.00">
                  <c:v>73.489999999999995</c:v>
                </c:pt>
                <c:pt idx="182" formatCode="0.00">
                  <c:v>81.16</c:v>
                </c:pt>
                <c:pt idx="183" formatCode="0.00">
                  <c:v>88.83</c:v>
                </c:pt>
                <c:pt idx="184" formatCode="0.00">
                  <c:v>96.53</c:v>
                </c:pt>
                <c:pt idx="185" formatCode="0.00">
                  <c:v>104.26</c:v>
                </c:pt>
                <c:pt idx="186" formatCode="0.00">
                  <c:v>112.01</c:v>
                </c:pt>
                <c:pt idx="187" formatCode="0.00">
                  <c:v>141.47</c:v>
                </c:pt>
                <c:pt idx="188" formatCode="0.00">
                  <c:v>183.02</c:v>
                </c:pt>
                <c:pt idx="189" formatCode="0.00">
                  <c:v>221.46</c:v>
                </c:pt>
                <c:pt idx="190" formatCode="0.00">
                  <c:v>258.25</c:v>
                </c:pt>
                <c:pt idx="191" formatCode="0.00">
                  <c:v>293.99</c:v>
                </c:pt>
                <c:pt idx="192" formatCode="0.00">
                  <c:v>329.03</c:v>
                </c:pt>
                <c:pt idx="193" formatCode="0.00">
                  <c:v>363.53</c:v>
                </c:pt>
                <c:pt idx="194" formatCode="0.00">
                  <c:v>397.61</c:v>
                </c:pt>
                <c:pt idx="195" formatCode="0.00">
                  <c:v>431.33</c:v>
                </c:pt>
                <c:pt idx="196" formatCode="0.00">
                  <c:v>556.30999999999995</c:v>
                </c:pt>
                <c:pt idx="197" formatCode="0.00">
                  <c:v>669.43</c:v>
                </c:pt>
                <c:pt idx="198" formatCode="0.00">
                  <c:v>775.42</c:v>
                </c:pt>
                <c:pt idx="199" formatCode="0.00">
                  <c:v>876.47</c:v>
                </c:pt>
                <c:pt idx="200" formatCode="0.0">
                  <c:v>973.71</c:v>
                </c:pt>
                <c:pt idx="201" formatCode="0.0">
                  <c:v>1070</c:v>
                </c:pt>
                <c:pt idx="202" formatCode="0.0">
                  <c:v>1410</c:v>
                </c:pt>
                <c:pt idx="203" formatCode="0.0">
                  <c:v>1700</c:v>
                </c:pt>
                <c:pt idx="204" formatCode="0.0">
                  <c:v>1970</c:v>
                </c:pt>
                <c:pt idx="205" formatCode="0.0">
                  <c:v>2220</c:v>
                </c:pt>
                <c:pt idx="206" formatCode="0.0">
                  <c:v>2460</c:v>
                </c:pt>
                <c:pt idx="207" formatCode="0.0">
                  <c:v>2680</c:v>
                </c:pt>
                <c:pt idx="208" formatCode="0.0">
                  <c:v>2760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6A-4EB9-8EE6-7AE2B5E5967E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srim136Xe_C!$D$20:$D$228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srim136Xe_C!$P$20:$P$228</c:f>
              <c:numCache>
                <c:formatCode>0.000</c:formatCode>
                <c:ptCount val="209"/>
                <c:pt idx="0">
                  <c:v>6.0000000000000006E-4</c:v>
                </c:pt>
                <c:pt idx="1">
                  <c:v>6.0000000000000006E-4</c:v>
                </c:pt>
                <c:pt idx="2">
                  <c:v>6.0000000000000006E-4</c:v>
                </c:pt>
                <c:pt idx="3">
                  <c:v>6.9999999999999999E-4</c:v>
                </c:pt>
                <c:pt idx="4">
                  <c:v>6.9999999999999999E-4</c:v>
                </c:pt>
                <c:pt idx="5">
                  <c:v>6.9999999999999999E-4</c:v>
                </c:pt>
                <c:pt idx="6">
                  <c:v>8.0000000000000004E-4</c:v>
                </c:pt>
                <c:pt idx="7">
                  <c:v>8.0000000000000004E-4</c:v>
                </c:pt>
                <c:pt idx="8">
                  <c:v>8.0000000000000004E-4</c:v>
                </c:pt>
                <c:pt idx="9">
                  <c:v>8.9999999999999998E-4</c:v>
                </c:pt>
                <c:pt idx="10">
                  <c:v>8.9999999999999998E-4</c:v>
                </c:pt>
                <c:pt idx="11">
                  <c:v>8.9999999999999998E-4</c:v>
                </c:pt>
                <c:pt idx="12">
                  <c:v>8.9999999999999998E-4</c:v>
                </c:pt>
                <c:pt idx="13">
                  <c:v>1E-3</c:v>
                </c:pt>
                <c:pt idx="14">
                  <c:v>1E-3</c:v>
                </c:pt>
                <c:pt idx="15">
                  <c:v>1.0999999999999998E-3</c:v>
                </c:pt>
                <c:pt idx="16">
                  <c:v>1.0999999999999998E-3</c:v>
                </c:pt>
                <c:pt idx="17">
                  <c:v>1.2000000000000001E-3</c:v>
                </c:pt>
                <c:pt idx="18">
                  <c:v>1.2000000000000001E-3</c:v>
                </c:pt>
                <c:pt idx="19">
                  <c:v>1.2999999999999999E-3</c:v>
                </c:pt>
                <c:pt idx="20">
                  <c:v>1.4E-3</c:v>
                </c:pt>
                <c:pt idx="21">
                  <c:v>1.4E-3</c:v>
                </c:pt>
                <c:pt idx="22">
                  <c:v>1.5E-3</c:v>
                </c:pt>
                <c:pt idx="23">
                  <c:v>1.6000000000000001E-3</c:v>
                </c:pt>
                <c:pt idx="24">
                  <c:v>1.7000000000000001E-3</c:v>
                </c:pt>
                <c:pt idx="25">
                  <c:v>1.7000000000000001E-3</c:v>
                </c:pt>
                <c:pt idx="26">
                  <c:v>1.8E-3</c:v>
                </c:pt>
                <c:pt idx="27">
                  <c:v>1.9E-3</c:v>
                </c:pt>
                <c:pt idx="28">
                  <c:v>1.9E-3</c:v>
                </c:pt>
                <c:pt idx="29">
                  <c:v>2E-3</c:v>
                </c:pt>
                <c:pt idx="30">
                  <c:v>2.1000000000000003E-3</c:v>
                </c:pt>
                <c:pt idx="31">
                  <c:v>2.1999999999999997E-3</c:v>
                </c:pt>
                <c:pt idx="32">
                  <c:v>2.3E-3</c:v>
                </c:pt>
                <c:pt idx="33">
                  <c:v>2.5000000000000001E-3</c:v>
                </c:pt>
                <c:pt idx="34">
                  <c:v>2.5999999999999999E-3</c:v>
                </c:pt>
                <c:pt idx="35">
                  <c:v>2.8E-3</c:v>
                </c:pt>
                <c:pt idx="36">
                  <c:v>2.9000000000000002E-3</c:v>
                </c:pt>
                <c:pt idx="37">
                  <c:v>3.0000000000000001E-3</c:v>
                </c:pt>
                <c:pt idx="38">
                  <c:v>3.0999999999999999E-3</c:v>
                </c:pt>
                <c:pt idx="39">
                  <c:v>3.3E-3</c:v>
                </c:pt>
                <c:pt idx="40">
                  <c:v>3.5000000000000005E-3</c:v>
                </c:pt>
                <c:pt idx="41">
                  <c:v>3.6999999999999997E-3</c:v>
                </c:pt>
                <c:pt idx="42">
                  <c:v>3.8999999999999998E-3</c:v>
                </c:pt>
                <c:pt idx="43">
                  <c:v>4.2000000000000006E-3</c:v>
                </c:pt>
                <c:pt idx="44">
                  <c:v>4.3999999999999994E-3</c:v>
                </c:pt>
                <c:pt idx="45">
                  <c:v>4.5999999999999999E-3</c:v>
                </c:pt>
                <c:pt idx="46">
                  <c:v>5.0000000000000001E-3</c:v>
                </c:pt>
                <c:pt idx="47">
                  <c:v>5.4000000000000003E-3</c:v>
                </c:pt>
                <c:pt idx="48">
                  <c:v>5.7000000000000002E-3</c:v>
                </c:pt>
                <c:pt idx="49">
                  <c:v>6.0999999999999995E-3</c:v>
                </c:pt>
                <c:pt idx="50">
                  <c:v>6.5000000000000006E-3</c:v>
                </c:pt>
                <c:pt idx="51">
                  <c:v>6.8000000000000005E-3</c:v>
                </c:pt>
                <c:pt idx="52">
                  <c:v>7.1999999999999998E-3</c:v>
                </c:pt>
                <c:pt idx="53">
                  <c:v>7.4999999999999997E-3</c:v>
                </c:pt>
                <c:pt idx="54">
                  <c:v>7.7999999999999996E-3</c:v>
                </c:pt>
                <c:pt idx="55">
                  <c:v>8.2000000000000007E-3</c:v>
                </c:pt>
                <c:pt idx="56">
                  <c:v>8.5000000000000006E-3</c:v>
                </c:pt>
                <c:pt idx="57">
                  <c:v>9.1000000000000004E-3</c:v>
                </c:pt>
                <c:pt idx="58">
                  <c:v>9.9000000000000008E-3</c:v>
                </c:pt>
                <c:pt idx="59">
                  <c:v>1.0699999999999999E-2</c:v>
                </c:pt>
                <c:pt idx="60">
                  <c:v>1.14E-2</c:v>
                </c:pt>
                <c:pt idx="61">
                  <c:v>1.2199999999999999E-2</c:v>
                </c:pt>
                <c:pt idx="62">
                  <c:v>1.29E-2</c:v>
                </c:pt>
                <c:pt idx="63">
                  <c:v>1.3600000000000001E-2</c:v>
                </c:pt>
                <c:pt idx="64">
                  <c:v>1.44E-2</c:v>
                </c:pt>
                <c:pt idx="65">
                  <c:v>1.5099999999999999E-2</c:v>
                </c:pt>
                <c:pt idx="66">
                  <c:v>1.6500000000000001E-2</c:v>
                </c:pt>
                <c:pt idx="67">
                  <c:v>1.7899999999999999E-2</c:v>
                </c:pt>
                <c:pt idx="68">
                  <c:v>1.9300000000000001E-2</c:v>
                </c:pt>
                <c:pt idx="69">
                  <c:v>2.07E-2</c:v>
                </c:pt>
                <c:pt idx="70">
                  <c:v>2.2100000000000002E-2</c:v>
                </c:pt>
                <c:pt idx="71">
                  <c:v>2.3400000000000001E-2</c:v>
                </c:pt>
                <c:pt idx="72">
                  <c:v>2.6100000000000002E-2</c:v>
                </c:pt>
                <c:pt idx="73">
                  <c:v>2.8699999999999996E-2</c:v>
                </c:pt>
                <c:pt idx="74">
                  <c:v>3.1399999999999997E-2</c:v>
                </c:pt>
                <c:pt idx="75">
                  <c:v>3.39E-2</c:v>
                </c:pt>
                <c:pt idx="76">
                  <c:v>3.6499999999999998E-2</c:v>
                </c:pt>
                <c:pt idx="77">
                  <c:v>3.9E-2</c:v>
                </c:pt>
                <c:pt idx="78">
                  <c:v>4.1399999999999999E-2</c:v>
                </c:pt>
                <c:pt idx="79">
                  <c:v>4.3900000000000002E-2</c:v>
                </c:pt>
                <c:pt idx="80">
                  <c:v>4.6300000000000001E-2</c:v>
                </c:pt>
                <c:pt idx="81">
                  <c:v>4.87E-2</c:v>
                </c:pt>
                <c:pt idx="82">
                  <c:v>5.1000000000000004E-2</c:v>
                </c:pt>
                <c:pt idx="83">
                  <c:v>5.5600000000000004E-2</c:v>
                </c:pt>
                <c:pt idx="84">
                  <c:v>6.1199999999999997E-2</c:v>
                </c:pt>
                <c:pt idx="85">
                  <c:v>6.6600000000000006E-2</c:v>
                </c:pt>
                <c:pt idx="86">
                  <c:v>7.1899999999999992E-2</c:v>
                </c:pt>
                <c:pt idx="87">
                  <c:v>7.6999999999999999E-2</c:v>
                </c:pt>
                <c:pt idx="88">
                  <c:v>8.1900000000000001E-2</c:v>
                </c:pt>
                <c:pt idx="89">
                  <c:v>8.6599999999999996E-2</c:v>
                </c:pt>
                <c:pt idx="90">
                  <c:v>9.11E-2</c:v>
                </c:pt>
                <c:pt idx="91">
                  <c:v>9.5599999999999991E-2</c:v>
                </c:pt>
                <c:pt idx="92">
                  <c:v>0.10389999999999999</c:v>
                </c:pt>
                <c:pt idx="93">
                  <c:v>0.11180000000000001</c:v>
                </c:pt>
                <c:pt idx="94">
                  <c:v>0.11910000000000001</c:v>
                </c:pt>
                <c:pt idx="95">
                  <c:v>0.126</c:v>
                </c:pt>
                <c:pt idx="96">
                  <c:v>0.13250000000000001</c:v>
                </c:pt>
                <c:pt idx="97">
                  <c:v>0.13869999999999999</c:v>
                </c:pt>
                <c:pt idx="98">
                  <c:v>0.14990000000000001</c:v>
                </c:pt>
                <c:pt idx="99">
                  <c:v>0.16009999999999999</c:v>
                </c:pt>
                <c:pt idx="100">
                  <c:v>0.16919999999999999</c:v>
                </c:pt>
                <c:pt idx="101">
                  <c:v>0.17749999999999999</c:v>
                </c:pt>
                <c:pt idx="102">
                  <c:v>0.185</c:v>
                </c:pt>
                <c:pt idx="103">
                  <c:v>0.19190000000000002</c:v>
                </c:pt>
                <c:pt idx="104">
                  <c:v>0.1983</c:v>
                </c:pt>
                <c:pt idx="105">
                  <c:v>0.2041</c:v>
                </c:pt>
                <c:pt idx="106">
                  <c:v>0.20939999999999998</c:v>
                </c:pt>
                <c:pt idx="107">
                  <c:v>0.21440000000000001</c:v>
                </c:pt>
                <c:pt idx="108">
                  <c:v>0.219</c:v>
                </c:pt>
                <c:pt idx="109">
                  <c:v>0.22739999999999999</c:v>
                </c:pt>
                <c:pt idx="110">
                  <c:v>0.23630000000000001</c:v>
                </c:pt>
                <c:pt idx="111">
                  <c:v>0.24399999999999999</c:v>
                </c:pt>
                <c:pt idx="112">
                  <c:v>0.25070000000000003</c:v>
                </c:pt>
                <c:pt idx="113">
                  <c:v>0.25659999999999999</c:v>
                </c:pt>
                <c:pt idx="114">
                  <c:v>0.26179999999999998</c:v>
                </c:pt>
                <c:pt idx="115">
                  <c:v>0.26650000000000001</c:v>
                </c:pt>
                <c:pt idx="116">
                  <c:v>0.27080000000000004</c:v>
                </c:pt>
                <c:pt idx="117">
                  <c:v>0.27460000000000001</c:v>
                </c:pt>
                <c:pt idx="118">
                  <c:v>0.28149999999999997</c:v>
                </c:pt>
                <c:pt idx="119">
                  <c:v>0.2873</c:v>
                </c:pt>
                <c:pt idx="120">
                  <c:v>0.29249999999999998</c:v>
                </c:pt>
                <c:pt idx="121">
                  <c:v>0.29700000000000004</c:v>
                </c:pt>
                <c:pt idx="122">
                  <c:v>0.30110000000000003</c:v>
                </c:pt>
                <c:pt idx="123">
                  <c:v>0.30480000000000002</c:v>
                </c:pt>
                <c:pt idx="124">
                  <c:v>0.31140000000000001</c:v>
                </c:pt>
                <c:pt idx="125">
                  <c:v>0.31709999999999999</c:v>
                </c:pt>
                <c:pt idx="126">
                  <c:v>0.3221</c:v>
                </c:pt>
                <c:pt idx="127">
                  <c:v>0.3266</c:v>
                </c:pt>
                <c:pt idx="128">
                  <c:v>0.33069999999999999</c:v>
                </c:pt>
                <c:pt idx="129">
                  <c:v>0.33450000000000002</c:v>
                </c:pt>
                <c:pt idx="130">
                  <c:v>0.33799999999999997</c:v>
                </c:pt>
                <c:pt idx="131">
                  <c:v>0.34129999999999999</c:v>
                </c:pt>
                <c:pt idx="132">
                  <c:v>0.34439999999999998</c:v>
                </c:pt>
                <c:pt idx="133">
                  <c:v>0.3473</c:v>
                </c:pt>
                <c:pt idx="134">
                  <c:v>0.35009999999999997</c:v>
                </c:pt>
                <c:pt idx="135">
                  <c:v>0.3553</c:v>
                </c:pt>
                <c:pt idx="136">
                  <c:v>0.36120000000000002</c:v>
                </c:pt>
                <c:pt idx="137">
                  <c:v>0.36669999999999997</c:v>
                </c:pt>
                <c:pt idx="138">
                  <c:v>0.37180000000000002</c:v>
                </c:pt>
                <c:pt idx="139">
                  <c:v>0.37659999999999999</c:v>
                </c:pt>
                <c:pt idx="140">
                  <c:v>0.38119999999999998</c:v>
                </c:pt>
                <c:pt idx="141">
                  <c:v>0.3856</c:v>
                </c:pt>
                <c:pt idx="142">
                  <c:v>0.38980000000000004</c:v>
                </c:pt>
                <c:pt idx="143">
                  <c:v>0.39380000000000004</c:v>
                </c:pt>
                <c:pt idx="144">
                  <c:v>0.40160000000000001</c:v>
                </c:pt>
                <c:pt idx="145">
                  <c:v>0.40899999999999997</c:v>
                </c:pt>
                <c:pt idx="146">
                  <c:v>0.41609999999999997</c:v>
                </c:pt>
                <c:pt idx="147">
                  <c:v>0.42309999999999998</c:v>
                </c:pt>
                <c:pt idx="148">
                  <c:v>0.42990000000000006</c:v>
                </c:pt>
                <c:pt idx="149">
                  <c:v>0.43659999999999999</c:v>
                </c:pt>
                <c:pt idx="150">
                  <c:v>0.44980000000000003</c:v>
                </c:pt>
                <c:pt idx="151">
                  <c:v>0.46289999999999998</c:v>
                </c:pt>
                <c:pt idx="152">
                  <c:v>0.47599999999999998</c:v>
                </c:pt>
                <c:pt idx="153" formatCode="0.00">
                  <c:v>0.48920000000000002</c:v>
                </c:pt>
                <c:pt idx="154" formatCode="0.00">
                  <c:v>0.50250000000000006</c:v>
                </c:pt>
                <c:pt idx="155" formatCode="0.00">
                  <c:v>0.51600000000000001</c:v>
                </c:pt>
                <c:pt idx="156" formatCode="0.00">
                  <c:v>0.52969999999999995</c:v>
                </c:pt>
                <c:pt idx="157" formatCode="0.00">
                  <c:v>0.54370000000000007</c:v>
                </c:pt>
                <c:pt idx="158" formatCode="0.00">
                  <c:v>0.55789999999999995</c:v>
                </c:pt>
                <c:pt idx="159" formatCode="0.00">
                  <c:v>0.57240000000000002</c:v>
                </c:pt>
                <c:pt idx="160" formatCode="0.00">
                  <c:v>0.58719999999999994</c:v>
                </c:pt>
                <c:pt idx="161" formatCode="0.00">
                  <c:v>0.61760000000000004</c:v>
                </c:pt>
                <c:pt idx="162" formatCode="0.00">
                  <c:v>0.6573</c:v>
                </c:pt>
                <c:pt idx="163" formatCode="0.00">
                  <c:v>0.69869999999999999</c:v>
                </c:pt>
                <c:pt idx="164" formatCode="0.00">
                  <c:v>0.74199999999999999</c:v>
                </c:pt>
                <c:pt idx="165" formatCode="0.00">
                  <c:v>0.78710000000000002</c:v>
                </c:pt>
                <c:pt idx="166" formatCode="0.00">
                  <c:v>0.83409999999999995</c:v>
                </c:pt>
                <c:pt idx="167" formatCode="0.00">
                  <c:v>0.8831</c:v>
                </c:pt>
                <c:pt idx="168" formatCode="0.00">
                  <c:v>0.93430000000000002</c:v>
                </c:pt>
                <c:pt idx="169" formatCode="0.00">
                  <c:v>0.98770000000000002</c:v>
                </c:pt>
                <c:pt idx="170" formatCode="0.00">
                  <c:v>1.1000000000000001</c:v>
                </c:pt>
                <c:pt idx="171" formatCode="0.00">
                  <c:v>1.22</c:v>
                </c:pt>
                <c:pt idx="172" formatCode="0.00">
                  <c:v>1.35</c:v>
                </c:pt>
                <c:pt idx="173" formatCode="0.00">
                  <c:v>1.49</c:v>
                </c:pt>
                <c:pt idx="174" formatCode="0.00">
                  <c:v>1.63</c:v>
                </c:pt>
                <c:pt idx="175" formatCode="0.00">
                  <c:v>1.79</c:v>
                </c:pt>
                <c:pt idx="176" formatCode="0.00">
                  <c:v>2.11</c:v>
                </c:pt>
                <c:pt idx="177" formatCode="0.00">
                  <c:v>2.46</c:v>
                </c:pt>
                <c:pt idx="178" formatCode="0.00">
                  <c:v>2.84</c:v>
                </c:pt>
                <c:pt idx="179" formatCode="0.00">
                  <c:v>3.23</c:v>
                </c:pt>
                <c:pt idx="180" formatCode="0.00">
                  <c:v>3.66</c:v>
                </c:pt>
                <c:pt idx="181" formatCode="0.00">
                  <c:v>4.0999999999999996</c:v>
                </c:pt>
                <c:pt idx="182" formatCode="0.00">
                  <c:v>4.5599999999999996</c:v>
                </c:pt>
                <c:pt idx="183" formatCode="0.00">
                  <c:v>5.04</c:v>
                </c:pt>
                <c:pt idx="184" formatCode="0.00">
                  <c:v>5.55</c:v>
                </c:pt>
                <c:pt idx="185" formatCode="0.00">
                  <c:v>6.07</c:v>
                </c:pt>
                <c:pt idx="186" formatCode="0.00">
                  <c:v>6.6</c:v>
                </c:pt>
                <c:pt idx="187" formatCode="0.00">
                  <c:v>7.73</c:v>
                </c:pt>
                <c:pt idx="188" formatCode="0.00">
                  <c:v>9.2200000000000006</c:v>
                </c:pt>
                <c:pt idx="189" formatCode="0.00">
                  <c:v>10.8</c:v>
                </c:pt>
                <c:pt idx="190" formatCode="0.00">
                  <c:v>12.47</c:v>
                </c:pt>
                <c:pt idx="191" formatCode="0.00">
                  <c:v>14.21</c:v>
                </c:pt>
                <c:pt idx="192" formatCode="0.00">
                  <c:v>16.02</c:v>
                </c:pt>
                <c:pt idx="193" formatCode="0.00">
                  <c:v>17.899999999999999</c:v>
                </c:pt>
                <c:pt idx="194" formatCode="0.00">
                  <c:v>19.829999999999998</c:v>
                </c:pt>
                <c:pt idx="195" formatCode="0.00">
                  <c:v>21.82</c:v>
                </c:pt>
                <c:pt idx="196" formatCode="0.00">
                  <c:v>25.94</c:v>
                </c:pt>
                <c:pt idx="197" formatCode="0.00">
                  <c:v>30.23</c:v>
                </c:pt>
                <c:pt idx="198" formatCode="0.00">
                  <c:v>34.659999999999997</c:v>
                </c:pt>
                <c:pt idx="199" formatCode="0.00">
                  <c:v>39.200000000000003</c:v>
                </c:pt>
                <c:pt idx="200" formatCode="0.00">
                  <c:v>43.83</c:v>
                </c:pt>
                <c:pt idx="201" formatCode="0.00">
                  <c:v>48.55</c:v>
                </c:pt>
                <c:pt idx="202" formatCode="0.00">
                  <c:v>58.17</c:v>
                </c:pt>
                <c:pt idx="203" formatCode="0.00">
                  <c:v>67.95</c:v>
                </c:pt>
                <c:pt idx="204" formatCode="0.00">
                  <c:v>77.819999999999993</c:v>
                </c:pt>
                <c:pt idx="205" formatCode="0.00">
                  <c:v>87.73</c:v>
                </c:pt>
                <c:pt idx="206" formatCode="0.00">
                  <c:v>97.64</c:v>
                </c:pt>
                <c:pt idx="207" formatCode="0.00">
                  <c:v>107.52</c:v>
                </c:pt>
                <c:pt idx="208" formatCode="0.00">
                  <c:v>113.41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86A-4EB9-8EE6-7AE2B5E59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44184"/>
        <c:axId val="639852024"/>
      </c:scatterChart>
      <c:valAx>
        <c:axId val="63984418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52024"/>
        <c:crosses val="autoZero"/>
        <c:crossBetween val="midCat"/>
        <c:majorUnit val="10"/>
      </c:valAx>
      <c:valAx>
        <c:axId val="639852024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4418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srim136Xe_Air!$P$5</c:f>
          <c:strCache>
            <c:ptCount val="1"/>
            <c:pt idx="0">
              <c:v>srim136Xe_Air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srim136Xe_Air!$D$20:$D$228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srim136Xe_Air!$E$20:$E$228</c:f>
              <c:numCache>
                <c:formatCode>0.000E+00</c:formatCode>
                <c:ptCount val="209"/>
                <c:pt idx="0">
                  <c:v>0.15909999999999999</c:v>
                </c:pt>
                <c:pt idx="1">
                  <c:v>0.16470000000000001</c:v>
                </c:pt>
                <c:pt idx="2">
                  <c:v>0.1701</c:v>
                </c:pt>
                <c:pt idx="3">
                  <c:v>0.1754</c:v>
                </c:pt>
                <c:pt idx="4">
                  <c:v>0.1804</c:v>
                </c:pt>
                <c:pt idx="5">
                  <c:v>0.19020000000000001</c:v>
                </c:pt>
                <c:pt idx="6">
                  <c:v>0.20169999999999999</c:v>
                </c:pt>
                <c:pt idx="7">
                  <c:v>0.21260000000000001</c:v>
                </c:pt>
                <c:pt idx="8">
                  <c:v>0.223</c:v>
                </c:pt>
                <c:pt idx="9">
                  <c:v>0.2329</c:v>
                </c:pt>
                <c:pt idx="10">
                  <c:v>0.24249999999999999</c:v>
                </c:pt>
                <c:pt idx="11">
                  <c:v>0.25159999999999999</c:v>
                </c:pt>
                <c:pt idx="12">
                  <c:v>0.26040000000000002</c:v>
                </c:pt>
                <c:pt idx="13">
                  <c:v>0.26900000000000002</c:v>
                </c:pt>
                <c:pt idx="14">
                  <c:v>0.2853</c:v>
                </c:pt>
                <c:pt idx="15">
                  <c:v>0.30070000000000002</c:v>
                </c:pt>
                <c:pt idx="16">
                  <c:v>0.31540000000000001</c:v>
                </c:pt>
                <c:pt idx="17">
                  <c:v>0.32940000000000003</c:v>
                </c:pt>
                <c:pt idx="18">
                  <c:v>0.34289999999999998</c:v>
                </c:pt>
                <c:pt idx="19">
                  <c:v>0.35580000000000001</c:v>
                </c:pt>
                <c:pt idx="20">
                  <c:v>0.38040000000000002</c:v>
                </c:pt>
                <c:pt idx="21">
                  <c:v>0.40350000000000003</c:v>
                </c:pt>
                <c:pt idx="22">
                  <c:v>0.42530000000000001</c:v>
                </c:pt>
                <c:pt idx="23">
                  <c:v>0.44600000000000001</c:v>
                </c:pt>
                <c:pt idx="24">
                  <c:v>0.46589999999999998</c:v>
                </c:pt>
                <c:pt idx="25">
                  <c:v>0.4849</c:v>
                </c:pt>
                <c:pt idx="26">
                  <c:v>0.50319999999999998</c:v>
                </c:pt>
                <c:pt idx="27">
                  <c:v>0.52090000000000003</c:v>
                </c:pt>
                <c:pt idx="28">
                  <c:v>0.53790000000000004</c:v>
                </c:pt>
                <c:pt idx="29">
                  <c:v>0.55449999999999999</c:v>
                </c:pt>
                <c:pt idx="30">
                  <c:v>0.5706</c:v>
                </c:pt>
                <c:pt idx="31">
                  <c:v>0.60140000000000005</c:v>
                </c:pt>
                <c:pt idx="32">
                  <c:v>0.63790000000000002</c:v>
                </c:pt>
                <c:pt idx="33">
                  <c:v>0.6724</c:v>
                </c:pt>
                <c:pt idx="34">
                  <c:v>0.70530000000000004</c:v>
                </c:pt>
                <c:pt idx="35">
                  <c:v>0.73660000000000003</c:v>
                </c:pt>
                <c:pt idx="36">
                  <c:v>0.76670000000000005</c:v>
                </c:pt>
                <c:pt idx="37">
                  <c:v>0.79559999999999997</c:v>
                </c:pt>
                <c:pt idx="38">
                  <c:v>0.8236</c:v>
                </c:pt>
                <c:pt idx="39">
                  <c:v>0.85060000000000002</c:v>
                </c:pt>
                <c:pt idx="40">
                  <c:v>0.9022</c:v>
                </c:pt>
                <c:pt idx="41">
                  <c:v>0.95099999999999996</c:v>
                </c:pt>
                <c:pt idx="42">
                  <c:v>0.99739999999999995</c:v>
                </c:pt>
                <c:pt idx="43">
                  <c:v>1.042</c:v>
                </c:pt>
                <c:pt idx="44">
                  <c:v>1.0840000000000001</c:v>
                </c:pt>
                <c:pt idx="45">
                  <c:v>1.125</c:v>
                </c:pt>
                <c:pt idx="46">
                  <c:v>1.2030000000000001</c:v>
                </c:pt>
                <c:pt idx="47">
                  <c:v>1.276</c:v>
                </c:pt>
                <c:pt idx="48">
                  <c:v>1.345</c:v>
                </c:pt>
                <c:pt idx="49">
                  <c:v>1.411</c:v>
                </c:pt>
                <c:pt idx="50">
                  <c:v>1.4730000000000001</c:v>
                </c:pt>
                <c:pt idx="51">
                  <c:v>1.5329999999999999</c:v>
                </c:pt>
                <c:pt idx="52">
                  <c:v>1.591</c:v>
                </c:pt>
                <c:pt idx="53">
                  <c:v>1.647</c:v>
                </c:pt>
                <c:pt idx="54">
                  <c:v>1.7010000000000001</c:v>
                </c:pt>
                <c:pt idx="55">
                  <c:v>1.754</c:v>
                </c:pt>
                <c:pt idx="56">
                  <c:v>1.804</c:v>
                </c:pt>
                <c:pt idx="57">
                  <c:v>1.9019999999999999</c:v>
                </c:pt>
                <c:pt idx="58">
                  <c:v>2.0169999999999999</c:v>
                </c:pt>
                <c:pt idx="59">
                  <c:v>2.1259999999999999</c:v>
                </c:pt>
                <c:pt idx="60">
                  <c:v>2.2269999999999999</c:v>
                </c:pt>
                <c:pt idx="61">
                  <c:v>2.298</c:v>
                </c:pt>
                <c:pt idx="62">
                  <c:v>2.3650000000000002</c:v>
                </c:pt>
                <c:pt idx="63">
                  <c:v>2.4289999999999998</c:v>
                </c:pt>
                <c:pt idx="64">
                  <c:v>2.4910000000000001</c:v>
                </c:pt>
                <c:pt idx="65">
                  <c:v>2.5510000000000002</c:v>
                </c:pt>
                <c:pt idx="66">
                  <c:v>2.6669999999999998</c:v>
                </c:pt>
                <c:pt idx="67">
                  <c:v>2.7789999999999999</c:v>
                </c:pt>
                <c:pt idx="68">
                  <c:v>2.8879999999999999</c:v>
                </c:pt>
                <c:pt idx="69">
                  <c:v>2.9940000000000002</c:v>
                </c:pt>
                <c:pt idx="70">
                  <c:v>3.0990000000000002</c:v>
                </c:pt>
                <c:pt idx="71">
                  <c:v>3.202</c:v>
                </c:pt>
                <c:pt idx="72">
                  <c:v>3.4049999999999998</c:v>
                </c:pt>
                <c:pt idx="73">
                  <c:v>3.6040000000000001</c:v>
                </c:pt>
                <c:pt idx="74">
                  <c:v>3.8</c:v>
                </c:pt>
                <c:pt idx="75">
                  <c:v>3.9929999999999999</c:v>
                </c:pt>
                <c:pt idx="76">
                  <c:v>4.1829999999999998</c:v>
                </c:pt>
                <c:pt idx="77">
                  <c:v>4.3689999999999998</c:v>
                </c:pt>
                <c:pt idx="78">
                  <c:v>4.55</c:v>
                </c:pt>
                <c:pt idx="79">
                  <c:v>4.7279999999999998</c:v>
                </c:pt>
                <c:pt idx="80">
                  <c:v>4.9020000000000001</c:v>
                </c:pt>
                <c:pt idx="81">
                  <c:v>5.0709999999999997</c:v>
                </c:pt>
                <c:pt idx="82">
                  <c:v>5.2350000000000003</c:v>
                </c:pt>
                <c:pt idx="83">
                  <c:v>5.5510000000000002</c:v>
                </c:pt>
                <c:pt idx="84">
                  <c:v>5.9219999999999997</c:v>
                </c:pt>
                <c:pt idx="85">
                  <c:v>6.2670000000000003</c:v>
                </c:pt>
                <c:pt idx="86">
                  <c:v>6.59</c:v>
                </c:pt>
                <c:pt idx="87">
                  <c:v>6.8929999999999998</c:v>
                </c:pt>
                <c:pt idx="88">
                  <c:v>7.1790000000000003</c:v>
                </c:pt>
                <c:pt idx="89">
                  <c:v>7.4489999999999998</c:v>
                </c:pt>
                <c:pt idx="90">
                  <c:v>7.7069999999999999</c:v>
                </c:pt>
                <c:pt idx="91">
                  <c:v>7.9550000000000001</c:v>
                </c:pt>
                <c:pt idx="92">
                  <c:v>8.4260000000000002</c:v>
                </c:pt>
                <c:pt idx="93">
                  <c:v>8.875</c:v>
                </c:pt>
                <c:pt idx="94">
                  <c:v>9.3109999999999999</c:v>
                </c:pt>
                <c:pt idx="95">
                  <c:v>9.7420000000000009</c:v>
                </c:pt>
                <c:pt idx="96">
                  <c:v>10.17</c:v>
                </c:pt>
                <c:pt idx="97">
                  <c:v>10.6</c:v>
                </c:pt>
                <c:pt idx="98">
                  <c:v>11.49</c:v>
                </c:pt>
                <c:pt idx="99">
                  <c:v>12.41</c:v>
                </c:pt>
                <c:pt idx="100">
                  <c:v>13.36</c:v>
                </c:pt>
                <c:pt idx="101">
                  <c:v>14.36</c:v>
                </c:pt>
                <c:pt idx="102">
                  <c:v>15.39</c:v>
                </c:pt>
                <c:pt idx="103">
                  <c:v>16.46</c:v>
                </c:pt>
                <c:pt idx="104">
                  <c:v>17.559999999999999</c:v>
                </c:pt>
                <c:pt idx="105">
                  <c:v>18.690000000000001</c:v>
                </c:pt>
                <c:pt idx="106">
                  <c:v>19.829999999999998</c:v>
                </c:pt>
                <c:pt idx="107">
                  <c:v>20.99</c:v>
                </c:pt>
                <c:pt idx="108">
                  <c:v>22.16</c:v>
                </c:pt>
                <c:pt idx="109">
                  <c:v>24.51</c:v>
                </c:pt>
                <c:pt idx="110">
                  <c:v>27.41</c:v>
                </c:pt>
                <c:pt idx="111">
                  <c:v>30.24</c:v>
                </c:pt>
                <c:pt idx="112">
                  <c:v>32.93</c:v>
                </c:pt>
                <c:pt idx="113">
                  <c:v>35.479999999999997</c:v>
                </c:pt>
                <c:pt idx="114">
                  <c:v>37.869999999999997</c:v>
                </c:pt>
                <c:pt idx="115">
                  <c:v>40.090000000000003</c:v>
                </c:pt>
                <c:pt idx="116">
                  <c:v>42.14</c:v>
                </c:pt>
                <c:pt idx="117">
                  <c:v>44.04</c:v>
                </c:pt>
                <c:pt idx="118">
                  <c:v>47.43</c:v>
                </c:pt>
                <c:pt idx="119">
                  <c:v>50.33</c:v>
                </c:pt>
                <c:pt idx="120">
                  <c:v>52.84</c:v>
                </c:pt>
                <c:pt idx="121">
                  <c:v>55.03</c:v>
                </c:pt>
                <c:pt idx="122">
                  <c:v>56.96</c:v>
                </c:pt>
                <c:pt idx="123">
                  <c:v>58.67</c:v>
                </c:pt>
                <c:pt idx="124">
                  <c:v>61.58</c:v>
                </c:pt>
                <c:pt idx="125">
                  <c:v>63.95</c:v>
                </c:pt>
                <c:pt idx="126">
                  <c:v>65.92</c:v>
                </c:pt>
                <c:pt idx="127">
                  <c:v>67.56</c:v>
                </c:pt>
                <c:pt idx="128">
                  <c:v>68.94</c:v>
                </c:pt>
                <c:pt idx="129">
                  <c:v>70.099999999999994</c:v>
                </c:pt>
                <c:pt idx="130">
                  <c:v>71.09</c:v>
                </c:pt>
                <c:pt idx="131">
                  <c:v>71.930000000000007</c:v>
                </c:pt>
                <c:pt idx="132">
                  <c:v>72.64</c:v>
                </c:pt>
                <c:pt idx="133">
                  <c:v>73.25</c:v>
                </c:pt>
                <c:pt idx="134">
                  <c:v>73.760000000000005</c:v>
                </c:pt>
                <c:pt idx="135">
                  <c:v>74.58</c:v>
                </c:pt>
                <c:pt idx="136">
                  <c:v>75.290000000000006</c:v>
                </c:pt>
                <c:pt idx="137">
                  <c:v>75.75</c:v>
                </c:pt>
                <c:pt idx="138">
                  <c:v>76.150000000000006</c:v>
                </c:pt>
                <c:pt idx="139">
                  <c:v>76.95</c:v>
                </c:pt>
                <c:pt idx="140">
                  <c:v>77.03</c:v>
                </c:pt>
                <c:pt idx="141">
                  <c:v>77.27</c:v>
                </c:pt>
                <c:pt idx="142">
                  <c:v>77.48</c:v>
                </c:pt>
                <c:pt idx="143">
                  <c:v>77.63</c:v>
                </c:pt>
                <c:pt idx="144">
                  <c:v>77.8</c:v>
                </c:pt>
                <c:pt idx="145">
                  <c:v>77.81</c:v>
                </c:pt>
                <c:pt idx="146">
                  <c:v>77.69</c:v>
                </c:pt>
                <c:pt idx="147">
                  <c:v>77.47</c:v>
                </c:pt>
                <c:pt idx="148">
                  <c:v>77.14</c:v>
                </c:pt>
                <c:pt idx="149">
                  <c:v>76.739999999999995</c:v>
                </c:pt>
                <c:pt idx="150">
                  <c:v>75.709999999999994</c:v>
                </c:pt>
                <c:pt idx="151">
                  <c:v>74.459999999999994</c:v>
                </c:pt>
                <c:pt idx="152">
                  <c:v>73.040000000000006</c:v>
                </c:pt>
                <c:pt idx="153">
                  <c:v>71.52</c:v>
                </c:pt>
                <c:pt idx="154">
                  <c:v>69.92</c:v>
                </c:pt>
                <c:pt idx="155">
                  <c:v>68.28</c:v>
                </c:pt>
                <c:pt idx="156">
                  <c:v>66.63</c:v>
                </c:pt>
                <c:pt idx="157">
                  <c:v>64.98</c:v>
                </c:pt>
                <c:pt idx="158">
                  <c:v>63.35</c:v>
                </c:pt>
                <c:pt idx="159">
                  <c:v>61.76</c:v>
                </c:pt>
                <c:pt idx="160">
                  <c:v>60.21</c:v>
                </c:pt>
                <c:pt idx="161">
                  <c:v>57.26</c:v>
                </c:pt>
                <c:pt idx="162">
                  <c:v>53.89</c:v>
                </c:pt>
                <c:pt idx="163">
                  <c:v>50.9</c:v>
                </c:pt>
                <c:pt idx="164">
                  <c:v>48.28</c:v>
                </c:pt>
                <c:pt idx="165">
                  <c:v>46</c:v>
                </c:pt>
                <c:pt idx="166">
                  <c:v>44.04</c:v>
                </c:pt>
                <c:pt idx="167">
                  <c:v>42.36</c:v>
                </c:pt>
                <c:pt idx="168">
                  <c:v>40.94</c:v>
                </c:pt>
                <c:pt idx="169">
                  <c:v>39.75</c:v>
                </c:pt>
                <c:pt idx="170">
                  <c:v>37.130000000000003</c:v>
                </c:pt>
                <c:pt idx="171">
                  <c:v>34.770000000000003</c:v>
                </c:pt>
                <c:pt idx="172">
                  <c:v>32.72</c:v>
                </c:pt>
                <c:pt idx="173">
                  <c:v>30.93</c:v>
                </c:pt>
                <c:pt idx="174">
                  <c:v>29.36</c:v>
                </c:pt>
                <c:pt idx="175">
                  <c:v>27.95</c:v>
                </c:pt>
                <c:pt idx="176">
                  <c:v>25.57</c:v>
                </c:pt>
                <c:pt idx="177">
                  <c:v>23.62</c:v>
                </c:pt>
                <c:pt idx="178">
                  <c:v>22</c:v>
                </c:pt>
                <c:pt idx="179">
                  <c:v>20.63</c:v>
                </c:pt>
                <c:pt idx="180">
                  <c:v>19.45</c:v>
                </c:pt>
                <c:pt idx="181">
                  <c:v>18.420000000000002</c:v>
                </c:pt>
                <c:pt idx="182">
                  <c:v>17.53</c:v>
                </c:pt>
                <c:pt idx="183">
                  <c:v>16.739999999999998</c:v>
                </c:pt>
                <c:pt idx="184">
                  <c:v>16.04</c:v>
                </c:pt>
                <c:pt idx="185">
                  <c:v>15.41</c:v>
                </c:pt>
                <c:pt idx="186">
                  <c:v>14.84</c:v>
                </c:pt>
                <c:pt idx="187">
                  <c:v>13.86</c:v>
                </c:pt>
                <c:pt idx="188">
                  <c:v>12.85</c:v>
                </c:pt>
                <c:pt idx="189">
                  <c:v>12.02</c:v>
                </c:pt>
                <c:pt idx="190">
                  <c:v>11.34</c:v>
                </c:pt>
                <c:pt idx="191">
                  <c:v>10.76</c:v>
                </c:pt>
                <c:pt idx="192">
                  <c:v>10.26</c:v>
                </c:pt>
                <c:pt idx="193">
                  <c:v>9.8339999999999996</c:v>
                </c:pt>
                <c:pt idx="194">
                  <c:v>9.4610000000000003</c:v>
                </c:pt>
                <c:pt idx="195">
                  <c:v>9.1329999999999991</c:v>
                </c:pt>
                <c:pt idx="196">
                  <c:v>8.5850000000000009</c:v>
                </c:pt>
                <c:pt idx="197">
                  <c:v>8.1460000000000008</c:v>
                </c:pt>
                <c:pt idx="198">
                  <c:v>7.7859999999999996</c:v>
                </c:pt>
                <c:pt idx="199">
                  <c:v>7.4870000000000001</c:v>
                </c:pt>
                <c:pt idx="200">
                  <c:v>7.2359999999999998</c:v>
                </c:pt>
                <c:pt idx="201">
                  <c:v>7.0220000000000002</c:v>
                </c:pt>
                <c:pt idx="202">
                  <c:v>6.6790000000000003</c:v>
                </c:pt>
                <c:pt idx="203">
                  <c:v>6.4180000000000001</c:v>
                </c:pt>
                <c:pt idx="204">
                  <c:v>6.2149999999999999</c:v>
                </c:pt>
                <c:pt idx="205">
                  <c:v>6.0549999999999997</c:v>
                </c:pt>
                <c:pt idx="206">
                  <c:v>5.9260000000000002</c:v>
                </c:pt>
                <c:pt idx="207">
                  <c:v>5.8220000000000001</c:v>
                </c:pt>
                <c:pt idx="208">
                  <c:v>5.7709999999999999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415-47EC-B12B-BA0D5C2ACBC2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srim136Xe_Air!$D$20:$D$228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srim136Xe_Air!$F$20:$F$228</c:f>
              <c:numCache>
                <c:formatCode>0.000E+00</c:formatCode>
                <c:ptCount val="209"/>
                <c:pt idx="0">
                  <c:v>2.8279999999999998</c:v>
                </c:pt>
                <c:pt idx="1">
                  <c:v>2.923</c:v>
                </c:pt>
                <c:pt idx="2">
                  <c:v>3.0139999999999998</c:v>
                </c:pt>
                <c:pt idx="3">
                  <c:v>3.101</c:v>
                </c:pt>
                <c:pt idx="4">
                  <c:v>3.1850000000000001</c:v>
                </c:pt>
                <c:pt idx="5">
                  <c:v>3.3439999999999999</c:v>
                </c:pt>
                <c:pt idx="6">
                  <c:v>3.528</c:v>
                </c:pt>
                <c:pt idx="7">
                  <c:v>3.698</c:v>
                </c:pt>
                <c:pt idx="8">
                  <c:v>3.8570000000000002</c:v>
                </c:pt>
                <c:pt idx="9">
                  <c:v>4.0049999999999999</c:v>
                </c:pt>
                <c:pt idx="10">
                  <c:v>4.1449999999999996</c:v>
                </c:pt>
                <c:pt idx="11">
                  <c:v>4.2770000000000001</c:v>
                </c:pt>
                <c:pt idx="12">
                  <c:v>4.4020000000000001</c:v>
                </c:pt>
                <c:pt idx="13">
                  <c:v>4.5209999999999999</c:v>
                </c:pt>
                <c:pt idx="14">
                  <c:v>4.742</c:v>
                </c:pt>
                <c:pt idx="15">
                  <c:v>4.944</c:v>
                </c:pt>
                <c:pt idx="16">
                  <c:v>5.1310000000000002</c:v>
                </c:pt>
                <c:pt idx="17">
                  <c:v>5.3040000000000003</c:v>
                </c:pt>
                <c:pt idx="18">
                  <c:v>5.4649999999999999</c:v>
                </c:pt>
                <c:pt idx="19">
                  <c:v>5.617</c:v>
                </c:pt>
                <c:pt idx="20">
                  <c:v>5.8929999999999998</c:v>
                </c:pt>
                <c:pt idx="21">
                  <c:v>6.14</c:v>
                </c:pt>
                <c:pt idx="22">
                  <c:v>6.3630000000000004</c:v>
                </c:pt>
                <c:pt idx="23">
                  <c:v>6.5670000000000002</c:v>
                </c:pt>
                <c:pt idx="24">
                  <c:v>6.7530000000000001</c:v>
                </c:pt>
                <c:pt idx="25">
                  <c:v>6.9260000000000002</c:v>
                </c:pt>
                <c:pt idx="26">
                  <c:v>7.085</c:v>
                </c:pt>
                <c:pt idx="27">
                  <c:v>7.234</c:v>
                </c:pt>
                <c:pt idx="28">
                  <c:v>7.3719999999999999</c:v>
                </c:pt>
                <c:pt idx="29">
                  <c:v>7.5019999999999998</c:v>
                </c:pt>
                <c:pt idx="30">
                  <c:v>7.6239999999999997</c:v>
                </c:pt>
                <c:pt idx="31">
                  <c:v>7.8479999999999999</c:v>
                </c:pt>
                <c:pt idx="32">
                  <c:v>8.0950000000000006</c:v>
                </c:pt>
                <c:pt idx="33">
                  <c:v>8.3130000000000006</c:v>
                </c:pt>
                <c:pt idx="34">
                  <c:v>8.5069999999999997</c:v>
                </c:pt>
                <c:pt idx="35">
                  <c:v>8.6809999999999992</c:v>
                </c:pt>
                <c:pt idx="36">
                  <c:v>8.8379999999999992</c:v>
                </c:pt>
                <c:pt idx="37">
                  <c:v>8.9789999999999992</c:v>
                </c:pt>
                <c:pt idx="38">
                  <c:v>9.109</c:v>
                </c:pt>
                <c:pt idx="39">
                  <c:v>9.2270000000000003</c:v>
                </c:pt>
                <c:pt idx="40">
                  <c:v>9.4350000000000005</c:v>
                </c:pt>
                <c:pt idx="41">
                  <c:v>9.6110000000000007</c:v>
                </c:pt>
                <c:pt idx="42">
                  <c:v>9.7629999999999999</c:v>
                </c:pt>
                <c:pt idx="43">
                  <c:v>9.8940000000000001</c:v>
                </c:pt>
                <c:pt idx="44">
                  <c:v>10.01</c:v>
                </c:pt>
                <c:pt idx="45">
                  <c:v>10.11</c:v>
                </c:pt>
                <c:pt idx="46">
                  <c:v>10.27</c:v>
                </c:pt>
                <c:pt idx="47">
                  <c:v>10.39</c:v>
                </c:pt>
                <c:pt idx="48">
                  <c:v>10.49</c:v>
                </c:pt>
                <c:pt idx="49">
                  <c:v>10.56</c:v>
                </c:pt>
                <c:pt idx="50">
                  <c:v>10.62</c:v>
                </c:pt>
                <c:pt idx="51">
                  <c:v>10.66</c:v>
                </c:pt>
                <c:pt idx="52">
                  <c:v>10.68</c:v>
                </c:pt>
                <c:pt idx="53">
                  <c:v>10.7</c:v>
                </c:pt>
                <c:pt idx="54">
                  <c:v>10.71</c:v>
                </c:pt>
                <c:pt idx="55">
                  <c:v>10.71</c:v>
                </c:pt>
                <c:pt idx="56">
                  <c:v>10.7</c:v>
                </c:pt>
                <c:pt idx="57">
                  <c:v>10.68</c:v>
                </c:pt>
                <c:pt idx="58">
                  <c:v>10.63</c:v>
                </c:pt>
                <c:pt idx="59">
                  <c:v>10.56</c:v>
                </c:pt>
                <c:pt idx="60">
                  <c:v>10.48</c:v>
                </c:pt>
                <c:pt idx="61">
                  <c:v>10.39</c:v>
                </c:pt>
                <c:pt idx="62">
                  <c:v>10.3</c:v>
                </c:pt>
                <c:pt idx="63">
                  <c:v>10.199999999999999</c:v>
                </c:pt>
                <c:pt idx="64">
                  <c:v>10.1</c:v>
                </c:pt>
                <c:pt idx="65">
                  <c:v>10</c:v>
                </c:pt>
                <c:pt idx="66">
                  <c:v>9.7989999999999995</c:v>
                </c:pt>
                <c:pt idx="67">
                  <c:v>9.6</c:v>
                </c:pt>
                <c:pt idx="68">
                  <c:v>9.4039999999999999</c:v>
                </c:pt>
                <c:pt idx="69">
                  <c:v>9.2149999999999999</c:v>
                </c:pt>
                <c:pt idx="70">
                  <c:v>9.0310000000000006</c:v>
                </c:pt>
                <c:pt idx="71">
                  <c:v>8.8550000000000004</c:v>
                </c:pt>
                <c:pt idx="72">
                  <c:v>8.5210000000000008</c:v>
                </c:pt>
                <c:pt idx="73">
                  <c:v>8.2129999999999992</c:v>
                </c:pt>
                <c:pt idx="74">
                  <c:v>7.9279999999999999</c:v>
                </c:pt>
                <c:pt idx="75">
                  <c:v>7.665</c:v>
                </c:pt>
                <c:pt idx="76">
                  <c:v>7.4210000000000003</c:v>
                </c:pt>
                <c:pt idx="77">
                  <c:v>7.194</c:v>
                </c:pt>
                <c:pt idx="78">
                  <c:v>6.9829999999999997</c:v>
                </c:pt>
                <c:pt idx="79">
                  <c:v>6.7859999999999996</c:v>
                </c:pt>
                <c:pt idx="80">
                  <c:v>6.6020000000000003</c:v>
                </c:pt>
                <c:pt idx="81">
                  <c:v>6.4290000000000003</c:v>
                </c:pt>
                <c:pt idx="82">
                  <c:v>6.266</c:v>
                </c:pt>
                <c:pt idx="83">
                  <c:v>5.968</c:v>
                </c:pt>
                <c:pt idx="84">
                  <c:v>5.64</c:v>
                </c:pt>
                <c:pt idx="85">
                  <c:v>5.351</c:v>
                </c:pt>
                <c:pt idx="86">
                  <c:v>5.0960000000000001</c:v>
                </c:pt>
                <c:pt idx="87">
                  <c:v>4.867</c:v>
                </c:pt>
                <c:pt idx="88">
                  <c:v>4.6609999999999996</c:v>
                </c:pt>
                <c:pt idx="89">
                  <c:v>4.4749999999999996</c:v>
                </c:pt>
                <c:pt idx="90">
                  <c:v>4.3049999999999997</c:v>
                </c:pt>
                <c:pt idx="91">
                  <c:v>4.1500000000000004</c:v>
                </c:pt>
                <c:pt idx="92">
                  <c:v>3.875</c:v>
                </c:pt>
                <c:pt idx="93">
                  <c:v>3.6389999999999998</c:v>
                </c:pt>
                <c:pt idx="94">
                  <c:v>3.4350000000000001</c:v>
                </c:pt>
                <c:pt idx="95">
                  <c:v>3.2549999999999999</c:v>
                </c:pt>
                <c:pt idx="96">
                  <c:v>3.0960000000000001</c:v>
                </c:pt>
                <c:pt idx="97">
                  <c:v>2.9529999999999998</c:v>
                </c:pt>
                <c:pt idx="98">
                  <c:v>2.7090000000000001</c:v>
                </c:pt>
                <c:pt idx="99">
                  <c:v>2.5070000000000001</c:v>
                </c:pt>
                <c:pt idx="100">
                  <c:v>2.3359999999999999</c:v>
                </c:pt>
                <c:pt idx="101">
                  <c:v>2.19</c:v>
                </c:pt>
                <c:pt idx="102">
                  <c:v>2.0630000000000002</c:v>
                </c:pt>
                <c:pt idx="103">
                  <c:v>1.952</c:v>
                </c:pt>
                <c:pt idx="104">
                  <c:v>1.853</c:v>
                </c:pt>
                <c:pt idx="105">
                  <c:v>1.7649999999999999</c:v>
                </c:pt>
                <c:pt idx="106">
                  <c:v>1.6859999999999999</c:v>
                </c:pt>
                <c:pt idx="107">
                  <c:v>1.615</c:v>
                </c:pt>
                <c:pt idx="108">
                  <c:v>1.55</c:v>
                </c:pt>
                <c:pt idx="109">
                  <c:v>1.4359999999999999</c:v>
                </c:pt>
                <c:pt idx="110">
                  <c:v>1.3169999999999999</c:v>
                </c:pt>
                <c:pt idx="111">
                  <c:v>1.218</c:v>
                </c:pt>
                <c:pt idx="112">
                  <c:v>1.135</c:v>
                </c:pt>
                <c:pt idx="113">
                  <c:v>1.0629999999999999</c:v>
                </c:pt>
                <c:pt idx="114">
                  <c:v>1.0009999999999999</c:v>
                </c:pt>
                <c:pt idx="115">
                  <c:v>0.94579999999999997</c:v>
                </c:pt>
                <c:pt idx="116">
                  <c:v>0.8972</c:v>
                </c:pt>
                <c:pt idx="117">
                  <c:v>0.8538</c:v>
                </c:pt>
                <c:pt idx="118">
                  <c:v>0.77959999999999996</c:v>
                </c:pt>
                <c:pt idx="119">
                  <c:v>0.71830000000000005</c:v>
                </c:pt>
                <c:pt idx="120">
                  <c:v>0.66669999999999996</c:v>
                </c:pt>
                <c:pt idx="121">
                  <c:v>0.62260000000000004</c:v>
                </c:pt>
                <c:pt idx="122">
                  <c:v>0.58440000000000003</c:v>
                </c:pt>
                <c:pt idx="123">
                  <c:v>0.55100000000000005</c:v>
                </c:pt>
                <c:pt idx="124">
                  <c:v>0.49530000000000002</c:v>
                </c:pt>
                <c:pt idx="125">
                  <c:v>0.4506</c:v>
                </c:pt>
                <c:pt idx="126">
                  <c:v>0.41389999999999999</c:v>
                </c:pt>
                <c:pt idx="127">
                  <c:v>0.3831</c:v>
                </c:pt>
                <c:pt idx="128">
                  <c:v>0.3569</c:v>
                </c:pt>
                <c:pt idx="129">
                  <c:v>0.33429999999999999</c:v>
                </c:pt>
                <c:pt idx="130">
                  <c:v>0.31459999999999999</c:v>
                </c:pt>
                <c:pt idx="131">
                  <c:v>0.29730000000000001</c:v>
                </c:pt>
                <c:pt idx="132">
                  <c:v>0.28189999999999998</c:v>
                </c:pt>
                <c:pt idx="133">
                  <c:v>0.2681</c:v>
                </c:pt>
                <c:pt idx="134">
                  <c:v>0.25580000000000003</c:v>
                </c:pt>
                <c:pt idx="135">
                  <c:v>0.23430000000000001</c:v>
                </c:pt>
                <c:pt idx="136">
                  <c:v>0.21240000000000001</c:v>
                </c:pt>
                <c:pt idx="137">
                  <c:v>0.19450000000000001</c:v>
                </c:pt>
                <c:pt idx="138">
                  <c:v>0.17960000000000001</c:v>
                </c:pt>
                <c:pt idx="139">
                  <c:v>0.16689999999999999</c:v>
                </c:pt>
                <c:pt idx="140">
                  <c:v>0.156</c:v>
                </c:pt>
                <c:pt idx="141">
                  <c:v>0.14649999999999999</c:v>
                </c:pt>
                <c:pt idx="142">
                  <c:v>0.13819999999999999</c:v>
                </c:pt>
                <c:pt idx="143">
                  <c:v>0.1308</c:v>
                </c:pt>
                <c:pt idx="144">
                  <c:v>0.11840000000000001</c:v>
                </c:pt>
                <c:pt idx="145">
                  <c:v>0.1082</c:v>
                </c:pt>
                <c:pt idx="146">
                  <c:v>9.9709999999999993E-2</c:v>
                </c:pt>
                <c:pt idx="147">
                  <c:v>9.2539999999999997E-2</c:v>
                </c:pt>
                <c:pt idx="148">
                  <c:v>8.6389999999999995E-2</c:v>
                </c:pt>
                <c:pt idx="149">
                  <c:v>8.1049999999999997E-2</c:v>
                </c:pt>
                <c:pt idx="150">
                  <c:v>7.2230000000000003E-2</c:v>
                </c:pt>
                <c:pt idx="151">
                  <c:v>6.5240000000000006E-2</c:v>
                </c:pt>
                <c:pt idx="152">
                  <c:v>5.9540000000000003E-2</c:v>
                </c:pt>
                <c:pt idx="153">
                  <c:v>5.4809999999999998E-2</c:v>
                </c:pt>
                <c:pt idx="154">
                  <c:v>5.0810000000000001E-2</c:v>
                </c:pt>
                <c:pt idx="155">
                  <c:v>4.7379999999999999E-2</c:v>
                </c:pt>
                <c:pt idx="156">
                  <c:v>4.4409999999999998E-2</c:v>
                </c:pt>
                <c:pt idx="157">
                  <c:v>4.181E-2</c:v>
                </c:pt>
                <c:pt idx="158">
                  <c:v>3.952E-2</c:v>
                </c:pt>
                <c:pt idx="159">
                  <c:v>3.7470000000000003E-2</c:v>
                </c:pt>
                <c:pt idx="160">
                  <c:v>3.5639999999999998E-2</c:v>
                </c:pt>
                <c:pt idx="161">
                  <c:v>3.2489999999999998E-2</c:v>
                </c:pt>
                <c:pt idx="162">
                  <c:v>2.929E-2</c:v>
                </c:pt>
                <c:pt idx="163">
                  <c:v>2.6689999999999998E-2</c:v>
                </c:pt>
                <c:pt idx="164">
                  <c:v>2.453E-2</c:v>
                </c:pt>
                <c:pt idx="165">
                  <c:v>2.2720000000000001E-2</c:v>
                </c:pt>
                <c:pt idx="166">
                  <c:v>2.1160000000000002E-2</c:v>
                </c:pt>
                <c:pt idx="167">
                  <c:v>1.9820000000000001E-2</c:v>
                </c:pt>
                <c:pt idx="168">
                  <c:v>1.864E-2</c:v>
                </c:pt>
                <c:pt idx="169">
                  <c:v>1.7600000000000001E-2</c:v>
                </c:pt>
                <c:pt idx="170">
                  <c:v>1.585E-2</c:v>
                </c:pt>
                <c:pt idx="171">
                  <c:v>1.443E-2</c:v>
                </c:pt>
                <c:pt idx="172">
                  <c:v>1.325E-2</c:v>
                </c:pt>
                <c:pt idx="173">
                  <c:v>1.226E-2</c:v>
                </c:pt>
                <c:pt idx="174">
                  <c:v>1.141E-2</c:v>
                </c:pt>
                <c:pt idx="175">
                  <c:v>1.068E-2</c:v>
                </c:pt>
                <c:pt idx="176">
                  <c:v>9.476E-3</c:v>
                </c:pt>
                <c:pt idx="177">
                  <c:v>8.5249999999999996E-3</c:v>
                </c:pt>
                <c:pt idx="178">
                  <c:v>7.7549999999999997E-3</c:v>
                </c:pt>
                <c:pt idx="179">
                  <c:v>7.1180000000000002E-3</c:v>
                </c:pt>
                <c:pt idx="180">
                  <c:v>6.581E-3</c:v>
                </c:pt>
                <c:pt idx="181">
                  <c:v>6.123E-3</c:v>
                </c:pt>
                <c:pt idx="182">
                  <c:v>5.7270000000000003E-3</c:v>
                </c:pt>
                <c:pt idx="183">
                  <c:v>5.3810000000000004E-3</c:v>
                </c:pt>
                <c:pt idx="184">
                  <c:v>5.0759999999999998E-3</c:v>
                </c:pt>
                <c:pt idx="185">
                  <c:v>4.8050000000000002E-3</c:v>
                </c:pt>
                <c:pt idx="186">
                  <c:v>4.5630000000000002E-3</c:v>
                </c:pt>
                <c:pt idx="187">
                  <c:v>4.1479999999999998E-3</c:v>
                </c:pt>
                <c:pt idx="188">
                  <c:v>3.728E-3</c:v>
                </c:pt>
                <c:pt idx="189">
                  <c:v>3.388E-3</c:v>
                </c:pt>
                <c:pt idx="190">
                  <c:v>3.107E-3</c:v>
                </c:pt>
                <c:pt idx="191">
                  <c:v>2.8700000000000002E-3</c:v>
                </c:pt>
                <c:pt idx="192">
                  <c:v>2.6689999999999999E-3</c:v>
                </c:pt>
                <c:pt idx="193">
                  <c:v>2.4949999999999998E-3</c:v>
                </c:pt>
                <c:pt idx="194">
                  <c:v>2.343E-3</c:v>
                </c:pt>
                <c:pt idx="195">
                  <c:v>2.209E-3</c:v>
                </c:pt>
                <c:pt idx="196">
                  <c:v>1.9840000000000001E-3</c:v>
                </c:pt>
                <c:pt idx="197">
                  <c:v>1.802E-3</c:v>
                </c:pt>
                <c:pt idx="198">
                  <c:v>1.6509999999999999E-3</c:v>
                </c:pt>
                <c:pt idx="199">
                  <c:v>1.5250000000000001E-3</c:v>
                </c:pt>
                <c:pt idx="200">
                  <c:v>1.4170000000000001E-3</c:v>
                </c:pt>
                <c:pt idx="201">
                  <c:v>1.3240000000000001E-3</c:v>
                </c:pt>
                <c:pt idx="202">
                  <c:v>1.1720000000000001E-3</c:v>
                </c:pt>
                <c:pt idx="203">
                  <c:v>1.052E-3</c:v>
                </c:pt>
                <c:pt idx="204">
                  <c:v>9.5469999999999995E-4</c:v>
                </c:pt>
                <c:pt idx="205">
                  <c:v>8.7469999999999996E-4</c:v>
                </c:pt>
                <c:pt idx="206">
                  <c:v>8.074E-4</c:v>
                </c:pt>
                <c:pt idx="207">
                  <c:v>7.5009999999999996E-4</c:v>
                </c:pt>
                <c:pt idx="208">
                  <c:v>7.1960000000000004E-4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15-47EC-B12B-BA0D5C2ACBC2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srim136Xe_Air!$D$20:$D$228</c:f>
              <c:numCache>
                <c:formatCode>0.00000</c:formatCode>
                <c:ptCount val="209"/>
                <c:pt idx="0">
                  <c:v>1.0294117647058823E-5</c:v>
                </c:pt>
                <c:pt idx="1">
                  <c:v>1.1029411764705883E-5</c:v>
                </c:pt>
                <c:pt idx="2">
                  <c:v>1.1764705882352942E-5</c:v>
                </c:pt>
                <c:pt idx="3">
                  <c:v>1.2499999999999999E-5</c:v>
                </c:pt>
                <c:pt idx="4">
                  <c:v>1.3235294117647058E-5</c:v>
                </c:pt>
                <c:pt idx="5">
                  <c:v>1.4705882352941177E-5</c:v>
                </c:pt>
                <c:pt idx="6">
                  <c:v>1.6544117647058822E-5</c:v>
                </c:pt>
                <c:pt idx="7">
                  <c:v>1.8382352941176472E-5</c:v>
                </c:pt>
                <c:pt idx="8">
                  <c:v>2.0220588235294116E-5</c:v>
                </c:pt>
                <c:pt idx="9">
                  <c:v>2.2058823529411766E-5</c:v>
                </c:pt>
                <c:pt idx="10">
                  <c:v>2.389705882352941E-5</c:v>
                </c:pt>
                <c:pt idx="11">
                  <c:v>2.573529411764706E-5</c:v>
                </c:pt>
                <c:pt idx="12">
                  <c:v>2.7573529411764703E-5</c:v>
                </c:pt>
                <c:pt idx="13">
                  <c:v>2.9411764705882354E-5</c:v>
                </c:pt>
                <c:pt idx="14">
                  <c:v>3.3088235294117644E-5</c:v>
                </c:pt>
                <c:pt idx="15">
                  <c:v>3.6764705882352945E-5</c:v>
                </c:pt>
                <c:pt idx="16">
                  <c:v>4.0441176470588232E-5</c:v>
                </c:pt>
                <c:pt idx="17">
                  <c:v>4.4117647058823532E-5</c:v>
                </c:pt>
                <c:pt idx="18">
                  <c:v>4.7794117647058819E-5</c:v>
                </c:pt>
                <c:pt idx="19">
                  <c:v>5.147058823529412E-5</c:v>
                </c:pt>
                <c:pt idx="20">
                  <c:v>5.8823529411764708E-5</c:v>
                </c:pt>
                <c:pt idx="21">
                  <c:v>6.6176470588235288E-5</c:v>
                </c:pt>
                <c:pt idx="22">
                  <c:v>7.3529411764705889E-5</c:v>
                </c:pt>
                <c:pt idx="23">
                  <c:v>8.0882352941176464E-5</c:v>
                </c:pt>
                <c:pt idx="24">
                  <c:v>8.8235294117647065E-5</c:v>
                </c:pt>
                <c:pt idx="25">
                  <c:v>9.5588235294117639E-5</c:v>
                </c:pt>
                <c:pt idx="26">
                  <c:v>1.0294117647058824E-4</c:v>
                </c:pt>
                <c:pt idx="27">
                  <c:v>1.1029411764705881E-4</c:v>
                </c:pt>
                <c:pt idx="28">
                  <c:v>1.1764705882352942E-4</c:v>
                </c:pt>
                <c:pt idx="29">
                  <c:v>1.25E-4</c:v>
                </c:pt>
                <c:pt idx="30">
                  <c:v>1.3235294117647058E-4</c:v>
                </c:pt>
                <c:pt idx="31">
                  <c:v>1.4705882352941178E-4</c:v>
                </c:pt>
                <c:pt idx="32">
                  <c:v>1.6544117647058823E-4</c:v>
                </c:pt>
                <c:pt idx="33">
                  <c:v>1.838235294117647E-4</c:v>
                </c:pt>
                <c:pt idx="34">
                  <c:v>2.0220588235294118E-4</c:v>
                </c:pt>
                <c:pt idx="35">
                  <c:v>2.2058823529411763E-4</c:v>
                </c:pt>
                <c:pt idx="36">
                  <c:v>2.3897058823529413E-4</c:v>
                </c:pt>
                <c:pt idx="37">
                  <c:v>2.5735294117647061E-4</c:v>
                </c:pt>
                <c:pt idx="38">
                  <c:v>2.7573529411764705E-4</c:v>
                </c:pt>
                <c:pt idx="39">
                  <c:v>2.9411764705882356E-4</c:v>
                </c:pt>
                <c:pt idx="40">
                  <c:v>3.3088235294117646E-4</c:v>
                </c:pt>
                <c:pt idx="41">
                  <c:v>3.6764705882352941E-4</c:v>
                </c:pt>
                <c:pt idx="42">
                  <c:v>4.0441176470588236E-4</c:v>
                </c:pt>
                <c:pt idx="43">
                  <c:v>4.4117647058823526E-4</c:v>
                </c:pt>
                <c:pt idx="44">
                  <c:v>4.7794117647058826E-4</c:v>
                </c:pt>
                <c:pt idx="45">
                  <c:v>5.1470588235294121E-4</c:v>
                </c:pt>
                <c:pt idx="46">
                  <c:v>5.8823529411764712E-4</c:v>
                </c:pt>
                <c:pt idx="47">
                  <c:v>6.6176470588235291E-4</c:v>
                </c:pt>
                <c:pt idx="48">
                  <c:v>7.3529411764705881E-4</c:v>
                </c:pt>
                <c:pt idx="49">
                  <c:v>8.0882352941176472E-4</c:v>
                </c:pt>
                <c:pt idx="50">
                  <c:v>8.8235294117647051E-4</c:v>
                </c:pt>
                <c:pt idx="51">
                  <c:v>9.5588235294117652E-4</c:v>
                </c:pt>
                <c:pt idx="52">
                  <c:v>1.0294117647058824E-3</c:v>
                </c:pt>
                <c:pt idx="53">
                  <c:v>1.1029411764705882E-3</c:v>
                </c:pt>
                <c:pt idx="54">
                  <c:v>1.1764705882352942E-3</c:v>
                </c:pt>
                <c:pt idx="55">
                  <c:v>1.25E-3</c:v>
                </c:pt>
                <c:pt idx="56">
                  <c:v>1.3235294117647058E-3</c:v>
                </c:pt>
                <c:pt idx="57">
                  <c:v>1.4705882352941176E-3</c:v>
                </c:pt>
                <c:pt idx="58">
                  <c:v>1.6544117647058823E-3</c:v>
                </c:pt>
                <c:pt idx="59">
                  <c:v>1.838235294117647E-3</c:v>
                </c:pt>
                <c:pt idx="60">
                  <c:v>2.022058823529412E-3</c:v>
                </c:pt>
                <c:pt idx="61">
                  <c:v>2.2058823529411764E-3</c:v>
                </c:pt>
                <c:pt idx="62">
                  <c:v>2.3897058823529414E-3</c:v>
                </c:pt>
                <c:pt idx="63">
                  <c:v>2.5735294117647058E-3</c:v>
                </c:pt>
                <c:pt idx="64">
                  <c:v>2.7573529411764708E-3</c:v>
                </c:pt>
                <c:pt idx="65">
                  <c:v>2.9411764705882353E-3</c:v>
                </c:pt>
                <c:pt idx="66">
                  <c:v>3.3088235294117647E-3</c:v>
                </c:pt>
                <c:pt idx="67">
                  <c:v>3.6764705882352941E-3</c:v>
                </c:pt>
                <c:pt idx="68">
                  <c:v>4.0441176470588239E-3</c:v>
                </c:pt>
                <c:pt idx="69">
                  <c:v>4.4117647058823529E-3</c:v>
                </c:pt>
                <c:pt idx="70">
                  <c:v>4.7794117647058827E-3</c:v>
                </c:pt>
                <c:pt idx="71">
                  <c:v>5.1470588235294117E-3</c:v>
                </c:pt>
                <c:pt idx="72">
                  <c:v>5.8823529411764705E-3</c:v>
                </c:pt>
                <c:pt idx="73">
                  <c:v>6.6176470588235293E-3</c:v>
                </c:pt>
                <c:pt idx="74" formatCode="0.000">
                  <c:v>7.3529411764705881E-3</c:v>
                </c:pt>
                <c:pt idx="75" formatCode="0.000">
                  <c:v>8.0882352941176478E-3</c:v>
                </c:pt>
                <c:pt idx="76" formatCode="0.000">
                  <c:v>8.8235294117647058E-3</c:v>
                </c:pt>
                <c:pt idx="77" formatCode="0.000">
                  <c:v>9.5588235294117654E-3</c:v>
                </c:pt>
                <c:pt idx="78" formatCode="0.000">
                  <c:v>1.0294117647058823E-2</c:v>
                </c:pt>
                <c:pt idx="79" formatCode="0.000">
                  <c:v>1.1029411764705883E-2</c:v>
                </c:pt>
                <c:pt idx="80" formatCode="0.000">
                  <c:v>1.1764705882352941E-2</c:v>
                </c:pt>
                <c:pt idx="81" formatCode="0.000">
                  <c:v>1.2499999999999999E-2</c:v>
                </c:pt>
                <c:pt idx="82" formatCode="0.000">
                  <c:v>1.3235294117647059E-2</c:v>
                </c:pt>
                <c:pt idx="83" formatCode="0.000">
                  <c:v>1.4705882352941176E-2</c:v>
                </c:pt>
                <c:pt idx="84" formatCode="0.000">
                  <c:v>1.6544117647058824E-2</c:v>
                </c:pt>
                <c:pt idx="85" formatCode="0.000">
                  <c:v>1.8382352941176471E-2</c:v>
                </c:pt>
                <c:pt idx="86" formatCode="0.000">
                  <c:v>2.0220588235294119E-2</c:v>
                </c:pt>
                <c:pt idx="87" formatCode="0.000">
                  <c:v>2.2058823529411766E-2</c:v>
                </c:pt>
                <c:pt idx="88" formatCode="0.000">
                  <c:v>2.389705882352941E-2</c:v>
                </c:pt>
                <c:pt idx="89" formatCode="0.000">
                  <c:v>2.5735294117647058E-2</c:v>
                </c:pt>
                <c:pt idx="90" formatCode="0.000">
                  <c:v>2.7573529411764705E-2</c:v>
                </c:pt>
                <c:pt idx="91" formatCode="0.000">
                  <c:v>2.9411764705882353E-2</c:v>
                </c:pt>
                <c:pt idx="92" formatCode="0.000">
                  <c:v>3.3088235294117647E-2</c:v>
                </c:pt>
                <c:pt idx="93" formatCode="0.000">
                  <c:v>3.6764705882352942E-2</c:v>
                </c:pt>
                <c:pt idx="94" formatCode="0.000">
                  <c:v>4.0441176470588237E-2</c:v>
                </c:pt>
                <c:pt idx="95" formatCode="0.000">
                  <c:v>4.4117647058823532E-2</c:v>
                </c:pt>
                <c:pt idx="96" formatCode="0.000">
                  <c:v>4.779411764705882E-2</c:v>
                </c:pt>
                <c:pt idx="97" formatCode="0.000">
                  <c:v>5.1470588235294115E-2</c:v>
                </c:pt>
                <c:pt idx="98" formatCode="0.000">
                  <c:v>5.8823529411764705E-2</c:v>
                </c:pt>
                <c:pt idx="99" formatCode="0.000">
                  <c:v>6.6176470588235295E-2</c:v>
                </c:pt>
                <c:pt idx="100" formatCode="0.000">
                  <c:v>7.3529411764705885E-2</c:v>
                </c:pt>
                <c:pt idx="101" formatCode="0.000">
                  <c:v>8.0882352941176475E-2</c:v>
                </c:pt>
                <c:pt idx="102" formatCode="0.000">
                  <c:v>8.8235294117647065E-2</c:v>
                </c:pt>
                <c:pt idx="103" formatCode="0.000">
                  <c:v>9.5588235294117641E-2</c:v>
                </c:pt>
                <c:pt idx="104" formatCode="0.000">
                  <c:v>0.10294117647058823</c:v>
                </c:pt>
                <c:pt idx="105" formatCode="0.000">
                  <c:v>0.11029411764705882</c:v>
                </c:pt>
                <c:pt idx="106" formatCode="0.000">
                  <c:v>0.11764705882352941</c:v>
                </c:pt>
                <c:pt idx="107" formatCode="0.000">
                  <c:v>0.125</c:v>
                </c:pt>
                <c:pt idx="108" formatCode="0.000">
                  <c:v>0.13235294117647059</c:v>
                </c:pt>
                <c:pt idx="109" formatCode="0.000">
                  <c:v>0.14705882352941177</c:v>
                </c:pt>
                <c:pt idx="110" formatCode="0.000">
                  <c:v>0.16544117647058823</c:v>
                </c:pt>
                <c:pt idx="111" formatCode="0.000">
                  <c:v>0.18382352941176472</c:v>
                </c:pt>
                <c:pt idx="112" formatCode="0.000">
                  <c:v>0.20220588235294118</c:v>
                </c:pt>
                <c:pt idx="113" formatCode="0.000">
                  <c:v>0.22058823529411764</c:v>
                </c:pt>
                <c:pt idx="114" formatCode="0.000">
                  <c:v>0.23897058823529413</c:v>
                </c:pt>
                <c:pt idx="115" formatCode="0.000">
                  <c:v>0.25735294117647056</c:v>
                </c:pt>
                <c:pt idx="116" formatCode="0.000">
                  <c:v>0.27573529411764708</c:v>
                </c:pt>
                <c:pt idx="117" formatCode="0.000">
                  <c:v>0.29411764705882354</c:v>
                </c:pt>
                <c:pt idx="118" formatCode="0.000">
                  <c:v>0.33088235294117646</c:v>
                </c:pt>
                <c:pt idx="119" formatCode="0.000">
                  <c:v>0.36764705882352944</c:v>
                </c:pt>
                <c:pt idx="120" formatCode="0.000">
                  <c:v>0.40441176470588236</c:v>
                </c:pt>
                <c:pt idx="121" formatCode="0.000">
                  <c:v>0.44117647058823528</c:v>
                </c:pt>
                <c:pt idx="122" formatCode="0.000">
                  <c:v>0.47794117647058826</c:v>
                </c:pt>
                <c:pt idx="123" formatCode="0.000">
                  <c:v>0.51470588235294112</c:v>
                </c:pt>
                <c:pt idx="124" formatCode="0.000">
                  <c:v>0.58823529411764708</c:v>
                </c:pt>
                <c:pt idx="125" formatCode="0.000">
                  <c:v>0.66176470588235292</c:v>
                </c:pt>
                <c:pt idx="126" formatCode="0.000">
                  <c:v>0.73529411764705888</c:v>
                </c:pt>
                <c:pt idx="127" formatCode="0.000">
                  <c:v>0.80882352941176472</c:v>
                </c:pt>
                <c:pt idx="128" formatCode="0.000">
                  <c:v>0.88235294117647056</c:v>
                </c:pt>
                <c:pt idx="129" formatCode="0.000">
                  <c:v>0.95588235294117652</c:v>
                </c:pt>
                <c:pt idx="130" formatCode="0.000">
                  <c:v>1.0294117647058822</c:v>
                </c:pt>
                <c:pt idx="131" formatCode="0.000">
                  <c:v>1.1029411764705883</c:v>
                </c:pt>
                <c:pt idx="132" formatCode="0.000">
                  <c:v>1.1764705882352942</c:v>
                </c:pt>
                <c:pt idx="133" formatCode="0.000">
                  <c:v>1.25</c:v>
                </c:pt>
                <c:pt idx="134" formatCode="0.000">
                  <c:v>1.3235294117647058</c:v>
                </c:pt>
                <c:pt idx="135" formatCode="0.000">
                  <c:v>1.4705882352941178</c:v>
                </c:pt>
                <c:pt idx="136" formatCode="0.000">
                  <c:v>1.6544117647058822</c:v>
                </c:pt>
                <c:pt idx="137" formatCode="0.000">
                  <c:v>1.838235294117647</c:v>
                </c:pt>
                <c:pt idx="138" formatCode="0.000">
                  <c:v>2.0220588235294117</c:v>
                </c:pt>
                <c:pt idx="139" formatCode="0.000">
                  <c:v>2.2058823529411766</c:v>
                </c:pt>
                <c:pt idx="140" formatCode="0.000">
                  <c:v>2.3897058823529411</c:v>
                </c:pt>
                <c:pt idx="141" formatCode="0.000">
                  <c:v>2.5735294117647061</c:v>
                </c:pt>
                <c:pt idx="142" formatCode="0.000">
                  <c:v>2.7573529411764706</c:v>
                </c:pt>
                <c:pt idx="143" formatCode="0.000">
                  <c:v>2.9411764705882355</c:v>
                </c:pt>
                <c:pt idx="144" formatCode="0.000">
                  <c:v>3.3088235294117645</c:v>
                </c:pt>
                <c:pt idx="145" formatCode="0.000">
                  <c:v>3.6764705882352939</c:v>
                </c:pt>
                <c:pt idx="146" formatCode="0.000">
                  <c:v>4.0441176470588234</c:v>
                </c:pt>
                <c:pt idx="147" formatCode="0.000">
                  <c:v>4.4117647058823533</c:v>
                </c:pt>
                <c:pt idx="148" formatCode="0.000">
                  <c:v>4.7794117647058822</c:v>
                </c:pt>
                <c:pt idx="149" formatCode="0.000">
                  <c:v>5.1470588235294121</c:v>
                </c:pt>
                <c:pt idx="150" formatCode="0.000">
                  <c:v>5.882352941176471</c:v>
                </c:pt>
                <c:pt idx="151" formatCode="0.000">
                  <c:v>6.617647058823529</c:v>
                </c:pt>
                <c:pt idx="152" formatCode="0.000">
                  <c:v>7.3529411764705879</c:v>
                </c:pt>
                <c:pt idx="153" formatCode="0.000">
                  <c:v>8.0882352941176467</c:v>
                </c:pt>
                <c:pt idx="154" formatCode="0.000">
                  <c:v>8.8235294117647065</c:v>
                </c:pt>
                <c:pt idx="155" formatCode="0.000">
                  <c:v>9.5588235294117645</c:v>
                </c:pt>
                <c:pt idx="156" formatCode="0.000">
                  <c:v>10.294117647058824</c:v>
                </c:pt>
                <c:pt idx="157" formatCode="0.000">
                  <c:v>11.029411764705882</c:v>
                </c:pt>
                <c:pt idx="158" formatCode="0.000">
                  <c:v>11.764705882352942</c:v>
                </c:pt>
                <c:pt idx="159" formatCode="0.000">
                  <c:v>12.5</c:v>
                </c:pt>
                <c:pt idx="160" formatCode="0.000">
                  <c:v>13.235294117647058</c:v>
                </c:pt>
                <c:pt idx="161" formatCode="0.000">
                  <c:v>14.705882352941176</c:v>
                </c:pt>
                <c:pt idx="162" formatCode="0.000">
                  <c:v>16.544117647058822</c:v>
                </c:pt>
                <c:pt idx="163" formatCode="0.000">
                  <c:v>18.382352941176471</c:v>
                </c:pt>
                <c:pt idx="164" formatCode="0.000">
                  <c:v>20.220588235294116</c:v>
                </c:pt>
                <c:pt idx="165" formatCode="0.000">
                  <c:v>22.058823529411764</c:v>
                </c:pt>
                <c:pt idx="166" formatCode="0.000">
                  <c:v>23.897058823529413</c:v>
                </c:pt>
                <c:pt idx="167" formatCode="0.000">
                  <c:v>25.735294117647058</c:v>
                </c:pt>
                <c:pt idx="168" formatCode="0.000">
                  <c:v>27.573529411764707</c:v>
                </c:pt>
                <c:pt idx="169" formatCode="0.000">
                  <c:v>29.411764705882351</c:v>
                </c:pt>
                <c:pt idx="170" formatCode="0.000">
                  <c:v>33.088235294117645</c:v>
                </c:pt>
                <c:pt idx="171" formatCode="0.000">
                  <c:v>36.764705882352942</c:v>
                </c:pt>
                <c:pt idx="172" formatCode="0.000">
                  <c:v>40.441176470588232</c:v>
                </c:pt>
                <c:pt idx="173" formatCode="0.000">
                  <c:v>44.117647058823529</c:v>
                </c:pt>
                <c:pt idx="174" formatCode="0.000">
                  <c:v>47.794117647058826</c:v>
                </c:pt>
                <c:pt idx="175" formatCode="0.000">
                  <c:v>51.470588235294116</c:v>
                </c:pt>
                <c:pt idx="176" formatCode="0.000">
                  <c:v>58.823529411764703</c:v>
                </c:pt>
                <c:pt idx="177" formatCode="0.000">
                  <c:v>66.17647058823529</c:v>
                </c:pt>
                <c:pt idx="178" formatCode="0.000">
                  <c:v>73.529411764705884</c:v>
                </c:pt>
                <c:pt idx="179" formatCode="0.000">
                  <c:v>80.882352941176464</c:v>
                </c:pt>
                <c:pt idx="180" formatCode="0.000">
                  <c:v>88.235294117647058</c:v>
                </c:pt>
                <c:pt idx="181" formatCode="0.000">
                  <c:v>95.588235294117652</c:v>
                </c:pt>
                <c:pt idx="182" formatCode="0.000">
                  <c:v>102.94117647058823</c:v>
                </c:pt>
                <c:pt idx="183" formatCode="0.000">
                  <c:v>110.29411764705883</c:v>
                </c:pt>
                <c:pt idx="184" formatCode="0.000">
                  <c:v>117.64705882352941</c:v>
                </c:pt>
                <c:pt idx="185" formatCode="0.000">
                  <c:v>125</c:v>
                </c:pt>
                <c:pt idx="186" formatCode="0.000">
                  <c:v>132.35294117647058</c:v>
                </c:pt>
                <c:pt idx="187" formatCode="0.000">
                  <c:v>147.05882352941177</c:v>
                </c:pt>
                <c:pt idx="188" formatCode="0.000">
                  <c:v>165.44117647058823</c:v>
                </c:pt>
                <c:pt idx="189" formatCode="0.000">
                  <c:v>183.8235294117647</c:v>
                </c:pt>
                <c:pt idx="190" formatCode="0.000">
                  <c:v>202.20588235294119</c:v>
                </c:pt>
                <c:pt idx="191" formatCode="0.000">
                  <c:v>220.58823529411765</c:v>
                </c:pt>
                <c:pt idx="192" formatCode="0.000">
                  <c:v>238.97058823529412</c:v>
                </c:pt>
                <c:pt idx="193" formatCode="0.000">
                  <c:v>257.35294117647061</c:v>
                </c:pt>
                <c:pt idx="194" formatCode="0.000">
                  <c:v>275.73529411764707</c:v>
                </c:pt>
                <c:pt idx="195" formatCode="0.000">
                  <c:v>294.11764705882354</c:v>
                </c:pt>
                <c:pt idx="196" formatCode="0.000">
                  <c:v>330.88235294117646</c:v>
                </c:pt>
                <c:pt idx="197" formatCode="0.000">
                  <c:v>367.64705882352939</c:v>
                </c:pt>
                <c:pt idx="198" formatCode="0.000">
                  <c:v>404.41176470588238</c:v>
                </c:pt>
                <c:pt idx="199" formatCode="0.000">
                  <c:v>441.1764705882353</c:v>
                </c:pt>
                <c:pt idx="200" formatCode="0.000">
                  <c:v>477.94117647058823</c:v>
                </c:pt>
                <c:pt idx="201" formatCode="0.000">
                  <c:v>514.70588235294122</c:v>
                </c:pt>
                <c:pt idx="202" formatCode="0.000">
                  <c:v>588.23529411764707</c:v>
                </c:pt>
                <c:pt idx="203" formatCode="0.000">
                  <c:v>661.76470588235293</c:v>
                </c:pt>
                <c:pt idx="204" formatCode="0.000">
                  <c:v>735.29411764705878</c:v>
                </c:pt>
                <c:pt idx="205" formatCode="0.000">
                  <c:v>808.82352941176475</c:v>
                </c:pt>
                <c:pt idx="206" formatCode="0.000">
                  <c:v>882.35294117647061</c:v>
                </c:pt>
                <c:pt idx="207" formatCode="0.000">
                  <c:v>955.88235294117646</c:v>
                </c:pt>
                <c:pt idx="208" formatCode="0.000">
                  <c:v>1000</c:v>
                </c:pt>
              </c:numCache>
            </c:numRef>
          </c:xVal>
          <c:yVal>
            <c:numRef>
              <c:f>srim136Xe_Air!$G$20:$G$228</c:f>
              <c:numCache>
                <c:formatCode>0.000E+00</c:formatCode>
                <c:ptCount val="209"/>
                <c:pt idx="0">
                  <c:v>2.9870999999999999</c:v>
                </c:pt>
                <c:pt idx="1">
                  <c:v>3.0876999999999999</c:v>
                </c:pt>
                <c:pt idx="2">
                  <c:v>3.1840999999999999</c:v>
                </c:pt>
                <c:pt idx="3">
                  <c:v>3.2763999999999998</c:v>
                </c:pt>
                <c:pt idx="4">
                  <c:v>3.3654000000000002</c:v>
                </c:pt>
                <c:pt idx="5">
                  <c:v>3.5341999999999998</c:v>
                </c:pt>
                <c:pt idx="6">
                  <c:v>3.7297000000000002</c:v>
                </c:pt>
                <c:pt idx="7">
                  <c:v>3.9106000000000001</c:v>
                </c:pt>
                <c:pt idx="8">
                  <c:v>4.08</c:v>
                </c:pt>
                <c:pt idx="9">
                  <c:v>4.2378999999999998</c:v>
                </c:pt>
                <c:pt idx="10">
                  <c:v>4.3874999999999993</c:v>
                </c:pt>
                <c:pt idx="11">
                  <c:v>4.5286</c:v>
                </c:pt>
                <c:pt idx="12">
                  <c:v>4.6623999999999999</c:v>
                </c:pt>
                <c:pt idx="13">
                  <c:v>4.79</c:v>
                </c:pt>
                <c:pt idx="14">
                  <c:v>5.0273000000000003</c:v>
                </c:pt>
                <c:pt idx="15">
                  <c:v>5.2446999999999999</c:v>
                </c:pt>
                <c:pt idx="16">
                  <c:v>5.4464000000000006</c:v>
                </c:pt>
                <c:pt idx="17">
                  <c:v>5.6334</c:v>
                </c:pt>
                <c:pt idx="18">
                  <c:v>5.8079000000000001</c:v>
                </c:pt>
                <c:pt idx="19">
                  <c:v>5.9728000000000003</c:v>
                </c:pt>
                <c:pt idx="20">
                  <c:v>6.2733999999999996</c:v>
                </c:pt>
                <c:pt idx="21">
                  <c:v>6.5434999999999999</c:v>
                </c:pt>
                <c:pt idx="22">
                  <c:v>6.7883000000000004</c:v>
                </c:pt>
                <c:pt idx="23">
                  <c:v>7.0129999999999999</c:v>
                </c:pt>
                <c:pt idx="24">
                  <c:v>7.2188999999999997</c:v>
                </c:pt>
                <c:pt idx="25">
                  <c:v>7.4108999999999998</c:v>
                </c:pt>
                <c:pt idx="26">
                  <c:v>7.5881999999999996</c:v>
                </c:pt>
                <c:pt idx="27">
                  <c:v>7.7549000000000001</c:v>
                </c:pt>
                <c:pt idx="28">
                  <c:v>7.9099000000000004</c:v>
                </c:pt>
                <c:pt idx="29">
                  <c:v>8.0564999999999998</c:v>
                </c:pt>
                <c:pt idx="30">
                  <c:v>8.1945999999999994</c:v>
                </c:pt>
                <c:pt idx="31">
                  <c:v>8.4494000000000007</c:v>
                </c:pt>
                <c:pt idx="32">
                  <c:v>8.7329000000000008</c:v>
                </c:pt>
                <c:pt idx="33">
                  <c:v>8.9854000000000003</c:v>
                </c:pt>
                <c:pt idx="34">
                  <c:v>9.212299999999999</c:v>
                </c:pt>
                <c:pt idx="35">
                  <c:v>9.4175999999999984</c:v>
                </c:pt>
                <c:pt idx="36">
                  <c:v>9.6046999999999993</c:v>
                </c:pt>
                <c:pt idx="37">
                  <c:v>9.7745999999999995</c:v>
                </c:pt>
                <c:pt idx="38">
                  <c:v>9.9326000000000008</c:v>
                </c:pt>
                <c:pt idx="39">
                  <c:v>10.0776</c:v>
                </c:pt>
                <c:pt idx="40">
                  <c:v>10.337200000000001</c:v>
                </c:pt>
                <c:pt idx="41">
                  <c:v>10.562000000000001</c:v>
                </c:pt>
                <c:pt idx="42">
                  <c:v>10.760400000000001</c:v>
                </c:pt>
                <c:pt idx="43">
                  <c:v>10.936</c:v>
                </c:pt>
                <c:pt idx="44">
                  <c:v>11.093999999999999</c:v>
                </c:pt>
                <c:pt idx="45">
                  <c:v>11.234999999999999</c:v>
                </c:pt>
                <c:pt idx="46">
                  <c:v>11.472999999999999</c:v>
                </c:pt>
                <c:pt idx="47">
                  <c:v>11.666</c:v>
                </c:pt>
                <c:pt idx="48">
                  <c:v>11.835000000000001</c:v>
                </c:pt>
                <c:pt idx="49">
                  <c:v>11.971</c:v>
                </c:pt>
                <c:pt idx="50">
                  <c:v>12.093</c:v>
                </c:pt>
                <c:pt idx="51">
                  <c:v>12.193</c:v>
                </c:pt>
                <c:pt idx="52">
                  <c:v>12.270999999999999</c:v>
                </c:pt>
                <c:pt idx="53">
                  <c:v>12.347</c:v>
                </c:pt>
                <c:pt idx="54">
                  <c:v>12.411000000000001</c:v>
                </c:pt>
                <c:pt idx="55">
                  <c:v>12.464</c:v>
                </c:pt>
                <c:pt idx="56">
                  <c:v>12.504</c:v>
                </c:pt>
                <c:pt idx="57">
                  <c:v>12.581999999999999</c:v>
                </c:pt>
                <c:pt idx="58">
                  <c:v>12.647</c:v>
                </c:pt>
                <c:pt idx="59">
                  <c:v>12.686</c:v>
                </c:pt>
                <c:pt idx="60">
                  <c:v>12.707000000000001</c:v>
                </c:pt>
                <c:pt idx="61">
                  <c:v>12.688000000000001</c:v>
                </c:pt>
                <c:pt idx="62">
                  <c:v>12.665000000000001</c:v>
                </c:pt>
                <c:pt idx="63">
                  <c:v>12.629</c:v>
                </c:pt>
                <c:pt idx="64">
                  <c:v>12.590999999999999</c:v>
                </c:pt>
                <c:pt idx="65">
                  <c:v>12.551</c:v>
                </c:pt>
                <c:pt idx="66">
                  <c:v>12.465999999999999</c:v>
                </c:pt>
                <c:pt idx="67">
                  <c:v>12.379</c:v>
                </c:pt>
                <c:pt idx="68">
                  <c:v>12.292</c:v>
                </c:pt>
                <c:pt idx="69">
                  <c:v>12.209</c:v>
                </c:pt>
                <c:pt idx="70">
                  <c:v>12.13</c:v>
                </c:pt>
                <c:pt idx="71">
                  <c:v>12.057</c:v>
                </c:pt>
                <c:pt idx="72">
                  <c:v>11.926</c:v>
                </c:pt>
                <c:pt idx="73">
                  <c:v>11.817</c:v>
                </c:pt>
                <c:pt idx="74">
                  <c:v>11.728</c:v>
                </c:pt>
                <c:pt idx="75">
                  <c:v>11.657999999999999</c:v>
                </c:pt>
                <c:pt idx="76">
                  <c:v>11.603999999999999</c:v>
                </c:pt>
                <c:pt idx="77">
                  <c:v>11.562999999999999</c:v>
                </c:pt>
                <c:pt idx="78">
                  <c:v>11.532999999999999</c:v>
                </c:pt>
                <c:pt idx="79">
                  <c:v>11.513999999999999</c:v>
                </c:pt>
                <c:pt idx="80">
                  <c:v>11.504000000000001</c:v>
                </c:pt>
                <c:pt idx="81">
                  <c:v>11.5</c:v>
                </c:pt>
                <c:pt idx="82">
                  <c:v>11.501000000000001</c:v>
                </c:pt>
                <c:pt idx="83">
                  <c:v>11.519</c:v>
                </c:pt>
                <c:pt idx="84">
                  <c:v>11.561999999999999</c:v>
                </c:pt>
                <c:pt idx="85">
                  <c:v>11.618</c:v>
                </c:pt>
                <c:pt idx="86">
                  <c:v>11.686</c:v>
                </c:pt>
                <c:pt idx="87">
                  <c:v>11.76</c:v>
                </c:pt>
                <c:pt idx="88">
                  <c:v>11.84</c:v>
                </c:pt>
                <c:pt idx="89">
                  <c:v>11.923999999999999</c:v>
                </c:pt>
                <c:pt idx="90">
                  <c:v>12.012</c:v>
                </c:pt>
                <c:pt idx="91">
                  <c:v>12.105</c:v>
                </c:pt>
                <c:pt idx="92">
                  <c:v>12.301</c:v>
                </c:pt>
                <c:pt idx="93">
                  <c:v>12.513999999999999</c:v>
                </c:pt>
                <c:pt idx="94">
                  <c:v>12.746</c:v>
                </c:pt>
                <c:pt idx="95">
                  <c:v>12.997</c:v>
                </c:pt>
                <c:pt idx="96">
                  <c:v>13.266</c:v>
                </c:pt>
                <c:pt idx="97">
                  <c:v>13.552999999999999</c:v>
                </c:pt>
                <c:pt idx="98">
                  <c:v>14.199</c:v>
                </c:pt>
                <c:pt idx="99">
                  <c:v>14.917</c:v>
                </c:pt>
                <c:pt idx="100">
                  <c:v>15.696</c:v>
                </c:pt>
                <c:pt idx="101">
                  <c:v>16.55</c:v>
                </c:pt>
                <c:pt idx="102">
                  <c:v>17.452999999999999</c:v>
                </c:pt>
                <c:pt idx="103">
                  <c:v>18.411999999999999</c:v>
                </c:pt>
                <c:pt idx="104">
                  <c:v>19.413</c:v>
                </c:pt>
                <c:pt idx="105">
                  <c:v>20.455000000000002</c:v>
                </c:pt>
                <c:pt idx="106">
                  <c:v>21.515999999999998</c:v>
                </c:pt>
                <c:pt idx="107">
                  <c:v>22.604999999999997</c:v>
                </c:pt>
                <c:pt idx="108">
                  <c:v>23.71</c:v>
                </c:pt>
                <c:pt idx="109">
                  <c:v>25.946000000000002</c:v>
                </c:pt>
                <c:pt idx="110">
                  <c:v>28.727</c:v>
                </c:pt>
                <c:pt idx="111">
                  <c:v>31.457999999999998</c:v>
                </c:pt>
                <c:pt idx="112">
                  <c:v>34.064999999999998</c:v>
                </c:pt>
                <c:pt idx="113">
                  <c:v>36.542999999999999</c:v>
                </c:pt>
                <c:pt idx="114">
                  <c:v>38.870999999999995</c:v>
                </c:pt>
                <c:pt idx="115">
                  <c:v>41.035800000000002</c:v>
                </c:pt>
                <c:pt idx="116">
                  <c:v>43.037199999999999</c:v>
                </c:pt>
                <c:pt idx="117">
                  <c:v>44.893799999999999</c:v>
                </c:pt>
                <c:pt idx="118">
                  <c:v>48.209600000000002</c:v>
                </c:pt>
                <c:pt idx="119">
                  <c:v>51.048299999999998</c:v>
                </c:pt>
                <c:pt idx="120">
                  <c:v>53.506700000000002</c:v>
                </c:pt>
                <c:pt idx="121">
                  <c:v>55.6526</c:v>
                </c:pt>
                <c:pt idx="122">
                  <c:v>57.544400000000003</c:v>
                </c:pt>
                <c:pt idx="123">
                  <c:v>59.221000000000004</c:v>
                </c:pt>
                <c:pt idx="124">
                  <c:v>62.075299999999999</c:v>
                </c:pt>
                <c:pt idx="125">
                  <c:v>64.400599999999997</c:v>
                </c:pt>
                <c:pt idx="126">
                  <c:v>66.3339</c:v>
                </c:pt>
                <c:pt idx="127">
                  <c:v>67.943100000000001</c:v>
                </c:pt>
                <c:pt idx="128">
                  <c:v>69.296899999999994</c:v>
                </c:pt>
                <c:pt idx="129">
                  <c:v>70.434299999999993</c:v>
                </c:pt>
                <c:pt idx="130">
                  <c:v>71.404600000000002</c:v>
                </c:pt>
                <c:pt idx="131">
                  <c:v>72.227300000000014</c:v>
                </c:pt>
                <c:pt idx="132">
                  <c:v>72.921899999999994</c:v>
                </c:pt>
                <c:pt idx="133">
                  <c:v>73.518100000000004</c:v>
                </c:pt>
                <c:pt idx="134">
                  <c:v>74.015799999999999</c:v>
                </c:pt>
                <c:pt idx="135">
                  <c:v>74.814300000000003</c:v>
                </c:pt>
                <c:pt idx="136">
                  <c:v>75.502400000000009</c:v>
                </c:pt>
                <c:pt idx="137">
                  <c:v>75.944500000000005</c:v>
                </c:pt>
                <c:pt idx="138">
                  <c:v>76.329599999999999</c:v>
                </c:pt>
                <c:pt idx="139">
                  <c:v>77.116900000000001</c:v>
                </c:pt>
                <c:pt idx="140">
                  <c:v>77.186000000000007</c:v>
                </c:pt>
                <c:pt idx="141">
                  <c:v>77.416499999999999</c:v>
                </c:pt>
                <c:pt idx="142">
                  <c:v>77.618200000000002</c:v>
                </c:pt>
                <c:pt idx="143">
                  <c:v>77.760799999999989</c:v>
                </c:pt>
                <c:pt idx="144">
                  <c:v>77.918399999999991</c:v>
                </c:pt>
                <c:pt idx="145">
                  <c:v>77.918199999999999</c:v>
                </c:pt>
                <c:pt idx="146">
                  <c:v>77.789709999999999</c:v>
                </c:pt>
                <c:pt idx="147">
                  <c:v>77.562539999999998</c:v>
                </c:pt>
                <c:pt idx="148">
                  <c:v>77.226389999999995</c:v>
                </c:pt>
                <c:pt idx="149">
                  <c:v>76.82105</c:v>
                </c:pt>
                <c:pt idx="150">
                  <c:v>75.782229999999998</c:v>
                </c:pt>
                <c:pt idx="151">
                  <c:v>74.525239999999997</c:v>
                </c:pt>
                <c:pt idx="152">
                  <c:v>73.099540000000005</c:v>
                </c:pt>
                <c:pt idx="153">
                  <c:v>71.574809999999999</c:v>
                </c:pt>
                <c:pt idx="154">
                  <c:v>69.97081</c:v>
                </c:pt>
                <c:pt idx="155">
                  <c:v>68.327380000000005</c:v>
                </c:pt>
                <c:pt idx="156">
                  <c:v>66.674409999999995</c:v>
                </c:pt>
                <c:pt idx="157">
                  <c:v>65.021810000000002</c:v>
                </c:pt>
                <c:pt idx="158">
                  <c:v>63.389520000000005</c:v>
                </c:pt>
                <c:pt idx="159">
                  <c:v>61.797469999999997</c:v>
                </c:pt>
                <c:pt idx="160">
                  <c:v>60.245640000000002</c:v>
                </c:pt>
                <c:pt idx="161">
                  <c:v>57.292490000000001</c:v>
                </c:pt>
                <c:pt idx="162">
                  <c:v>53.919290000000004</c:v>
                </c:pt>
                <c:pt idx="163">
                  <c:v>50.926690000000001</c:v>
                </c:pt>
                <c:pt idx="164">
                  <c:v>48.30453</c:v>
                </c:pt>
                <c:pt idx="165">
                  <c:v>46.02272</c:v>
                </c:pt>
                <c:pt idx="166">
                  <c:v>44.061160000000001</c:v>
                </c:pt>
                <c:pt idx="167">
                  <c:v>42.379820000000002</c:v>
                </c:pt>
                <c:pt idx="168">
                  <c:v>40.958639999999995</c:v>
                </c:pt>
                <c:pt idx="169">
                  <c:v>39.767600000000002</c:v>
                </c:pt>
                <c:pt idx="170">
                  <c:v>37.145850000000003</c:v>
                </c:pt>
                <c:pt idx="171">
                  <c:v>34.78443</c:v>
                </c:pt>
                <c:pt idx="172">
                  <c:v>32.733249999999998</c:v>
                </c:pt>
                <c:pt idx="173">
                  <c:v>30.942260000000001</c:v>
                </c:pt>
                <c:pt idx="174">
                  <c:v>29.371410000000001</c:v>
                </c:pt>
                <c:pt idx="175">
                  <c:v>27.96068</c:v>
                </c:pt>
                <c:pt idx="176">
                  <c:v>25.579476</c:v>
                </c:pt>
                <c:pt idx="177">
                  <c:v>23.628525</c:v>
                </c:pt>
                <c:pt idx="178">
                  <c:v>22.007755</c:v>
                </c:pt>
                <c:pt idx="179">
                  <c:v>20.637117999999997</c:v>
                </c:pt>
                <c:pt idx="180">
                  <c:v>19.456581</c:v>
                </c:pt>
                <c:pt idx="181">
                  <c:v>18.426123</c:v>
                </c:pt>
                <c:pt idx="182">
                  <c:v>17.535727000000001</c:v>
                </c:pt>
                <c:pt idx="183">
                  <c:v>16.745380999999998</c:v>
                </c:pt>
                <c:pt idx="184">
                  <c:v>16.045075999999998</c:v>
                </c:pt>
                <c:pt idx="185">
                  <c:v>15.414804999999999</c:v>
                </c:pt>
                <c:pt idx="186">
                  <c:v>14.844562999999999</c:v>
                </c:pt>
                <c:pt idx="187">
                  <c:v>13.864148</c:v>
                </c:pt>
                <c:pt idx="188">
                  <c:v>12.853728</c:v>
                </c:pt>
                <c:pt idx="189">
                  <c:v>12.023387999999999</c:v>
                </c:pt>
                <c:pt idx="190">
                  <c:v>11.343107</c:v>
                </c:pt>
                <c:pt idx="191">
                  <c:v>10.762869999999999</c:v>
                </c:pt>
                <c:pt idx="192">
                  <c:v>10.262668999999999</c:v>
                </c:pt>
                <c:pt idx="193">
                  <c:v>9.8364949999999993</c:v>
                </c:pt>
                <c:pt idx="194">
                  <c:v>9.4633430000000001</c:v>
                </c:pt>
                <c:pt idx="195">
                  <c:v>9.1352089999999997</c:v>
                </c:pt>
                <c:pt idx="196">
                  <c:v>8.5869840000000011</c:v>
                </c:pt>
                <c:pt idx="197">
                  <c:v>8.1478020000000004</c:v>
                </c:pt>
                <c:pt idx="198">
                  <c:v>7.7876509999999994</c:v>
                </c:pt>
                <c:pt idx="199">
                  <c:v>7.4885250000000001</c:v>
                </c:pt>
                <c:pt idx="200">
                  <c:v>7.2374169999999998</c:v>
                </c:pt>
                <c:pt idx="201">
                  <c:v>7.0233240000000006</c:v>
                </c:pt>
                <c:pt idx="202">
                  <c:v>6.6801720000000007</c:v>
                </c:pt>
                <c:pt idx="203">
                  <c:v>6.4190519999999998</c:v>
                </c:pt>
                <c:pt idx="204">
                  <c:v>6.2159547000000002</c:v>
                </c:pt>
                <c:pt idx="205">
                  <c:v>6.0558746999999995</c:v>
                </c:pt>
                <c:pt idx="206">
                  <c:v>5.9268074000000004</c:v>
                </c:pt>
                <c:pt idx="207">
                  <c:v>5.8227501000000004</c:v>
                </c:pt>
                <c:pt idx="208">
                  <c:v>5.7717196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415-47EC-B12B-BA0D5C2AC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48104"/>
        <c:axId val="639846144"/>
      </c:scatterChart>
      <c:valAx>
        <c:axId val="63984810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46144"/>
        <c:crosses val="autoZero"/>
        <c:crossBetween val="midCat"/>
        <c:majorUnit val="10"/>
      </c:valAx>
      <c:valAx>
        <c:axId val="639846144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11896841546492082"/>
              <c:y val="0.2179880506389694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4810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685096675868308"/>
          <c:y val="0.33677620444398687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26</xdr:col>
      <xdr:colOff>56356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26</xdr:col>
      <xdr:colOff>56356</xdr:colOff>
      <xdr:row>61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Y228"/>
  <sheetViews>
    <sheetView tabSelected="1" zoomScale="70" zoomScaleNormal="70" workbookViewId="0">
      <selection activeCell="V8" sqref="V8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1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28"/>
      <c r="T2" s="25"/>
      <c r="U2" s="46"/>
      <c r="V2" s="129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134</v>
      </c>
      <c r="F3" s="185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2"/>
      <c r="W3" s="123"/>
      <c r="X3" s="25"/>
      <c r="Y3" s="25"/>
    </row>
    <row r="4" spans="1:25">
      <c r="A4" s="4">
        <v>4</v>
      </c>
      <c r="B4" s="12" t="s">
        <v>21</v>
      </c>
      <c r="C4" s="20">
        <v>54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30"/>
      <c r="W4" s="25"/>
      <c r="X4" s="25"/>
      <c r="Y4" s="25"/>
    </row>
    <row r="5" spans="1:25">
      <c r="A5" s="1">
        <v>5</v>
      </c>
      <c r="B5" s="12" t="s">
        <v>24</v>
      </c>
      <c r="C5" s="20">
        <v>136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131</v>
      </c>
      <c r="P5" s="1" t="str">
        <f ca="1">RIGHT(CELL("filename",A1),LEN(CELL("filename",A1))-FIND("]",CELL("filename",A1)))</f>
        <v>srim136Xe_Si</v>
      </c>
      <c r="R5" s="46"/>
      <c r="S5" s="23"/>
      <c r="T5" s="124"/>
      <c r="U5" s="121"/>
      <c r="V5" s="98"/>
      <c r="W5" s="25"/>
      <c r="X5" s="25"/>
      <c r="Y5" s="25"/>
    </row>
    <row r="6" spans="1:25">
      <c r="A6" s="4">
        <v>6</v>
      </c>
      <c r="B6" s="12" t="s">
        <v>30</v>
      </c>
      <c r="C6" s="26" t="s">
        <v>68</v>
      </c>
      <c r="D6" s="21" t="s">
        <v>32</v>
      </c>
      <c r="F6" s="27" t="s">
        <v>7</v>
      </c>
      <c r="G6" s="28">
        <v>14</v>
      </c>
      <c r="H6" s="28">
        <v>100</v>
      </c>
      <c r="I6" s="29">
        <v>100</v>
      </c>
      <c r="J6" s="4">
        <v>1</v>
      </c>
      <c r="K6" s="30">
        <v>23.210999999999999</v>
      </c>
      <c r="L6" s="22" t="s">
        <v>33</v>
      </c>
      <c r="M6" s="9"/>
      <c r="N6" s="9"/>
      <c r="O6" s="15" t="s">
        <v>130</v>
      </c>
      <c r="P6" s="131" t="s">
        <v>132</v>
      </c>
      <c r="R6" s="46"/>
      <c r="S6" s="23"/>
      <c r="T6" s="58"/>
      <c r="U6" s="121"/>
      <c r="V6" s="98"/>
      <c r="W6" s="25"/>
      <c r="X6" s="25"/>
      <c r="Y6" s="25"/>
    </row>
    <row r="7" spans="1:25">
      <c r="A7" s="1">
        <v>7</v>
      </c>
      <c r="B7" s="31"/>
      <c r="C7" s="26" t="s">
        <v>69</v>
      </c>
      <c r="F7" s="32"/>
      <c r="G7" s="33"/>
      <c r="H7" s="33"/>
      <c r="I7" s="34"/>
      <c r="J7" s="4">
        <v>2</v>
      </c>
      <c r="K7" s="35">
        <v>232.11</v>
      </c>
      <c r="L7" s="22" t="s">
        <v>34</v>
      </c>
      <c r="M7" s="9"/>
      <c r="N7" s="9"/>
      <c r="O7" s="9"/>
      <c r="R7" s="46"/>
      <c r="S7" s="23"/>
      <c r="T7" s="25"/>
      <c r="U7" s="121"/>
      <c r="V7" s="98"/>
      <c r="W7" s="25"/>
      <c r="X7" s="36"/>
      <c r="Y7" s="25"/>
    </row>
    <row r="8" spans="1:25">
      <c r="A8" s="1">
        <v>8</v>
      </c>
      <c r="B8" s="12" t="s">
        <v>35</v>
      </c>
      <c r="C8" s="37">
        <v>2.3212000000000002</v>
      </c>
      <c r="D8" s="38" t="s">
        <v>9</v>
      </c>
      <c r="F8" s="32"/>
      <c r="G8" s="33"/>
      <c r="H8" s="33"/>
      <c r="I8" s="34"/>
      <c r="J8" s="4">
        <v>3</v>
      </c>
      <c r="K8" s="35">
        <v>232.11</v>
      </c>
      <c r="L8" s="22" t="s">
        <v>36</v>
      </c>
      <c r="M8" s="9"/>
      <c r="N8" s="9"/>
      <c r="O8" s="9"/>
      <c r="R8" s="46"/>
      <c r="S8" s="23"/>
      <c r="T8" s="25"/>
      <c r="U8" s="121"/>
      <c r="V8" s="99"/>
      <c r="W8" s="25"/>
      <c r="X8" s="40"/>
      <c r="Y8" s="125"/>
    </row>
    <row r="9" spans="1:25">
      <c r="A9" s="1">
        <v>9</v>
      </c>
      <c r="B9" s="31"/>
      <c r="C9" s="37">
        <v>4.9770000000000002E+22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37</v>
      </c>
      <c r="M9" s="9"/>
      <c r="N9" s="9"/>
      <c r="O9" s="9"/>
      <c r="R9" s="46"/>
      <c r="S9" s="41"/>
      <c r="T9" s="126"/>
      <c r="U9" s="121"/>
      <c r="V9" s="99"/>
      <c r="W9" s="25"/>
      <c r="X9" s="40"/>
      <c r="Y9" s="125"/>
    </row>
    <row r="10" spans="1:25">
      <c r="A10" s="1">
        <v>10</v>
      </c>
      <c r="B10" s="12" t="s">
        <v>38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39</v>
      </c>
      <c r="M10" s="9"/>
      <c r="N10" s="9"/>
      <c r="O10" s="9"/>
      <c r="R10" s="46"/>
      <c r="S10" s="41"/>
      <c r="T10" s="58"/>
      <c r="U10" s="121"/>
      <c r="V10" s="99"/>
      <c r="W10" s="25"/>
      <c r="X10" s="40"/>
      <c r="Y10" s="125"/>
    </row>
    <row r="11" spans="1:25">
      <c r="A11" s="1">
        <v>11</v>
      </c>
      <c r="C11" s="43" t="s">
        <v>40</v>
      </c>
      <c r="D11" s="7" t="s">
        <v>41</v>
      </c>
      <c r="F11" s="32"/>
      <c r="G11" s="33"/>
      <c r="H11" s="33"/>
      <c r="I11" s="34"/>
      <c r="J11" s="4">
        <v>6</v>
      </c>
      <c r="K11" s="35">
        <v>1000</v>
      </c>
      <c r="L11" s="22" t="s">
        <v>42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43</v>
      </c>
      <c r="C12" s="44">
        <v>20</v>
      </c>
      <c r="D12" s="45">
        <f>$C$5/100</f>
        <v>1.36</v>
      </c>
      <c r="E12" s="21" t="s">
        <v>83</v>
      </c>
      <c r="F12" s="32"/>
      <c r="G12" s="33"/>
      <c r="H12" s="33"/>
      <c r="I12" s="34"/>
      <c r="J12" s="4">
        <v>7</v>
      </c>
      <c r="K12" s="35">
        <v>46.637</v>
      </c>
      <c r="L12" s="22" t="s">
        <v>44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45</v>
      </c>
      <c r="C13" s="48">
        <v>228</v>
      </c>
      <c r="D13" s="45">
        <f>$C$5*1000000</f>
        <v>136000000</v>
      </c>
      <c r="E13" s="21" t="s">
        <v>72</v>
      </c>
      <c r="F13" s="49"/>
      <c r="G13" s="50"/>
      <c r="H13" s="50"/>
      <c r="I13" s="51"/>
      <c r="J13" s="4">
        <v>8</v>
      </c>
      <c r="K13" s="52">
        <v>3.9432000000000002E-2</v>
      </c>
      <c r="L13" s="22" t="s">
        <v>46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245</v>
      </c>
      <c r="C14" s="81"/>
      <c r="D14" s="21" t="s">
        <v>246</v>
      </c>
      <c r="E14" s="25"/>
      <c r="F14" s="25"/>
      <c r="G14" s="25"/>
      <c r="H14" s="85">
        <f>SUM(H6:H13)</f>
        <v>100</v>
      </c>
      <c r="I14" s="85">
        <f>SUM(I6:I13)</f>
        <v>100</v>
      </c>
      <c r="J14" s="4">
        <v>0</v>
      </c>
      <c r="K14" s="53" t="s">
        <v>47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7"/>
      <c r="Y14" s="25"/>
    </row>
    <row r="15" spans="1:25" ht="13.5">
      <c r="A15" s="1">
        <v>15</v>
      </c>
      <c r="B15" s="5" t="s">
        <v>247</v>
      </c>
      <c r="C15" s="82"/>
      <c r="D15" s="80" t="s">
        <v>248</v>
      </c>
      <c r="E15" s="100"/>
      <c r="F15" s="100"/>
      <c r="G15" s="100"/>
      <c r="H15" s="58"/>
      <c r="I15" s="58"/>
      <c r="J15" s="101"/>
      <c r="K15" s="59"/>
      <c r="L15" s="60"/>
      <c r="M15" s="101"/>
      <c r="N15" s="21"/>
      <c r="O15" s="21"/>
      <c r="P15" s="101"/>
      <c r="R15" s="46"/>
      <c r="S15" s="47"/>
      <c r="T15" s="25"/>
      <c r="U15" s="25"/>
      <c r="V15" s="97"/>
      <c r="W15" s="97"/>
      <c r="X15" s="40"/>
      <c r="Y15" s="25"/>
    </row>
    <row r="16" spans="1:25">
      <c r="A16" s="1">
        <v>16</v>
      </c>
      <c r="B16" s="21"/>
      <c r="C16" s="56"/>
      <c r="D16" s="57"/>
      <c r="F16" s="61" t="s">
        <v>48</v>
      </c>
      <c r="G16" s="100"/>
      <c r="H16" s="62"/>
      <c r="I16" s="58"/>
      <c r="J16" s="102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49</v>
      </c>
      <c r="C17" s="11"/>
      <c r="D17" s="10"/>
      <c r="E17" s="63" t="s">
        <v>50</v>
      </c>
      <c r="F17" s="64" t="s">
        <v>51</v>
      </c>
      <c r="G17" s="65" t="s">
        <v>52</v>
      </c>
      <c r="H17" s="63" t="s">
        <v>53</v>
      </c>
      <c r="I17" s="11"/>
      <c r="J17" s="10"/>
      <c r="K17" s="63" t="s">
        <v>54</v>
      </c>
      <c r="L17" s="66"/>
      <c r="M17" s="67"/>
      <c r="N17" s="63" t="s">
        <v>55</v>
      </c>
      <c r="O17" s="11"/>
      <c r="P17" s="10"/>
    </row>
    <row r="18" spans="1:16">
      <c r="A18" s="1">
        <v>18</v>
      </c>
      <c r="B18" s="68" t="s">
        <v>56</v>
      </c>
      <c r="C18" s="25"/>
      <c r="D18" s="119" t="s">
        <v>57</v>
      </c>
      <c r="E18" s="182" t="s">
        <v>58</v>
      </c>
      <c r="F18" s="183"/>
      <c r="G18" s="184"/>
      <c r="H18" s="68" t="s">
        <v>59</v>
      </c>
      <c r="I18" s="25"/>
      <c r="J18" s="119" t="s">
        <v>60</v>
      </c>
      <c r="K18" s="68" t="s">
        <v>61</v>
      </c>
      <c r="L18" s="69"/>
      <c r="M18" s="119" t="s">
        <v>60</v>
      </c>
      <c r="N18" s="68" t="s">
        <v>61</v>
      </c>
      <c r="O18" s="25"/>
      <c r="P18" s="119" t="s">
        <v>60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1.4</v>
      </c>
      <c r="C20" s="104" t="s">
        <v>62</v>
      </c>
      <c r="D20" s="117">
        <f>B20/1000/$C$5</f>
        <v>1.0294117647058823E-5</v>
      </c>
      <c r="E20" s="105">
        <v>0.14599999999999999</v>
      </c>
      <c r="F20" s="106">
        <v>2.2749999999999999</v>
      </c>
      <c r="G20" s="107">
        <f>E20+F20</f>
        <v>2.4209999999999998</v>
      </c>
      <c r="H20" s="103">
        <v>46</v>
      </c>
      <c r="I20" s="104" t="s">
        <v>63</v>
      </c>
      <c r="J20" s="76">
        <f>H20/1000/10</f>
        <v>4.5999999999999999E-3</v>
      </c>
      <c r="K20" s="103">
        <v>16</v>
      </c>
      <c r="L20" s="104" t="s">
        <v>63</v>
      </c>
      <c r="M20" s="76">
        <f t="shared" ref="M20:M83" si="0">K20/1000/10</f>
        <v>1.6000000000000001E-3</v>
      </c>
      <c r="N20" s="103">
        <v>12</v>
      </c>
      <c r="O20" s="104" t="s">
        <v>63</v>
      </c>
      <c r="P20" s="76">
        <f t="shared" ref="P20:P83" si="1">N20/1000/10</f>
        <v>1.2000000000000001E-3</v>
      </c>
    </row>
    <row r="21" spans="1:16">
      <c r="B21" s="108">
        <v>1.5</v>
      </c>
      <c r="C21" s="109" t="s">
        <v>62</v>
      </c>
      <c r="D21" s="95">
        <f t="shared" ref="D21:D84" si="2">B21/1000/$C$5</f>
        <v>1.1029411764705883E-5</v>
      </c>
      <c r="E21" s="110">
        <v>0.15110000000000001</v>
      </c>
      <c r="F21" s="111">
        <v>2.3530000000000002</v>
      </c>
      <c r="G21" s="107">
        <f t="shared" ref="G21:G84" si="3">E21+F21</f>
        <v>2.5041000000000002</v>
      </c>
      <c r="H21" s="108">
        <v>48</v>
      </c>
      <c r="I21" s="109" t="s">
        <v>63</v>
      </c>
      <c r="J21" s="70">
        <f t="shared" ref="J21:J84" si="4">H21/1000/10</f>
        <v>4.8000000000000004E-3</v>
      </c>
      <c r="K21" s="108">
        <v>16</v>
      </c>
      <c r="L21" s="109" t="s">
        <v>63</v>
      </c>
      <c r="M21" s="70">
        <f t="shared" si="0"/>
        <v>1.6000000000000001E-3</v>
      </c>
      <c r="N21" s="108">
        <v>12</v>
      </c>
      <c r="O21" s="109" t="s">
        <v>63</v>
      </c>
      <c r="P21" s="70">
        <f t="shared" si="1"/>
        <v>1.2000000000000001E-3</v>
      </c>
    </row>
    <row r="22" spans="1:16">
      <c r="B22" s="108">
        <v>1.6</v>
      </c>
      <c r="C22" s="109" t="s">
        <v>62</v>
      </c>
      <c r="D22" s="95">
        <f t="shared" si="2"/>
        <v>1.1764705882352942E-5</v>
      </c>
      <c r="E22" s="110">
        <v>0.156</v>
      </c>
      <c r="F22" s="111">
        <v>2.4279999999999999</v>
      </c>
      <c r="G22" s="107">
        <f t="shared" si="3"/>
        <v>2.5840000000000001</v>
      </c>
      <c r="H22" s="108">
        <v>49</v>
      </c>
      <c r="I22" s="109" t="s">
        <v>63</v>
      </c>
      <c r="J22" s="70">
        <f t="shared" si="4"/>
        <v>4.8999999999999998E-3</v>
      </c>
      <c r="K22" s="108">
        <v>17</v>
      </c>
      <c r="L22" s="109" t="s">
        <v>63</v>
      </c>
      <c r="M22" s="70">
        <f t="shared" si="0"/>
        <v>1.7000000000000001E-3</v>
      </c>
      <c r="N22" s="108">
        <v>12</v>
      </c>
      <c r="O22" s="109" t="s">
        <v>63</v>
      </c>
      <c r="P22" s="70">
        <f t="shared" si="1"/>
        <v>1.2000000000000001E-3</v>
      </c>
    </row>
    <row r="23" spans="1:16">
      <c r="B23" s="108">
        <v>1.7</v>
      </c>
      <c r="C23" s="109" t="s">
        <v>62</v>
      </c>
      <c r="D23" s="95">
        <f t="shared" si="2"/>
        <v>1.2499999999999999E-5</v>
      </c>
      <c r="E23" s="110">
        <v>0.16089999999999999</v>
      </c>
      <c r="F23" s="111">
        <v>2.5</v>
      </c>
      <c r="G23" s="107">
        <f t="shared" si="3"/>
        <v>2.6608999999999998</v>
      </c>
      <c r="H23" s="108">
        <v>50</v>
      </c>
      <c r="I23" s="109" t="s">
        <v>63</v>
      </c>
      <c r="J23" s="70">
        <f t="shared" si="4"/>
        <v>5.0000000000000001E-3</v>
      </c>
      <c r="K23" s="108">
        <v>17</v>
      </c>
      <c r="L23" s="109" t="s">
        <v>63</v>
      </c>
      <c r="M23" s="70">
        <f t="shared" si="0"/>
        <v>1.7000000000000001E-3</v>
      </c>
      <c r="N23" s="108">
        <v>12</v>
      </c>
      <c r="O23" s="109" t="s">
        <v>63</v>
      </c>
      <c r="P23" s="70">
        <f t="shared" si="1"/>
        <v>1.2000000000000001E-3</v>
      </c>
    </row>
    <row r="24" spans="1:16">
      <c r="B24" s="108">
        <v>1.8</v>
      </c>
      <c r="C24" s="109" t="s">
        <v>62</v>
      </c>
      <c r="D24" s="95">
        <f t="shared" si="2"/>
        <v>1.3235294117647058E-5</v>
      </c>
      <c r="E24" s="110">
        <v>0.16550000000000001</v>
      </c>
      <c r="F24" s="111">
        <v>2.569</v>
      </c>
      <c r="G24" s="107">
        <f t="shared" si="3"/>
        <v>2.7345000000000002</v>
      </c>
      <c r="H24" s="108">
        <v>52</v>
      </c>
      <c r="I24" s="109" t="s">
        <v>63</v>
      </c>
      <c r="J24" s="70">
        <f t="shared" si="4"/>
        <v>5.1999999999999998E-3</v>
      </c>
      <c r="K24" s="108">
        <v>18</v>
      </c>
      <c r="L24" s="109" t="s">
        <v>63</v>
      </c>
      <c r="M24" s="70">
        <f t="shared" si="0"/>
        <v>1.8E-3</v>
      </c>
      <c r="N24" s="108">
        <v>13</v>
      </c>
      <c r="O24" s="109" t="s">
        <v>63</v>
      </c>
      <c r="P24" s="70">
        <f t="shared" si="1"/>
        <v>1.2999999999999999E-3</v>
      </c>
    </row>
    <row r="25" spans="1:16">
      <c r="B25" s="108">
        <v>2</v>
      </c>
      <c r="C25" s="109" t="s">
        <v>62</v>
      </c>
      <c r="D25" s="95">
        <f t="shared" si="2"/>
        <v>1.4705882352941177E-5</v>
      </c>
      <c r="E25" s="110">
        <v>0.17449999999999999</v>
      </c>
      <c r="F25" s="111">
        <v>2.7</v>
      </c>
      <c r="G25" s="107">
        <f t="shared" si="3"/>
        <v>2.8745000000000003</v>
      </c>
      <c r="H25" s="108">
        <v>54</v>
      </c>
      <c r="I25" s="109" t="s">
        <v>63</v>
      </c>
      <c r="J25" s="70">
        <f t="shared" si="4"/>
        <v>5.4000000000000003E-3</v>
      </c>
      <c r="K25" s="108">
        <v>18</v>
      </c>
      <c r="L25" s="109" t="s">
        <v>63</v>
      </c>
      <c r="M25" s="70">
        <f t="shared" si="0"/>
        <v>1.8E-3</v>
      </c>
      <c r="N25" s="108">
        <v>13</v>
      </c>
      <c r="O25" s="109" t="s">
        <v>63</v>
      </c>
      <c r="P25" s="70">
        <f t="shared" si="1"/>
        <v>1.2999999999999999E-3</v>
      </c>
    </row>
    <row r="26" spans="1:16">
      <c r="B26" s="108">
        <v>2.25</v>
      </c>
      <c r="C26" s="109" t="s">
        <v>62</v>
      </c>
      <c r="D26" s="95">
        <f t="shared" si="2"/>
        <v>1.6544117647058822E-5</v>
      </c>
      <c r="E26" s="110">
        <v>0.18509999999999999</v>
      </c>
      <c r="F26" s="111">
        <v>2.851</v>
      </c>
      <c r="G26" s="107">
        <f t="shared" si="3"/>
        <v>3.0360999999999998</v>
      </c>
      <c r="H26" s="108">
        <v>57</v>
      </c>
      <c r="I26" s="109" t="s">
        <v>63</v>
      </c>
      <c r="J26" s="70">
        <f t="shared" si="4"/>
        <v>5.7000000000000002E-3</v>
      </c>
      <c r="K26" s="108">
        <v>19</v>
      </c>
      <c r="L26" s="109" t="s">
        <v>63</v>
      </c>
      <c r="M26" s="70">
        <f t="shared" si="0"/>
        <v>1.9E-3</v>
      </c>
      <c r="N26" s="108">
        <v>14</v>
      </c>
      <c r="O26" s="109" t="s">
        <v>63</v>
      </c>
      <c r="P26" s="70">
        <f t="shared" si="1"/>
        <v>1.4E-3</v>
      </c>
    </row>
    <row r="27" spans="1:16">
      <c r="B27" s="108">
        <v>2.5</v>
      </c>
      <c r="C27" s="109" t="s">
        <v>62</v>
      </c>
      <c r="D27" s="95">
        <f t="shared" si="2"/>
        <v>1.8382352941176472E-5</v>
      </c>
      <c r="E27" s="110">
        <v>0.1951</v>
      </c>
      <c r="F27" s="111">
        <v>2.992</v>
      </c>
      <c r="G27" s="107">
        <f t="shared" si="3"/>
        <v>3.1871</v>
      </c>
      <c r="H27" s="108">
        <v>60</v>
      </c>
      <c r="I27" s="109" t="s">
        <v>63</v>
      </c>
      <c r="J27" s="70">
        <f t="shared" si="4"/>
        <v>6.0000000000000001E-3</v>
      </c>
      <c r="K27" s="108">
        <v>20</v>
      </c>
      <c r="L27" s="109" t="s">
        <v>63</v>
      </c>
      <c r="M27" s="70">
        <f t="shared" si="0"/>
        <v>2E-3</v>
      </c>
      <c r="N27" s="108">
        <v>15</v>
      </c>
      <c r="O27" s="109" t="s">
        <v>63</v>
      </c>
      <c r="P27" s="70">
        <f t="shared" si="1"/>
        <v>1.5E-3</v>
      </c>
    </row>
    <row r="28" spans="1:16">
      <c r="B28" s="108">
        <v>2.75</v>
      </c>
      <c r="C28" s="109" t="s">
        <v>62</v>
      </c>
      <c r="D28" s="95">
        <f t="shared" si="2"/>
        <v>2.0220588235294116E-5</v>
      </c>
      <c r="E28" s="110">
        <v>0.2046</v>
      </c>
      <c r="F28" s="111">
        <v>3.1230000000000002</v>
      </c>
      <c r="G28" s="107">
        <f t="shared" si="3"/>
        <v>3.3276000000000003</v>
      </c>
      <c r="H28" s="108">
        <v>63</v>
      </c>
      <c r="I28" s="109" t="s">
        <v>63</v>
      </c>
      <c r="J28" s="70">
        <f t="shared" si="4"/>
        <v>6.3E-3</v>
      </c>
      <c r="K28" s="108">
        <v>21</v>
      </c>
      <c r="L28" s="109" t="s">
        <v>63</v>
      </c>
      <c r="M28" s="70">
        <f t="shared" si="0"/>
        <v>2.1000000000000003E-3</v>
      </c>
      <c r="N28" s="108">
        <v>15</v>
      </c>
      <c r="O28" s="109" t="s">
        <v>63</v>
      </c>
      <c r="P28" s="70">
        <f t="shared" si="1"/>
        <v>1.5E-3</v>
      </c>
    </row>
    <row r="29" spans="1:16">
      <c r="B29" s="108">
        <v>3</v>
      </c>
      <c r="C29" s="109" t="s">
        <v>62</v>
      </c>
      <c r="D29" s="95">
        <f t="shared" si="2"/>
        <v>2.2058823529411766E-5</v>
      </c>
      <c r="E29" s="110">
        <v>0.2137</v>
      </c>
      <c r="F29" s="111">
        <v>3.246</v>
      </c>
      <c r="G29" s="107">
        <f t="shared" si="3"/>
        <v>3.4596999999999998</v>
      </c>
      <c r="H29" s="108">
        <v>65</v>
      </c>
      <c r="I29" s="109" t="s">
        <v>63</v>
      </c>
      <c r="J29" s="70">
        <f t="shared" si="4"/>
        <v>6.5000000000000006E-3</v>
      </c>
      <c r="K29" s="108">
        <v>22</v>
      </c>
      <c r="L29" s="109" t="s">
        <v>63</v>
      </c>
      <c r="M29" s="70">
        <f t="shared" si="0"/>
        <v>2.1999999999999997E-3</v>
      </c>
      <c r="N29" s="108">
        <v>16</v>
      </c>
      <c r="O29" s="109" t="s">
        <v>63</v>
      </c>
      <c r="P29" s="70">
        <f t="shared" si="1"/>
        <v>1.6000000000000001E-3</v>
      </c>
    </row>
    <row r="30" spans="1:16">
      <c r="B30" s="108">
        <v>3.25</v>
      </c>
      <c r="C30" s="109" t="s">
        <v>62</v>
      </c>
      <c r="D30" s="95">
        <f t="shared" si="2"/>
        <v>2.389705882352941E-5</v>
      </c>
      <c r="E30" s="110">
        <v>0.22239999999999999</v>
      </c>
      <c r="F30" s="111">
        <v>3.3620000000000001</v>
      </c>
      <c r="G30" s="107">
        <f t="shared" si="3"/>
        <v>3.5844</v>
      </c>
      <c r="H30" s="108">
        <v>68</v>
      </c>
      <c r="I30" s="109" t="s">
        <v>63</v>
      </c>
      <c r="J30" s="70">
        <f t="shared" si="4"/>
        <v>6.8000000000000005E-3</v>
      </c>
      <c r="K30" s="108">
        <v>23</v>
      </c>
      <c r="L30" s="109" t="s">
        <v>63</v>
      </c>
      <c r="M30" s="70">
        <f t="shared" si="0"/>
        <v>2.3E-3</v>
      </c>
      <c r="N30" s="108">
        <v>16</v>
      </c>
      <c r="O30" s="109" t="s">
        <v>63</v>
      </c>
      <c r="P30" s="70">
        <f t="shared" si="1"/>
        <v>1.6000000000000001E-3</v>
      </c>
    </row>
    <row r="31" spans="1:16">
      <c r="B31" s="108">
        <v>3.5</v>
      </c>
      <c r="C31" s="109" t="s">
        <v>62</v>
      </c>
      <c r="D31" s="95">
        <f t="shared" si="2"/>
        <v>2.573529411764706E-5</v>
      </c>
      <c r="E31" s="110">
        <v>0.23080000000000001</v>
      </c>
      <c r="F31" s="111">
        <v>3.472</v>
      </c>
      <c r="G31" s="107">
        <f t="shared" si="3"/>
        <v>3.7027999999999999</v>
      </c>
      <c r="H31" s="108">
        <v>70</v>
      </c>
      <c r="I31" s="109" t="s">
        <v>63</v>
      </c>
      <c r="J31" s="70">
        <f t="shared" si="4"/>
        <v>7.000000000000001E-3</v>
      </c>
      <c r="K31" s="108">
        <v>23</v>
      </c>
      <c r="L31" s="109" t="s">
        <v>63</v>
      </c>
      <c r="M31" s="70">
        <f t="shared" si="0"/>
        <v>2.3E-3</v>
      </c>
      <c r="N31" s="108">
        <v>17</v>
      </c>
      <c r="O31" s="109" t="s">
        <v>63</v>
      </c>
      <c r="P31" s="70">
        <f t="shared" si="1"/>
        <v>1.7000000000000001E-3</v>
      </c>
    </row>
    <row r="32" spans="1:16">
      <c r="B32" s="108">
        <v>3.75</v>
      </c>
      <c r="C32" s="109" t="s">
        <v>62</v>
      </c>
      <c r="D32" s="95">
        <f t="shared" si="2"/>
        <v>2.7573529411764703E-5</v>
      </c>
      <c r="E32" s="110">
        <v>0.2389</v>
      </c>
      <c r="F32" s="111">
        <v>3.5760000000000001</v>
      </c>
      <c r="G32" s="107">
        <f t="shared" si="3"/>
        <v>3.8149000000000002</v>
      </c>
      <c r="H32" s="108">
        <v>73</v>
      </c>
      <c r="I32" s="109" t="s">
        <v>63</v>
      </c>
      <c r="J32" s="70">
        <f t="shared" si="4"/>
        <v>7.2999999999999992E-3</v>
      </c>
      <c r="K32" s="108">
        <v>24</v>
      </c>
      <c r="L32" s="109" t="s">
        <v>63</v>
      </c>
      <c r="M32" s="70">
        <f t="shared" si="0"/>
        <v>2.4000000000000002E-3</v>
      </c>
      <c r="N32" s="108">
        <v>17</v>
      </c>
      <c r="O32" s="109" t="s">
        <v>63</v>
      </c>
      <c r="P32" s="70">
        <f t="shared" si="1"/>
        <v>1.7000000000000001E-3</v>
      </c>
    </row>
    <row r="33" spans="2:16">
      <c r="B33" s="108">
        <v>4</v>
      </c>
      <c r="C33" s="109" t="s">
        <v>62</v>
      </c>
      <c r="D33" s="95">
        <f t="shared" si="2"/>
        <v>2.9411764705882354E-5</v>
      </c>
      <c r="E33" s="110">
        <v>0.2467</v>
      </c>
      <c r="F33" s="111">
        <v>3.6749999999999998</v>
      </c>
      <c r="G33" s="107">
        <f t="shared" si="3"/>
        <v>3.9217</v>
      </c>
      <c r="H33" s="108">
        <v>75</v>
      </c>
      <c r="I33" s="109" t="s">
        <v>63</v>
      </c>
      <c r="J33" s="70">
        <f t="shared" si="4"/>
        <v>7.4999999999999997E-3</v>
      </c>
      <c r="K33" s="108">
        <v>25</v>
      </c>
      <c r="L33" s="109" t="s">
        <v>63</v>
      </c>
      <c r="M33" s="70">
        <f t="shared" si="0"/>
        <v>2.5000000000000001E-3</v>
      </c>
      <c r="N33" s="108">
        <v>18</v>
      </c>
      <c r="O33" s="109" t="s">
        <v>63</v>
      </c>
      <c r="P33" s="70">
        <f t="shared" si="1"/>
        <v>1.8E-3</v>
      </c>
    </row>
    <row r="34" spans="2:16">
      <c r="B34" s="108">
        <v>4.5</v>
      </c>
      <c r="C34" s="109" t="s">
        <v>62</v>
      </c>
      <c r="D34" s="95">
        <f t="shared" si="2"/>
        <v>3.3088235294117644E-5</v>
      </c>
      <c r="E34" s="110">
        <v>0.26169999999999999</v>
      </c>
      <c r="F34" s="111">
        <v>3.86</v>
      </c>
      <c r="G34" s="107">
        <f t="shared" si="3"/>
        <v>4.1216999999999997</v>
      </c>
      <c r="H34" s="108">
        <v>80</v>
      </c>
      <c r="I34" s="109" t="s">
        <v>63</v>
      </c>
      <c r="J34" s="70">
        <f t="shared" si="4"/>
        <v>8.0000000000000002E-3</v>
      </c>
      <c r="K34" s="108">
        <v>26</v>
      </c>
      <c r="L34" s="109" t="s">
        <v>63</v>
      </c>
      <c r="M34" s="70">
        <f t="shared" si="0"/>
        <v>2.5999999999999999E-3</v>
      </c>
      <c r="N34" s="108">
        <v>19</v>
      </c>
      <c r="O34" s="109" t="s">
        <v>63</v>
      </c>
      <c r="P34" s="70">
        <f t="shared" si="1"/>
        <v>1.9E-3</v>
      </c>
    </row>
    <row r="35" spans="2:16">
      <c r="B35" s="108">
        <v>5</v>
      </c>
      <c r="C35" s="109" t="s">
        <v>62</v>
      </c>
      <c r="D35" s="95">
        <f t="shared" si="2"/>
        <v>3.6764705882352945E-5</v>
      </c>
      <c r="E35" s="110">
        <v>0.27589999999999998</v>
      </c>
      <c r="F35" s="111">
        <v>4.0289999999999999</v>
      </c>
      <c r="G35" s="107">
        <f t="shared" si="3"/>
        <v>4.3048999999999999</v>
      </c>
      <c r="H35" s="108">
        <v>84</v>
      </c>
      <c r="I35" s="109" t="s">
        <v>63</v>
      </c>
      <c r="J35" s="70">
        <f t="shared" si="4"/>
        <v>8.4000000000000012E-3</v>
      </c>
      <c r="K35" s="108">
        <v>27</v>
      </c>
      <c r="L35" s="109" t="s">
        <v>63</v>
      </c>
      <c r="M35" s="70">
        <f t="shared" si="0"/>
        <v>2.7000000000000001E-3</v>
      </c>
      <c r="N35" s="108">
        <v>20</v>
      </c>
      <c r="O35" s="109" t="s">
        <v>63</v>
      </c>
      <c r="P35" s="70">
        <f t="shared" si="1"/>
        <v>2E-3</v>
      </c>
    </row>
    <row r="36" spans="2:16">
      <c r="B36" s="108">
        <v>5.5</v>
      </c>
      <c r="C36" s="109" t="s">
        <v>62</v>
      </c>
      <c r="D36" s="95">
        <f t="shared" si="2"/>
        <v>4.0441176470588232E-5</v>
      </c>
      <c r="E36" s="110">
        <v>0.2893</v>
      </c>
      <c r="F36" s="111">
        <v>4.1859999999999999</v>
      </c>
      <c r="G36" s="107">
        <f t="shared" si="3"/>
        <v>4.4752999999999998</v>
      </c>
      <c r="H36" s="108">
        <v>88</v>
      </c>
      <c r="I36" s="109" t="s">
        <v>63</v>
      </c>
      <c r="J36" s="70">
        <f t="shared" si="4"/>
        <v>8.7999999999999988E-3</v>
      </c>
      <c r="K36" s="108">
        <v>28</v>
      </c>
      <c r="L36" s="109" t="s">
        <v>63</v>
      </c>
      <c r="M36" s="70">
        <f t="shared" si="0"/>
        <v>2.8E-3</v>
      </c>
      <c r="N36" s="108">
        <v>21</v>
      </c>
      <c r="O36" s="109" t="s">
        <v>63</v>
      </c>
      <c r="P36" s="70">
        <f t="shared" si="1"/>
        <v>2.1000000000000003E-3</v>
      </c>
    </row>
    <row r="37" spans="2:16">
      <c r="B37" s="108">
        <v>6</v>
      </c>
      <c r="C37" s="109" t="s">
        <v>62</v>
      </c>
      <c r="D37" s="95">
        <f t="shared" si="2"/>
        <v>4.4117647058823532E-5</v>
      </c>
      <c r="E37" s="110">
        <v>0.30220000000000002</v>
      </c>
      <c r="F37" s="111">
        <v>4.3310000000000004</v>
      </c>
      <c r="G37" s="107">
        <f t="shared" si="3"/>
        <v>4.6332000000000004</v>
      </c>
      <c r="H37" s="108">
        <v>92</v>
      </c>
      <c r="I37" s="109" t="s">
        <v>63</v>
      </c>
      <c r="J37" s="70">
        <f t="shared" si="4"/>
        <v>9.1999999999999998E-3</v>
      </c>
      <c r="K37" s="108">
        <v>29</v>
      </c>
      <c r="L37" s="109" t="s">
        <v>63</v>
      </c>
      <c r="M37" s="70">
        <f t="shared" si="0"/>
        <v>2.9000000000000002E-3</v>
      </c>
      <c r="N37" s="108">
        <v>22</v>
      </c>
      <c r="O37" s="109" t="s">
        <v>63</v>
      </c>
      <c r="P37" s="70">
        <f t="shared" si="1"/>
        <v>2.1999999999999997E-3</v>
      </c>
    </row>
    <row r="38" spans="2:16">
      <c r="B38" s="108">
        <v>6.5</v>
      </c>
      <c r="C38" s="109" t="s">
        <v>62</v>
      </c>
      <c r="D38" s="95">
        <f t="shared" si="2"/>
        <v>4.7794117647058819E-5</v>
      </c>
      <c r="E38" s="110">
        <v>0.3145</v>
      </c>
      <c r="F38" s="111">
        <v>4.4669999999999996</v>
      </c>
      <c r="G38" s="107">
        <f t="shared" si="3"/>
        <v>4.7814999999999994</v>
      </c>
      <c r="H38" s="108">
        <v>96</v>
      </c>
      <c r="I38" s="109" t="s">
        <v>63</v>
      </c>
      <c r="J38" s="70">
        <f t="shared" si="4"/>
        <v>9.6000000000000009E-3</v>
      </c>
      <c r="K38" s="108">
        <v>30</v>
      </c>
      <c r="L38" s="109" t="s">
        <v>63</v>
      </c>
      <c r="M38" s="70">
        <f t="shared" si="0"/>
        <v>3.0000000000000001E-3</v>
      </c>
      <c r="N38" s="108">
        <v>22</v>
      </c>
      <c r="O38" s="109" t="s">
        <v>63</v>
      </c>
      <c r="P38" s="70">
        <f t="shared" si="1"/>
        <v>2.1999999999999997E-3</v>
      </c>
    </row>
    <row r="39" spans="2:16">
      <c r="B39" s="108">
        <v>7</v>
      </c>
      <c r="C39" s="109" t="s">
        <v>62</v>
      </c>
      <c r="D39" s="95">
        <f t="shared" si="2"/>
        <v>5.147058823529412E-5</v>
      </c>
      <c r="E39" s="110">
        <v>0.32640000000000002</v>
      </c>
      <c r="F39" s="111">
        <v>4.5949999999999998</v>
      </c>
      <c r="G39" s="107">
        <f t="shared" si="3"/>
        <v>4.9214000000000002</v>
      </c>
      <c r="H39" s="108">
        <v>100</v>
      </c>
      <c r="I39" s="109" t="s">
        <v>63</v>
      </c>
      <c r="J39" s="70">
        <f t="shared" si="4"/>
        <v>0.01</v>
      </c>
      <c r="K39" s="108">
        <v>31</v>
      </c>
      <c r="L39" s="109" t="s">
        <v>63</v>
      </c>
      <c r="M39" s="70">
        <f t="shared" si="0"/>
        <v>3.0999999999999999E-3</v>
      </c>
      <c r="N39" s="108">
        <v>23</v>
      </c>
      <c r="O39" s="109" t="s">
        <v>63</v>
      </c>
      <c r="P39" s="70">
        <f t="shared" si="1"/>
        <v>2.3E-3</v>
      </c>
    </row>
    <row r="40" spans="2:16">
      <c r="B40" s="108">
        <v>8</v>
      </c>
      <c r="C40" s="109" t="s">
        <v>62</v>
      </c>
      <c r="D40" s="95">
        <f t="shared" si="2"/>
        <v>5.8823529411764708E-5</v>
      </c>
      <c r="E40" s="110">
        <v>0.34889999999999999</v>
      </c>
      <c r="F40" s="111">
        <v>4.8289999999999997</v>
      </c>
      <c r="G40" s="107">
        <f t="shared" si="3"/>
        <v>5.1778999999999993</v>
      </c>
      <c r="H40" s="108">
        <v>107</v>
      </c>
      <c r="I40" s="109" t="s">
        <v>63</v>
      </c>
      <c r="J40" s="70">
        <f t="shared" si="4"/>
        <v>1.0699999999999999E-2</v>
      </c>
      <c r="K40" s="108">
        <v>33</v>
      </c>
      <c r="L40" s="109" t="s">
        <v>63</v>
      </c>
      <c r="M40" s="70">
        <f t="shared" si="0"/>
        <v>3.3E-3</v>
      </c>
      <c r="N40" s="108">
        <v>25</v>
      </c>
      <c r="O40" s="109" t="s">
        <v>63</v>
      </c>
      <c r="P40" s="70">
        <f t="shared" si="1"/>
        <v>2.5000000000000001E-3</v>
      </c>
    </row>
    <row r="41" spans="2:16">
      <c r="B41" s="108">
        <v>9</v>
      </c>
      <c r="C41" s="109" t="s">
        <v>62</v>
      </c>
      <c r="D41" s="95">
        <f t="shared" si="2"/>
        <v>6.6176470588235288E-5</v>
      </c>
      <c r="E41" s="110">
        <v>0.37009999999999998</v>
      </c>
      <c r="F41" s="111">
        <v>5.0389999999999997</v>
      </c>
      <c r="G41" s="107">
        <f t="shared" si="3"/>
        <v>5.4090999999999996</v>
      </c>
      <c r="H41" s="108">
        <v>114</v>
      </c>
      <c r="I41" s="109" t="s">
        <v>63</v>
      </c>
      <c r="J41" s="70">
        <f t="shared" si="4"/>
        <v>1.14E-2</v>
      </c>
      <c r="K41" s="108">
        <v>35</v>
      </c>
      <c r="L41" s="109" t="s">
        <v>63</v>
      </c>
      <c r="M41" s="70">
        <f t="shared" si="0"/>
        <v>3.5000000000000005E-3</v>
      </c>
      <c r="N41" s="108">
        <v>26</v>
      </c>
      <c r="O41" s="109" t="s">
        <v>63</v>
      </c>
      <c r="P41" s="70">
        <f t="shared" si="1"/>
        <v>2.5999999999999999E-3</v>
      </c>
    </row>
    <row r="42" spans="2:16">
      <c r="B42" s="108">
        <v>10</v>
      </c>
      <c r="C42" s="109" t="s">
        <v>62</v>
      </c>
      <c r="D42" s="95">
        <f t="shared" si="2"/>
        <v>7.3529411764705889E-5</v>
      </c>
      <c r="E42" s="110">
        <v>0.3901</v>
      </c>
      <c r="F42" s="111">
        <v>5.2290000000000001</v>
      </c>
      <c r="G42" s="107">
        <f t="shared" si="3"/>
        <v>5.6191000000000004</v>
      </c>
      <c r="H42" s="108">
        <v>120</v>
      </c>
      <c r="I42" s="109" t="s">
        <v>63</v>
      </c>
      <c r="J42" s="70">
        <f t="shared" si="4"/>
        <v>1.2E-2</v>
      </c>
      <c r="K42" s="108">
        <v>37</v>
      </c>
      <c r="L42" s="109" t="s">
        <v>63</v>
      </c>
      <c r="M42" s="70">
        <f t="shared" si="0"/>
        <v>3.6999999999999997E-3</v>
      </c>
      <c r="N42" s="108">
        <v>28</v>
      </c>
      <c r="O42" s="109" t="s">
        <v>63</v>
      </c>
      <c r="P42" s="70">
        <f t="shared" si="1"/>
        <v>2.8E-3</v>
      </c>
    </row>
    <row r="43" spans="2:16">
      <c r="B43" s="108">
        <v>11</v>
      </c>
      <c r="C43" s="109" t="s">
        <v>62</v>
      </c>
      <c r="D43" s="95">
        <f t="shared" si="2"/>
        <v>8.0882352941176464E-5</v>
      </c>
      <c r="E43" s="110">
        <v>0.40920000000000001</v>
      </c>
      <c r="F43" s="111">
        <v>5.4029999999999996</v>
      </c>
      <c r="G43" s="107">
        <f t="shared" si="3"/>
        <v>5.8121999999999998</v>
      </c>
      <c r="H43" s="108">
        <v>127</v>
      </c>
      <c r="I43" s="109" t="s">
        <v>63</v>
      </c>
      <c r="J43" s="70">
        <f t="shared" si="4"/>
        <v>1.2699999999999999E-2</v>
      </c>
      <c r="K43" s="108">
        <v>39</v>
      </c>
      <c r="L43" s="109" t="s">
        <v>63</v>
      </c>
      <c r="M43" s="70">
        <f t="shared" si="0"/>
        <v>3.8999999999999998E-3</v>
      </c>
      <c r="N43" s="108">
        <v>29</v>
      </c>
      <c r="O43" s="109" t="s">
        <v>63</v>
      </c>
      <c r="P43" s="70">
        <f t="shared" si="1"/>
        <v>2.9000000000000002E-3</v>
      </c>
    </row>
    <row r="44" spans="2:16">
      <c r="B44" s="108">
        <v>12</v>
      </c>
      <c r="C44" s="109" t="s">
        <v>62</v>
      </c>
      <c r="D44" s="95">
        <f t="shared" si="2"/>
        <v>8.8235294117647065E-5</v>
      </c>
      <c r="E44" s="110">
        <v>0.4274</v>
      </c>
      <c r="F44" s="111">
        <v>5.5629999999999997</v>
      </c>
      <c r="G44" s="107">
        <f t="shared" si="3"/>
        <v>5.9903999999999993</v>
      </c>
      <c r="H44" s="108">
        <v>133</v>
      </c>
      <c r="I44" s="109" t="s">
        <v>63</v>
      </c>
      <c r="J44" s="70">
        <f t="shared" si="4"/>
        <v>1.3300000000000001E-2</v>
      </c>
      <c r="K44" s="108">
        <v>40</v>
      </c>
      <c r="L44" s="109" t="s">
        <v>63</v>
      </c>
      <c r="M44" s="70">
        <f t="shared" si="0"/>
        <v>4.0000000000000001E-3</v>
      </c>
      <c r="N44" s="108">
        <v>30</v>
      </c>
      <c r="O44" s="109" t="s">
        <v>63</v>
      </c>
      <c r="P44" s="70">
        <f t="shared" si="1"/>
        <v>3.0000000000000001E-3</v>
      </c>
    </row>
    <row r="45" spans="2:16">
      <c r="B45" s="108">
        <v>13</v>
      </c>
      <c r="C45" s="109" t="s">
        <v>62</v>
      </c>
      <c r="D45" s="95">
        <f t="shared" si="2"/>
        <v>9.5588235294117639E-5</v>
      </c>
      <c r="E45" s="110">
        <v>0.44479999999999997</v>
      </c>
      <c r="F45" s="111">
        <v>5.71</v>
      </c>
      <c r="G45" s="107">
        <f t="shared" si="3"/>
        <v>6.1547999999999998</v>
      </c>
      <c r="H45" s="108">
        <v>139</v>
      </c>
      <c r="I45" s="109" t="s">
        <v>63</v>
      </c>
      <c r="J45" s="70">
        <f t="shared" si="4"/>
        <v>1.3900000000000001E-2</v>
      </c>
      <c r="K45" s="108">
        <v>42</v>
      </c>
      <c r="L45" s="109" t="s">
        <v>63</v>
      </c>
      <c r="M45" s="70">
        <f t="shared" si="0"/>
        <v>4.2000000000000006E-3</v>
      </c>
      <c r="N45" s="108">
        <v>32</v>
      </c>
      <c r="O45" s="109" t="s">
        <v>63</v>
      </c>
      <c r="P45" s="70">
        <f t="shared" si="1"/>
        <v>3.2000000000000002E-3</v>
      </c>
    </row>
    <row r="46" spans="2:16">
      <c r="B46" s="108">
        <v>14</v>
      </c>
      <c r="C46" s="109" t="s">
        <v>62</v>
      </c>
      <c r="D46" s="95">
        <f t="shared" si="2"/>
        <v>1.0294117647058824E-4</v>
      </c>
      <c r="E46" s="110">
        <v>0.46160000000000001</v>
      </c>
      <c r="F46" s="111">
        <v>5.8479999999999999</v>
      </c>
      <c r="G46" s="107">
        <f t="shared" si="3"/>
        <v>6.3095999999999997</v>
      </c>
      <c r="H46" s="108">
        <v>145</v>
      </c>
      <c r="I46" s="109" t="s">
        <v>63</v>
      </c>
      <c r="J46" s="70">
        <f t="shared" si="4"/>
        <v>1.4499999999999999E-2</v>
      </c>
      <c r="K46" s="108">
        <v>43</v>
      </c>
      <c r="L46" s="109" t="s">
        <v>63</v>
      </c>
      <c r="M46" s="70">
        <f t="shared" si="0"/>
        <v>4.3E-3</v>
      </c>
      <c r="N46" s="108">
        <v>33</v>
      </c>
      <c r="O46" s="109" t="s">
        <v>63</v>
      </c>
      <c r="P46" s="70">
        <f t="shared" si="1"/>
        <v>3.3E-3</v>
      </c>
    </row>
    <row r="47" spans="2:16">
      <c r="B47" s="108">
        <v>15</v>
      </c>
      <c r="C47" s="109" t="s">
        <v>62</v>
      </c>
      <c r="D47" s="95">
        <f t="shared" si="2"/>
        <v>1.1029411764705881E-4</v>
      </c>
      <c r="E47" s="110">
        <v>0.4778</v>
      </c>
      <c r="F47" s="111">
        <v>5.976</v>
      </c>
      <c r="G47" s="107">
        <f t="shared" si="3"/>
        <v>6.4538000000000002</v>
      </c>
      <c r="H47" s="108">
        <v>151</v>
      </c>
      <c r="I47" s="109" t="s">
        <v>63</v>
      </c>
      <c r="J47" s="70">
        <f t="shared" si="4"/>
        <v>1.5099999999999999E-2</v>
      </c>
      <c r="K47" s="108">
        <v>45</v>
      </c>
      <c r="L47" s="109" t="s">
        <v>63</v>
      </c>
      <c r="M47" s="70">
        <f t="shared" si="0"/>
        <v>4.4999999999999997E-3</v>
      </c>
      <c r="N47" s="108">
        <v>34</v>
      </c>
      <c r="O47" s="109" t="s">
        <v>63</v>
      </c>
      <c r="P47" s="70">
        <f t="shared" si="1"/>
        <v>3.4000000000000002E-3</v>
      </c>
    </row>
    <row r="48" spans="2:16">
      <c r="B48" s="108">
        <v>16</v>
      </c>
      <c r="C48" s="109" t="s">
        <v>62</v>
      </c>
      <c r="D48" s="95">
        <f t="shared" si="2"/>
        <v>1.1764705882352942E-4</v>
      </c>
      <c r="E48" s="110">
        <v>0.49349999999999999</v>
      </c>
      <c r="F48" s="111">
        <v>6.0960000000000001</v>
      </c>
      <c r="G48" s="107">
        <f t="shared" si="3"/>
        <v>6.5895000000000001</v>
      </c>
      <c r="H48" s="108">
        <v>156</v>
      </c>
      <c r="I48" s="109" t="s">
        <v>63</v>
      </c>
      <c r="J48" s="70">
        <f t="shared" si="4"/>
        <v>1.5599999999999999E-2</v>
      </c>
      <c r="K48" s="108">
        <v>46</v>
      </c>
      <c r="L48" s="109" t="s">
        <v>63</v>
      </c>
      <c r="M48" s="70">
        <f t="shared" si="0"/>
        <v>4.5999999999999999E-3</v>
      </c>
      <c r="N48" s="108">
        <v>35</v>
      </c>
      <c r="O48" s="109" t="s">
        <v>63</v>
      </c>
      <c r="P48" s="70">
        <f t="shared" si="1"/>
        <v>3.5000000000000005E-3</v>
      </c>
    </row>
    <row r="49" spans="2:16">
      <c r="B49" s="108">
        <v>17</v>
      </c>
      <c r="C49" s="109" t="s">
        <v>62</v>
      </c>
      <c r="D49" s="95">
        <f t="shared" si="2"/>
        <v>1.25E-4</v>
      </c>
      <c r="E49" s="110">
        <v>0.50870000000000004</v>
      </c>
      <c r="F49" s="111">
        <v>6.2080000000000002</v>
      </c>
      <c r="G49" s="107">
        <f t="shared" si="3"/>
        <v>6.7167000000000003</v>
      </c>
      <c r="H49" s="108">
        <v>162</v>
      </c>
      <c r="I49" s="109" t="s">
        <v>63</v>
      </c>
      <c r="J49" s="70">
        <f t="shared" si="4"/>
        <v>1.6199999999999999E-2</v>
      </c>
      <c r="K49" s="108">
        <v>47</v>
      </c>
      <c r="L49" s="109" t="s">
        <v>63</v>
      </c>
      <c r="M49" s="70">
        <f t="shared" si="0"/>
        <v>4.7000000000000002E-3</v>
      </c>
      <c r="N49" s="108">
        <v>36</v>
      </c>
      <c r="O49" s="109" t="s">
        <v>63</v>
      </c>
      <c r="P49" s="70">
        <f t="shared" si="1"/>
        <v>3.5999999999999999E-3</v>
      </c>
    </row>
    <row r="50" spans="2:16">
      <c r="B50" s="108">
        <v>18</v>
      </c>
      <c r="C50" s="109" t="s">
        <v>62</v>
      </c>
      <c r="D50" s="95">
        <f t="shared" si="2"/>
        <v>1.3235294117647058E-4</v>
      </c>
      <c r="E50" s="110">
        <v>0.52339999999999998</v>
      </c>
      <c r="F50" s="111">
        <v>6.3140000000000001</v>
      </c>
      <c r="G50" s="107">
        <f t="shared" si="3"/>
        <v>6.8373999999999997</v>
      </c>
      <c r="H50" s="108">
        <v>167</v>
      </c>
      <c r="I50" s="109" t="s">
        <v>63</v>
      </c>
      <c r="J50" s="70">
        <f t="shared" si="4"/>
        <v>1.67E-2</v>
      </c>
      <c r="K50" s="108">
        <v>49</v>
      </c>
      <c r="L50" s="109" t="s">
        <v>63</v>
      </c>
      <c r="M50" s="70">
        <f t="shared" si="0"/>
        <v>4.8999999999999998E-3</v>
      </c>
      <c r="N50" s="108">
        <v>37</v>
      </c>
      <c r="O50" s="109" t="s">
        <v>63</v>
      </c>
      <c r="P50" s="70">
        <f t="shared" si="1"/>
        <v>3.6999999999999997E-3</v>
      </c>
    </row>
    <row r="51" spans="2:16">
      <c r="B51" s="108">
        <v>20</v>
      </c>
      <c r="C51" s="109" t="s">
        <v>62</v>
      </c>
      <c r="D51" s="95">
        <f t="shared" si="2"/>
        <v>1.4705882352941178E-4</v>
      </c>
      <c r="E51" s="110">
        <v>0.55169999999999997</v>
      </c>
      <c r="F51" s="111">
        <v>6.5090000000000003</v>
      </c>
      <c r="G51" s="107">
        <f t="shared" si="3"/>
        <v>7.0607000000000006</v>
      </c>
      <c r="H51" s="108">
        <v>178</v>
      </c>
      <c r="I51" s="109" t="s">
        <v>63</v>
      </c>
      <c r="J51" s="70">
        <f t="shared" si="4"/>
        <v>1.78E-2</v>
      </c>
      <c r="K51" s="108">
        <v>51</v>
      </c>
      <c r="L51" s="109" t="s">
        <v>63</v>
      </c>
      <c r="M51" s="70">
        <f t="shared" si="0"/>
        <v>5.0999999999999995E-3</v>
      </c>
      <c r="N51" s="108">
        <v>40</v>
      </c>
      <c r="O51" s="109" t="s">
        <v>63</v>
      </c>
      <c r="P51" s="70">
        <f t="shared" si="1"/>
        <v>4.0000000000000001E-3</v>
      </c>
    </row>
    <row r="52" spans="2:16">
      <c r="B52" s="108">
        <v>22.5</v>
      </c>
      <c r="C52" s="109" t="s">
        <v>62</v>
      </c>
      <c r="D52" s="95">
        <f t="shared" si="2"/>
        <v>1.6544117647058823E-4</v>
      </c>
      <c r="E52" s="110">
        <v>0.58520000000000005</v>
      </c>
      <c r="F52" s="111">
        <v>6.726</v>
      </c>
      <c r="G52" s="107">
        <f t="shared" si="3"/>
        <v>7.3112000000000004</v>
      </c>
      <c r="H52" s="108">
        <v>191</v>
      </c>
      <c r="I52" s="109" t="s">
        <v>63</v>
      </c>
      <c r="J52" s="70">
        <f t="shared" si="4"/>
        <v>1.9099999999999999E-2</v>
      </c>
      <c r="K52" s="108">
        <v>54</v>
      </c>
      <c r="L52" s="109" t="s">
        <v>63</v>
      </c>
      <c r="M52" s="70">
        <f t="shared" si="0"/>
        <v>5.4000000000000003E-3</v>
      </c>
      <c r="N52" s="108">
        <v>42</v>
      </c>
      <c r="O52" s="109" t="s">
        <v>63</v>
      </c>
      <c r="P52" s="70">
        <f t="shared" si="1"/>
        <v>4.2000000000000006E-3</v>
      </c>
    </row>
    <row r="53" spans="2:16">
      <c r="B53" s="108">
        <v>25</v>
      </c>
      <c r="C53" s="109" t="s">
        <v>62</v>
      </c>
      <c r="D53" s="95">
        <f t="shared" si="2"/>
        <v>1.838235294117647E-4</v>
      </c>
      <c r="E53" s="110">
        <v>0.61680000000000001</v>
      </c>
      <c r="F53" s="111">
        <v>6.9180000000000001</v>
      </c>
      <c r="G53" s="107">
        <f t="shared" si="3"/>
        <v>7.5348000000000006</v>
      </c>
      <c r="H53" s="108">
        <v>204</v>
      </c>
      <c r="I53" s="109" t="s">
        <v>63</v>
      </c>
      <c r="J53" s="70">
        <f t="shared" si="4"/>
        <v>2.0399999999999998E-2</v>
      </c>
      <c r="K53" s="108">
        <v>57</v>
      </c>
      <c r="L53" s="109" t="s">
        <v>63</v>
      </c>
      <c r="M53" s="70">
        <f t="shared" si="0"/>
        <v>5.7000000000000002E-3</v>
      </c>
      <c r="N53" s="108">
        <v>45</v>
      </c>
      <c r="O53" s="109" t="s">
        <v>63</v>
      </c>
      <c r="P53" s="70">
        <f t="shared" si="1"/>
        <v>4.4999999999999997E-3</v>
      </c>
    </row>
    <row r="54" spans="2:16">
      <c r="B54" s="108">
        <v>27.5</v>
      </c>
      <c r="C54" s="109" t="s">
        <v>62</v>
      </c>
      <c r="D54" s="95">
        <f t="shared" si="2"/>
        <v>2.0220588235294118E-4</v>
      </c>
      <c r="E54" s="110">
        <v>0.64690000000000003</v>
      </c>
      <c r="F54" s="111">
        <v>7.0890000000000004</v>
      </c>
      <c r="G54" s="107">
        <f t="shared" si="3"/>
        <v>7.7359000000000009</v>
      </c>
      <c r="H54" s="108">
        <v>216</v>
      </c>
      <c r="I54" s="109" t="s">
        <v>63</v>
      </c>
      <c r="J54" s="70">
        <f t="shared" si="4"/>
        <v>2.1600000000000001E-2</v>
      </c>
      <c r="K54" s="108">
        <v>60</v>
      </c>
      <c r="L54" s="109" t="s">
        <v>63</v>
      </c>
      <c r="M54" s="70">
        <f t="shared" si="0"/>
        <v>6.0000000000000001E-3</v>
      </c>
      <c r="N54" s="108">
        <v>47</v>
      </c>
      <c r="O54" s="109" t="s">
        <v>63</v>
      </c>
      <c r="P54" s="70">
        <f t="shared" si="1"/>
        <v>4.7000000000000002E-3</v>
      </c>
    </row>
    <row r="55" spans="2:16">
      <c r="B55" s="108">
        <v>30</v>
      </c>
      <c r="C55" s="109" t="s">
        <v>62</v>
      </c>
      <c r="D55" s="95">
        <f t="shared" si="2"/>
        <v>2.2058823529411763E-4</v>
      </c>
      <c r="E55" s="110">
        <v>0.67569999999999997</v>
      </c>
      <c r="F55" s="111">
        <v>7.2430000000000003</v>
      </c>
      <c r="G55" s="107">
        <f t="shared" si="3"/>
        <v>7.9187000000000003</v>
      </c>
      <c r="H55" s="108">
        <v>228</v>
      </c>
      <c r="I55" s="109" t="s">
        <v>63</v>
      </c>
      <c r="J55" s="70">
        <f t="shared" si="4"/>
        <v>2.2800000000000001E-2</v>
      </c>
      <c r="K55" s="108">
        <v>63</v>
      </c>
      <c r="L55" s="109" t="s">
        <v>63</v>
      </c>
      <c r="M55" s="70">
        <f t="shared" si="0"/>
        <v>6.3E-3</v>
      </c>
      <c r="N55" s="108">
        <v>49</v>
      </c>
      <c r="O55" s="109" t="s">
        <v>63</v>
      </c>
      <c r="P55" s="70">
        <f t="shared" si="1"/>
        <v>4.8999999999999998E-3</v>
      </c>
    </row>
    <row r="56" spans="2:16">
      <c r="B56" s="108">
        <v>32.5</v>
      </c>
      <c r="C56" s="109" t="s">
        <v>62</v>
      </c>
      <c r="D56" s="95">
        <f t="shared" si="2"/>
        <v>2.3897058823529413E-4</v>
      </c>
      <c r="E56" s="110">
        <v>0.70330000000000004</v>
      </c>
      <c r="F56" s="111">
        <v>7.383</v>
      </c>
      <c r="G56" s="107">
        <f t="shared" si="3"/>
        <v>8.0862999999999996</v>
      </c>
      <c r="H56" s="108">
        <v>240</v>
      </c>
      <c r="I56" s="109" t="s">
        <v>63</v>
      </c>
      <c r="J56" s="70">
        <f t="shared" si="4"/>
        <v>2.4E-2</v>
      </c>
      <c r="K56" s="108">
        <v>66</v>
      </c>
      <c r="L56" s="109" t="s">
        <v>63</v>
      </c>
      <c r="M56" s="70">
        <f t="shared" si="0"/>
        <v>6.6E-3</v>
      </c>
      <c r="N56" s="108">
        <v>52</v>
      </c>
      <c r="O56" s="109" t="s">
        <v>63</v>
      </c>
      <c r="P56" s="70">
        <f t="shared" si="1"/>
        <v>5.1999999999999998E-3</v>
      </c>
    </row>
    <row r="57" spans="2:16">
      <c r="B57" s="108">
        <v>35</v>
      </c>
      <c r="C57" s="109" t="s">
        <v>62</v>
      </c>
      <c r="D57" s="95">
        <f t="shared" si="2"/>
        <v>2.5735294117647061E-4</v>
      </c>
      <c r="E57" s="110">
        <v>0.7298</v>
      </c>
      <c r="F57" s="111">
        <v>7.51</v>
      </c>
      <c r="G57" s="107">
        <f t="shared" si="3"/>
        <v>8.2397999999999989</v>
      </c>
      <c r="H57" s="108">
        <v>251</v>
      </c>
      <c r="I57" s="109" t="s">
        <v>63</v>
      </c>
      <c r="J57" s="70">
        <f t="shared" si="4"/>
        <v>2.5100000000000001E-2</v>
      </c>
      <c r="K57" s="108">
        <v>68</v>
      </c>
      <c r="L57" s="109" t="s">
        <v>63</v>
      </c>
      <c r="M57" s="70">
        <f t="shared" si="0"/>
        <v>6.8000000000000005E-3</v>
      </c>
      <c r="N57" s="108">
        <v>54</v>
      </c>
      <c r="O57" s="109" t="s">
        <v>63</v>
      </c>
      <c r="P57" s="70">
        <f t="shared" si="1"/>
        <v>5.4000000000000003E-3</v>
      </c>
    </row>
    <row r="58" spans="2:16">
      <c r="B58" s="108">
        <v>37.5</v>
      </c>
      <c r="C58" s="109" t="s">
        <v>62</v>
      </c>
      <c r="D58" s="95">
        <f t="shared" si="2"/>
        <v>2.7573529411764705E-4</v>
      </c>
      <c r="E58" s="110">
        <v>0.75549999999999995</v>
      </c>
      <c r="F58" s="111">
        <v>7.6260000000000003</v>
      </c>
      <c r="G58" s="107">
        <f t="shared" si="3"/>
        <v>8.3815000000000008</v>
      </c>
      <c r="H58" s="108">
        <v>263</v>
      </c>
      <c r="I58" s="109" t="s">
        <v>63</v>
      </c>
      <c r="J58" s="70">
        <f t="shared" si="4"/>
        <v>2.63E-2</v>
      </c>
      <c r="K58" s="108">
        <v>71</v>
      </c>
      <c r="L58" s="109" t="s">
        <v>63</v>
      </c>
      <c r="M58" s="70">
        <f t="shared" si="0"/>
        <v>7.0999999999999995E-3</v>
      </c>
      <c r="N58" s="108">
        <v>56</v>
      </c>
      <c r="O58" s="109" t="s">
        <v>63</v>
      </c>
      <c r="P58" s="70">
        <f t="shared" si="1"/>
        <v>5.5999999999999999E-3</v>
      </c>
    </row>
    <row r="59" spans="2:16">
      <c r="B59" s="108">
        <v>40</v>
      </c>
      <c r="C59" s="109" t="s">
        <v>62</v>
      </c>
      <c r="D59" s="95">
        <f t="shared" si="2"/>
        <v>2.9411764705882356E-4</v>
      </c>
      <c r="E59" s="110">
        <v>0.7802</v>
      </c>
      <c r="F59" s="111">
        <v>7.7329999999999997</v>
      </c>
      <c r="G59" s="107">
        <f t="shared" si="3"/>
        <v>8.5131999999999994</v>
      </c>
      <c r="H59" s="108">
        <v>274</v>
      </c>
      <c r="I59" s="109" t="s">
        <v>63</v>
      </c>
      <c r="J59" s="70">
        <f t="shared" si="4"/>
        <v>2.7400000000000001E-2</v>
      </c>
      <c r="K59" s="108">
        <v>73</v>
      </c>
      <c r="L59" s="109" t="s">
        <v>63</v>
      </c>
      <c r="M59" s="70">
        <f t="shared" si="0"/>
        <v>7.2999999999999992E-3</v>
      </c>
      <c r="N59" s="108">
        <v>58</v>
      </c>
      <c r="O59" s="109" t="s">
        <v>63</v>
      </c>
      <c r="P59" s="70">
        <f t="shared" si="1"/>
        <v>5.8000000000000005E-3</v>
      </c>
    </row>
    <row r="60" spans="2:16">
      <c r="B60" s="108">
        <v>45</v>
      </c>
      <c r="C60" s="109" t="s">
        <v>62</v>
      </c>
      <c r="D60" s="95">
        <f t="shared" si="2"/>
        <v>3.3088235294117646E-4</v>
      </c>
      <c r="E60" s="110">
        <v>0.8276</v>
      </c>
      <c r="F60" s="111">
        <v>7.923</v>
      </c>
      <c r="G60" s="107">
        <f t="shared" si="3"/>
        <v>8.7506000000000004</v>
      </c>
      <c r="H60" s="108">
        <v>296</v>
      </c>
      <c r="I60" s="109" t="s">
        <v>63</v>
      </c>
      <c r="J60" s="70">
        <f t="shared" si="4"/>
        <v>2.9599999999999998E-2</v>
      </c>
      <c r="K60" s="108">
        <v>78</v>
      </c>
      <c r="L60" s="109" t="s">
        <v>63</v>
      </c>
      <c r="M60" s="70">
        <f t="shared" si="0"/>
        <v>7.7999999999999996E-3</v>
      </c>
      <c r="N60" s="108">
        <v>62</v>
      </c>
      <c r="O60" s="109" t="s">
        <v>63</v>
      </c>
      <c r="P60" s="70">
        <f t="shared" si="1"/>
        <v>6.1999999999999998E-3</v>
      </c>
    </row>
    <row r="61" spans="2:16">
      <c r="B61" s="108">
        <v>50</v>
      </c>
      <c r="C61" s="109" t="s">
        <v>62</v>
      </c>
      <c r="D61" s="95">
        <f t="shared" si="2"/>
        <v>3.6764705882352941E-4</v>
      </c>
      <c r="E61" s="110">
        <v>0.87229999999999996</v>
      </c>
      <c r="F61" s="111">
        <v>8.0850000000000009</v>
      </c>
      <c r="G61" s="107">
        <f t="shared" si="3"/>
        <v>8.9573</v>
      </c>
      <c r="H61" s="108">
        <v>317</v>
      </c>
      <c r="I61" s="109" t="s">
        <v>63</v>
      </c>
      <c r="J61" s="70">
        <f t="shared" si="4"/>
        <v>3.1699999999999999E-2</v>
      </c>
      <c r="K61" s="108">
        <v>83</v>
      </c>
      <c r="L61" s="109" t="s">
        <v>63</v>
      </c>
      <c r="M61" s="70">
        <f t="shared" si="0"/>
        <v>8.3000000000000001E-3</v>
      </c>
      <c r="N61" s="108">
        <v>66</v>
      </c>
      <c r="O61" s="109" t="s">
        <v>63</v>
      </c>
      <c r="P61" s="70">
        <f t="shared" si="1"/>
        <v>6.6E-3</v>
      </c>
    </row>
    <row r="62" spans="2:16">
      <c r="B62" s="108">
        <v>55</v>
      </c>
      <c r="C62" s="109" t="s">
        <v>62</v>
      </c>
      <c r="D62" s="95">
        <f t="shared" si="2"/>
        <v>4.0441176470588236E-4</v>
      </c>
      <c r="E62" s="110">
        <v>0.91490000000000005</v>
      </c>
      <c r="F62" s="111">
        <v>8.2260000000000009</v>
      </c>
      <c r="G62" s="107">
        <f t="shared" si="3"/>
        <v>9.1409000000000002</v>
      </c>
      <c r="H62" s="108">
        <v>338</v>
      </c>
      <c r="I62" s="109" t="s">
        <v>63</v>
      </c>
      <c r="J62" s="70">
        <f t="shared" si="4"/>
        <v>3.3800000000000004E-2</v>
      </c>
      <c r="K62" s="108">
        <v>87</v>
      </c>
      <c r="L62" s="109" t="s">
        <v>63</v>
      </c>
      <c r="M62" s="70">
        <f t="shared" si="0"/>
        <v>8.6999999999999994E-3</v>
      </c>
      <c r="N62" s="108">
        <v>70</v>
      </c>
      <c r="O62" s="109" t="s">
        <v>63</v>
      </c>
      <c r="P62" s="70">
        <f t="shared" si="1"/>
        <v>7.000000000000001E-3</v>
      </c>
    </row>
    <row r="63" spans="2:16">
      <c r="B63" s="108">
        <v>60</v>
      </c>
      <c r="C63" s="109" t="s">
        <v>62</v>
      </c>
      <c r="D63" s="95">
        <f t="shared" si="2"/>
        <v>4.4117647058823526E-4</v>
      </c>
      <c r="E63" s="110">
        <v>0.9556</v>
      </c>
      <c r="F63" s="111">
        <v>8.35</v>
      </c>
      <c r="G63" s="107">
        <f t="shared" si="3"/>
        <v>9.3056000000000001</v>
      </c>
      <c r="H63" s="108">
        <v>359</v>
      </c>
      <c r="I63" s="109" t="s">
        <v>63</v>
      </c>
      <c r="J63" s="70">
        <f t="shared" si="4"/>
        <v>3.5900000000000001E-2</v>
      </c>
      <c r="K63" s="108">
        <v>92</v>
      </c>
      <c r="L63" s="109" t="s">
        <v>63</v>
      </c>
      <c r="M63" s="70">
        <f t="shared" si="0"/>
        <v>9.1999999999999998E-3</v>
      </c>
      <c r="N63" s="108">
        <v>74</v>
      </c>
      <c r="O63" s="109" t="s">
        <v>63</v>
      </c>
      <c r="P63" s="70">
        <f t="shared" si="1"/>
        <v>7.3999999999999995E-3</v>
      </c>
    </row>
    <row r="64" spans="2:16">
      <c r="B64" s="108">
        <v>65</v>
      </c>
      <c r="C64" s="109" t="s">
        <v>62</v>
      </c>
      <c r="D64" s="95">
        <f t="shared" si="2"/>
        <v>4.7794117647058826E-4</v>
      </c>
      <c r="E64" s="110">
        <v>0.99460000000000004</v>
      </c>
      <c r="F64" s="111">
        <v>8.4580000000000002</v>
      </c>
      <c r="G64" s="107">
        <f t="shared" si="3"/>
        <v>9.4526000000000003</v>
      </c>
      <c r="H64" s="108">
        <v>379</v>
      </c>
      <c r="I64" s="109" t="s">
        <v>63</v>
      </c>
      <c r="J64" s="70">
        <f t="shared" si="4"/>
        <v>3.7900000000000003E-2</v>
      </c>
      <c r="K64" s="108">
        <v>96</v>
      </c>
      <c r="L64" s="109" t="s">
        <v>63</v>
      </c>
      <c r="M64" s="70">
        <f t="shared" si="0"/>
        <v>9.6000000000000009E-3</v>
      </c>
      <c r="N64" s="108">
        <v>78</v>
      </c>
      <c r="O64" s="109" t="s">
        <v>63</v>
      </c>
      <c r="P64" s="70">
        <f t="shared" si="1"/>
        <v>7.7999999999999996E-3</v>
      </c>
    </row>
    <row r="65" spans="2:16">
      <c r="B65" s="108">
        <v>70</v>
      </c>
      <c r="C65" s="109" t="s">
        <v>62</v>
      </c>
      <c r="D65" s="95">
        <f t="shared" si="2"/>
        <v>5.1470588235294121E-4</v>
      </c>
      <c r="E65" s="110">
        <v>1.032</v>
      </c>
      <c r="F65" s="111">
        <v>8.5530000000000008</v>
      </c>
      <c r="G65" s="107">
        <f t="shared" si="3"/>
        <v>9.5850000000000009</v>
      </c>
      <c r="H65" s="108">
        <v>399</v>
      </c>
      <c r="I65" s="109" t="s">
        <v>63</v>
      </c>
      <c r="J65" s="70">
        <f t="shared" si="4"/>
        <v>3.9900000000000005E-2</v>
      </c>
      <c r="K65" s="108">
        <v>100</v>
      </c>
      <c r="L65" s="109" t="s">
        <v>63</v>
      </c>
      <c r="M65" s="70">
        <f t="shared" si="0"/>
        <v>0.01</v>
      </c>
      <c r="N65" s="108">
        <v>81</v>
      </c>
      <c r="O65" s="109" t="s">
        <v>63</v>
      </c>
      <c r="P65" s="70">
        <f t="shared" si="1"/>
        <v>8.0999999999999996E-3</v>
      </c>
    </row>
    <row r="66" spans="2:16">
      <c r="B66" s="108">
        <v>80</v>
      </c>
      <c r="C66" s="109" t="s">
        <v>62</v>
      </c>
      <c r="D66" s="95">
        <f t="shared" si="2"/>
        <v>5.8823529411764712E-4</v>
      </c>
      <c r="E66" s="110">
        <v>1.103</v>
      </c>
      <c r="F66" s="111">
        <v>8.7119999999999997</v>
      </c>
      <c r="G66" s="107">
        <f t="shared" si="3"/>
        <v>9.8149999999999995</v>
      </c>
      <c r="H66" s="108">
        <v>439</v>
      </c>
      <c r="I66" s="109" t="s">
        <v>63</v>
      </c>
      <c r="J66" s="70">
        <f t="shared" si="4"/>
        <v>4.3900000000000002E-2</v>
      </c>
      <c r="K66" s="108">
        <v>109</v>
      </c>
      <c r="L66" s="109" t="s">
        <v>63</v>
      </c>
      <c r="M66" s="70">
        <f t="shared" si="0"/>
        <v>1.09E-2</v>
      </c>
      <c r="N66" s="108">
        <v>88</v>
      </c>
      <c r="O66" s="109" t="s">
        <v>63</v>
      </c>
      <c r="P66" s="70">
        <f t="shared" si="1"/>
        <v>8.7999999999999988E-3</v>
      </c>
    </row>
    <row r="67" spans="2:16">
      <c r="B67" s="108">
        <v>90</v>
      </c>
      <c r="C67" s="109" t="s">
        <v>62</v>
      </c>
      <c r="D67" s="95">
        <f t="shared" si="2"/>
        <v>6.6176470588235291E-4</v>
      </c>
      <c r="E67" s="110">
        <v>1.17</v>
      </c>
      <c r="F67" s="111">
        <v>8.8379999999999992</v>
      </c>
      <c r="G67" s="107">
        <f t="shared" si="3"/>
        <v>10.007999999999999</v>
      </c>
      <c r="H67" s="108">
        <v>477</v>
      </c>
      <c r="I67" s="109" t="s">
        <v>63</v>
      </c>
      <c r="J67" s="70">
        <f t="shared" si="4"/>
        <v>4.7699999999999999E-2</v>
      </c>
      <c r="K67" s="108">
        <v>117</v>
      </c>
      <c r="L67" s="109" t="s">
        <v>63</v>
      </c>
      <c r="M67" s="70">
        <f t="shared" si="0"/>
        <v>1.17E-2</v>
      </c>
      <c r="N67" s="108">
        <v>95</v>
      </c>
      <c r="O67" s="109" t="s">
        <v>63</v>
      </c>
      <c r="P67" s="70">
        <f t="shared" si="1"/>
        <v>9.4999999999999998E-3</v>
      </c>
    </row>
    <row r="68" spans="2:16">
      <c r="B68" s="108">
        <v>100</v>
      </c>
      <c r="C68" s="109" t="s">
        <v>62</v>
      </c>
      <c r="D68" s="95">
        <f t="shared" si="2"/>
        <v>7.3529411764705881E-4</v>
      </c>
      <c r="E68" s="110">
        <v>1.234</v>
      </c>
      <c r="F68" s="111">
        <v>8.9380000000000006</v>
      </c>
      <c r="G68" s="107">
        <f t="shared" si="3"/>
        <v>10.172000000000001</v>
      </c>
      <c r="H68" s="108">
        <v>515</v>
      </c>
      <c r="I68" s="109" t="s">
        <v>63</v>
      </c>
      <c r="J68" s="70">
        <f t="shared" si="4"/>
        <v>5.1500000000000004E-2</v>
      </c>
      <c r="K68" s="108">
        <v>125</v>
      </c>
      <c r="L68" s="109" t="s">
        <v>63</v>
      </c>
      <c r="M68" s="70">
        <f t="shared" si="0"/>
        <v>1.2500000000000001E-2</v>
      </c>
      <c r="N68" s="108">
        <v>102</v>
      </c>
      <c r="O68" s="109" t="s">
        <v>63</v>
      </c>
      <c r="P68" s="70">
        <f t="shared" si="1"/>
        <v>1.0199999999999999E-2</v>
      </c>
    </row>
    <row r="69" spans="2:16">
      <c r="B69" s="108">
        <v>110</v>
      </c>
      <c r="C69" s="109" t="s">
        <v>62</v>
      </c>
      <c r="D69" s="95">
        <f t="shared" si="2"/>
        <v>8.0882352941176472E-4</v>
      </c>
      <c r="E69" s="110">
        <v>1.294</v>
      </c>
      <c r="F69" s="111">
        <v>9.0169999999999995</v>
      </c>
      <c r="G69" s="107">
        <f t="shared" si="3"/>
        <v>10.311</v>
      </c>
      <c r="H69" s="108">
        <v>553</v>
      </c>
      <c r="I69" s="109" t="s">
        <v>63</v>
      </c>
      <c r="J69" s="70">
        <f t="shared" si="4"/>
        <v>5.5300000000000002E-2</v>
      </c>
      <c r="K69" s="108">
        <v>132</v>
      </c>
      <c r="L69" s="109" t="s">
        <v>63</v>
      </c>
      <c r="M69" s="70">
        <f t="shared" si="0"/>
        <v>1.32E-2</v>
      </c>
      <c r="N69" s="108">
        <v>109</v>
      </c>
      <c r="O69" s="109" t="s">
        <v>63</v>
      </c>
      <c r="P69" s="70">
        <f t="shared" si="1"/>
        <v>1.09E-2</v>
      </c>
    </row>
    <row r="70" spans="2:16">
      <c r="B70" s="108">
        <v>120</v>
      </c>
      <c r="C70" s="109" t="s">
        <v>62</v>
      </c>
      <c r="D70" s="95">
        <f t="shared" si="2"/>
        <v>8.8235294117647051E-4</v>
      </c>
      <c r="E70" s="110">
        <v>1.351</v>
      </c>
      <c r="F70" s="111">
        <v>9.08</v>
      </c>
      <c r="G70" s="107">
        <f t="shared" si="3"/>
        <v>10.431000000000001</v>
      </c>
      <c r="H70" s="108">
        <v>590</v>
      </c>
      <c r="I70" s="109" t="s">
        <v>63</v>
      </c>
      <c r="J70" s="70">
        <f t="shared" si="4"/>
        <v>5.8999999999999997E-2</v>
      </c>
      <c r="K70" s="108">
        <v>140</v>
      </c>
      <c r="L70" s="109" t="s">
        <v>63</v>
      </c>
      <c r="M70" s="70">
        <f t="shared" si="0"/>
        <v>1.4000000000000002E-2</v>
      </c>
      <c r="N70" s="108">
        <v>115</v>
      </c>
      <c r="O70" s="109" t="s">
        <v>63</v>
      </c>
      <c r="P70" s="70">
        <f t="shared" si="1"/>
        <v>1.15E-2</v>
      </c>
    </row>
    <row r="71" spans="2:16">
      <c r="B71" s="108">
        <v>130</v>
      </c>
      <c r="C71" s="109" t="s">
        <v>62</v>
      </c>
      <c r="D71" s="95">
        <f t="shared" si="2"/>
        <v>9.5588235294117652E-4</v>
      </c>
      <c r="E71" s="110">
        <v>1.407</v>
      </c>
      <c r="F71" s="111">
        <v>9.1300000000000008</v>
      </c>
      <c r="G71" s="107">
        <f t="shared" si="3"/>
        <v>10.537000000000001</v>
      </c>
      <c r="H71" s="108">
        <v>627</v>
      </c>
      <c r="I71" s="109" t="s">
        <v>63</v>
      </c>
      <c r="J71" s="70">
        <f t="shared" si="4"/>
        <v>6.2700000000000006E-2</v>
      </c>
      <c r="K71" s="108">
        <v>147</v>
      </c>
      <c r="L71" s="109" t="s">
        <v>63</v>
      </c>
      <c r="M71" s="70">
        <f t="shared" si="0"/>
        <v>1.47E-2</v>
      </c>
      <c r="N71" s="108">
        <v>121</v>
      </c>
      <c r="O71" s="109" t="s">
        <v>63</v>
      </c>
      <c r="P71" s="70">
        <f t="shared" si="1"/>
        <v>1.21E-2</v>
      </c>
    </row>
    <row r="72" spans="2:16">
      <c r="B72" s="108">
        <v>140</v>
      </c>
      <c r="C72" s="109" t="s">
        <v>62</v>
      </c>
      <c r="D72" s="95">
        <f t="shared" si="2"/>
        <v>1.0294117647058824E-3</v>
      </c>
      <c r="E72" s="110">
        <v>1.46</v>
      </c>
      <c r="F72" s="111">
        <v>9.1679999999999993</v>
      </c>
      <c r="G72" s="107">
        <f t="shared" si="3"/>
        <v>10.628</v>
      </c>
      <c r="H72" s="108">
        <v>664</v>
      </c>
      <c r="I72" s="109" t="s">
        <v>63</v>
      </c>
      <c r="J72" s="70">
        <f t="shared" si="4"/>
        <v>6.6400000000000001E-2</v>
      </c>
      <c r="K72" s="108">
        <v>154</v>
      </c>
      <c r="L72" s="109" t="s">
        <v>63</v>
      </c>
      <c r="M72" s="70">
        <f t="shared" si="0"/>
        <v>1.54E-2</v>
      </c>
      <c r="N72" s="108">
        <v>127</v>
      </c>
      <c r="O72" s="109" t="s">
        <v>63</v>
      </c>
      <c r="P72" s="70">
        <f t="shared" si="1"/>
        <v>1.2699999999999999E-2</v>
      </c>
    </row>
    <row r="73" spans="2:16">
      <c r="B73" s="108">
        <v>150</v>
      </c>
      <c r="C73" s="109" t="s">
        <v>62</v>
      </c>
      <c r="D73" s="95">
        <f t="shared" si="2"/>
        <v>1.1029411764705882E-3</v>
      </c>
      <c r="E73" s="110">
        <v>1.5109999999999999</v>
      </c>
      <c r="F73" s="111">
        <v>9.1969999999999992</v>
      </c>
      <c r="G73" s="107">
        <f t="shared" si="3"/>
        <v>10.707999999999998</v>
      </c>
      <c r="H73" s="108">
        <v>700</v>
      </c>
      <c r="I73" s="109" t="s">
        <v>63</v>
      </c>
      <c r="J73" s="70">
        <f t="shared" si="4"/>
        <v>6.9999999999999993E-2</v>
      </c>
      <c r="K73" s="108">
        <v>162</v>
      </c>
      <c r="L73" s="109" t="s">
        <v>63</v>
      </c>
      <c r="M73" s="70">
        <f t="shared" si="0"/>
        <v>1.6199999999999999E-2</v>
      </c>
      <c r="N73" s="108">
        <v>134</v>
      </c>
      <c r="O73" s="109" t="s">
        <v>63</v>
      </c>
      <c r="P73" s="70">
        <f t="shared" si="1"/>
        <v>1.34E-2</v>
      </c>
    </row>
    <row r="74" spans="2:16">
      <c r="B74" s="108">
        <v>160</v>
      </c>
      <c r="C74" s="109" t="s">
        <v>62</v>
      </c>
      <c r="D74" s="95">
        <f t="shared" si="2"/>
        <v>1.1764705882352942E-3</v>
      </c>
      <c r="E74" s="110">
        <v>1.56</v>
      </c>
      <c r="F74" s="111">
        <v>9.218</v>
      </c>
      <c r="G74" s="107">
        <f t="shared" si="3"/>
        <v>10.778</v>
      </c>
      <c r="H74" s="108">
        <v>737</v>
      </c>
      <c r="I74" s="109" t="s">
        <v>63</v>
      </c>
      <c r="J74" s="70">
        <f t="shared" si="4"/>
        <v>7.3700000000000002E-2</v>
      </c>
      <c r="K74" s="108">
        <v>169</v>
      </c>
      <c r="L74" s="109" t="s">
        <v>63</v>
      </c>
      <c r="M74" s="70">
        <f t="shared" si="0"/>
        <v>1.6900000000000002E-2</v>
      </c>
      <c r="N74" s="108">
        <v>140</v>
      </c>
      <c r="O74" s="109" t="s">
        <v>63</v>
      </c>
      <c r="P74" s="70">
        <f t="shared" si="1"/>
        <v>1.4000000000000002E-2</v>
      </c>
    </row>
    <row r="75" spans="2:16">
      <c r="B75" s="108">
        <v>170</v>
      </c>
      <c r="C75" s="109" t="s">
        <v>62</v>
      </c>
      <c r="D75" s="95">
        <f t="shared" si="2"/>
        <v>1.25E-3</v>
      </c>
      <c r="E75" s="110">
        <v>1.609</v>
      </c>
      <c r="F75" s="111">
        <v>9.2319999999999993</v>
      </c>
      <c r="G75" s="107">
        <f t="shared" si="3"/>
        <v>10.840999999999999</v>
      </c>
      <c r="H75" s="108">
        <v>773</v>
      </c>
      <c r="I75" s="109" t="s">
        <v>63</v>
      </c>
      <c r="J75" s="70">
        <f t="shared" si="4"/>
        <v>7.7300000000000008E-2</v>
      </c>
      <c r="K75" s="108">
        <v>176</v>
      </c>
      <c r="L75" s="109" t="s">
        <v>63</v>
      </c>
      <c r="M75" s="70">
        <f t="shared" si="0"/>
        <v>1.7599999999999998E-2</v>
      </c>
      <c r="N75" s="108">
        <v>145</v>
      </c>
      <c r="O75" s="109" t="s">
        <v>63</v>
      </c>
      <c r="P75" s="70">
        <f t="shared" si="1"/>
        <v>1.4499999999999999E-2</v>
      </c>
    </row>
    <row r="76" spans="2:16">
      <c r="B76" s="108">
        <v>180</v>
      </c>
      <c r="C76" s="109" t="s">
        <v>62</v>
      </c>
      <c r="D76" s="95">
        <f t="shared" si="2"/>
        <v>1.3235294117647058E-3</v>
      </c>
      <c r="E76" s="110">
        <v>1.655</v>
      </c>
      <c r="F76" s="111">
        <v>9.2409999999999997</v>
      </c>
      <c r="G76" s="107">
        <f t="shared" si="3"/>
        <v>10.895999999999999</v>
      </c>
      <c r="H76" s="108">
        <v>809</v>
      </c>
      <c r="I76" s="109" t="s">
        <v>63</v>
      </c>
      <c r="J76" s="70">
        <f t="shared" si="4"/>
        <v>8.09E-2</v>
      </c>
      <c r="K76" s="108">
        <v>182</v>
      </c>
      <c r="L76" s="109" t="s">
        <v>63</v>
      </c>
      <c r="M76" s="70">
        <f t="shared" si="0"/>
        <v>1.8200000000000001E-2</v>
      </c>
      <c r="N76" s="108">
        <v>151</v>
      </c>
      <c r="O76" s="109" t="s">
        <v>63</v>
      </c>
      <c r="P76" s="70">
        <f t="shared" si="1"/>
        <v>1.5099999999999999E-2</v>
      </c>
    </row>
    <row r="77" spans="2:16">
      <c r="B77" s="108">
        <v>200</v>
      </c>
      <c r="C77" s="109" t="s">
        <v>62</v>
      </c>
      <c r="D77" s="95">
        <f t="shared" si="2"/>
        <v>1.4705882352941176E-3</v>
      </c>
      <c r="E77" s="110">
        <v>1.7450000000000001</v>
      </c>
      <c r="F77" s="111">
        <v>9.2430000000000003</v>
      </c>
      <c r="G77" s="107">
        <f t="shared" si="3"/>
        <v>10.988</v>
      </c>
      <c r="H77" s="108">
        <v>880</v>
      </c>
      <c r="I77" s="109" t="s">
        <v>63</v>
      </c>
      <c r="J77" s="70">
        <f t="shared" si="4"/>
        <v>8.7999999999999995E-2</v>
      </c>
      <c r="K77" s="108">
        <v>196</v>
      </c>
      <c r="L77" s="109" t="s">
        <v>63</v>
      </c>
      <c r="M77" s="70">
        <f t="shared" si="0"/>
        <v>1.9599999999999999E-2</v>
      </c>
      <c r="N77" s="108">
        <v>163</v>
      </c>
      <c r="O77" s="109" t="s">
        <v>63</v>
      </c>
      <c r="P77" s="70">
        <f t="shared" si="1"/>
        <v>1.6300000000000002E-2</v>
      </c>
    </row>
    <row r="78" spans="2:16">
      <c r="B78" s="108">
        <v>225</v>
      </c>
      <c r="C78" s="109" t="s">
        <v>62</v>
      </c>
      <c r="D78" s="95">
        <f t="shared" si="2"/>
        <v>1.6544117647058823E-3</v>
      </c>
      <c r="E78" s="110">
        <v>1.851</v>
      </c>
      <c r="F78" s="111">
        <v>9.2260000000000009</v>
      </c>
      <c r="G78" s="107">
        <f t="shared" si="3"/>
        <v>11.077000000000002</v>
      </c>
      <c r="H78" s="108">
        <v>969</v>
      </c>
      <c r="I78" s="109" t="s">
        <v>63</v>
      </c>
      <c r="J78" s="70">
        <f t="shared" si="4"/>
        <v>9.69E-2</v>
      </c>
      <c r="K78" s="108">
        <v>213</v>
      </c>
      <c r="L78" s="109" t="s">
        <v>63</v>
      </c>
      <c r="M78" s="70">
        <f t="shared" si="0"/>
        <v>2.1299999999999999E-2</v>
      </c>
      <c r="N78" s="108">
        <v>177</v>
      </c>
      <c r="O78" s="109" t="s">
        <v>63</v>
      </c>
      <c r="P78" s="70">
        <f t="shared" si="1"/>
        <v>1.77E-2</v>
      </c>
    </row>
    <row r="79" spans="2:16">
      <c r="B79" s="108">
        <v>250</v>
      </c>
      <c r="C79" s="109" t="s">
        <v>62</v>
      </c>
      <c r="D79" s="95">
        <f t="shared" si="2"/>
        <v>1.838235294117647E-3</v>
      </c>
      <c r="E79" s="110">
        <v>1.9510000000000001</v>
      </c>
      <c r="F79" s="111">
        <v>9.1910000000000007</v>
      </c>
      <c r="G79" s="107">
        <f t="shared" si="3"/>
        <v>11.142000000000001</v>
      </c>
      <c r="H79" s="108">
        <v>1057</v>
      </c>
      <c r="I79" s="109" t="s">
        <v>63</v>
      </c>
      <c r="J79" s="70">
        <f t="shared" si="4"/>
        <v>0.10569999999999999</v>
      </c>
      <c r="K79" s="108">
        <v>229</v>
      </c>
      <c r="L79" s="109" t="s">
        <v>63</v>
      </c>
      <c r="M79" s="70">
        <f t="shared" si="0"/>
        <v>2.29E-2</v>
      </c>
      <c r="N79" s="108">
        <v>191</v>
      </c>
      <c r="O79" s="109" t="s">
        <v>63</v>
      </c>
      <c r="P79" s="70">
        <f t="shared" si="1"/>
        <v>1.9099999999999999E-2</v>
      </c>
    </row>
    <row r="80" spans="2:16">
      <c r="B80" s="108">
        <v>275</v>
      </c>
      <c r="C80" s="109" t="s">
        <v>62</v>
      </c>
      <c r="D80" s="95">
        <f t="shared" si="2"/>
        <v>2.022058823529412E-3</v>
      </c>
      <c r="E80" s="110">
        <v>2.052</v>
      </c>
      <c r="F80" s="111">
        <v>9.1440000000000001</v>
      </c>
      <c r="G80" s="107">
        <f t="shared" si="3"/>
        <v>11.196</v>
      </c>
      <c r="H80" s="108">
        <v>1145</v>
      </c>
      <c r="I80" s="109" t="s">
        <v>63</v>
      </c>
      <c r="J80" s="70">
        <f t="shared" si="4"/>
        <v>0.1145</v>
      </c>
      <c r="K80" s="108">
        <v>246</v>
      </c>
      <c r="L80" s="109" t="s">
        <v>63</v>
      </c>
      <c r="M80" s="70">
        <f t="shared" si="0"/>
        <v>2.46E-2</v>
      </c>
      <c r="N80" s="108">
        <v>205</v>
      </c>
      <c r="O80" s="109" t="s">
        <v>63</v>
      </c>
      <c r="P80" s="70">
        <f t="shared" si="1"/>
        <v>2.0499999999999997E-2</v>
      </c>
    </row>
    <row r="81" spans="2:16">
      <c r="B81" s="108">
        <v>300</v>
      </c>
      <c r="C81" s="109" t="s">
        <v>62</v>
      </c>
      <c r="D81" s="95">
        <f t="shared" si="2"/>
        <v>2.2058823529411764E-3</v>
      </c>
      <c r="E81" s="110">
        <v>2.1840000000000002</v>
      </c>
      <c r="F81" s="111">
        <v>9.0890000000000004</v>
      </c>
      <c r="G81" s="107">
        <f t="shared" si="3"/>
        <v>11.273</v>
      </c>
      <c r="H81" s="108">
        <v>1233</v>
      </c>
      <c r="I81" s="109" t="s">
        <v>63</v>
      </c>
      <c r="J81" s="70">
        <f t="shared" si="4"/>
        <v>0.12330000000000001</v>
      </c>
      <c r="K81" s="108">
        <v>261</v>
      </c>
      <c r="L81" s="109" t="s">
        <v>63</v>
      </c>
      <c r="M81" s="70">
        <f t="shared" si="0"/>
        <v>2.6100000000000002E-2</v>
      </c>
      <c r="N81" s="108">
        <v>218</v>
      </c>
      <c r="O81" s="109" t="s">
        <v>63</v>
      </c>
      <c r="P81" s="70">
        <f t="shared" si="1"/>
        <v>2.18E-2</v>
      </c>
    </row>
    <row r="82" spans="2:16">
      <c r="B82" s="108">
        <v>325</v>
      </c>
      <c r="C82" s="109" t="s">
        <v>62</v>
      </c>
      <c r="D82" s="95">
        <f t="shared" si="2"/>
        <v>2.3897058823529414E-3</v>
      </c>
      <c r="E82" s="110">
        <v>2.2999999999999998</v>
      </c>
      <c r="F82" s="111">
        <v>9.0269999999999992</v>
      </c>
      <c r="G82" s="107">
        <f t="shared" si="3"/>
        <v>11.326999999999998</v>
      </c>
      <c r="H82" s="108">
        <v>1320</v>
      </c>
      <c r="I82" s="109" t="s">
        <v>63</v>
      </c>
      <c r="J82" s="70">
        <f t="shared" si="4"/>
        <v>0.13200000000000001</v>
      </c>
      <c r="K82" s="108">
        <v>277</v>
      </c>
      <c r="L82" s="109" t="s">
        <v>63</v>
      </c>
      <c r="M82" s="70">
        <f t="shared" si="0"/>
        <v>2.7700000000000002E-2</v>
      </c>
      <c r="N82" s="108">
        <v>231</v>
      </c>
      <c r="O82" s="109" t="s">
        <v>63</v>
      </c>
      <c r="P82" s="70">
        <f t="shared" si="1"/>
        <v>2.3100000000000002E-2</v>
      </c>
    </row>
    <row r="83" spans="2:16">
      <c r="B83" s="108">
        <v>350</v>
      </c>
      <c r="C83" s="109" t="s">
        <v>62</v>
      </c>
      <c r="D83" s="95">
        <f t="shared" si="2"/>
        <v>2.5735294117647058E-3</v>
      </c>
      <c r="E83" s="110">
        <v>2.4</v>
      </c>
      <c r="F83" s="111">
        <v>8.9600000000000009</v>
      </c>
      <c r="G83" s="107">
        <f t="shared" si="3"/>
        <v>11.360000000000001</v>
      </c>
      <c r="H83" s="108">
        <v>1408</v>
      </c>
      <c r="I83" s="109" t="s">
        <v>63</v>
      </c>
      <c r="J83" s="70">
        <f t="shared" si="4"/>
        <v>0.14079999999999998</v>
      </c>
      <c r="K83" s="108">
        <v>292</v>
      </c>
      <c r="L83" s="109" t="s">
        <v>63</v>
      </c>
      <c r="M83" s="70">
        <f t="shared" si="0"/>
        <v>2.9199999999999997E-2</v>
      </c>
      <c r="N83" s="108">
        <v>245</v>
      </c>
      <c r="O83" s="109" t="s">
        <v>63</v>
      </c>
      <c r="P83" s="70">
        <f t="shared" si="1"/>
        <v>2.4500000000000001E-2</v>
      </c>
    </row>
    <row r="84" spans="2:16">
      <c r="B84" s="108">
        <v>375</v>
      </c>
      <c r="C84" s="109" t="s">
        <v>62</v>
      </c>
      <c r="D84" s="95">
        <f t="shared" si="2"/>
        <v>2.7573529411764708E-3</v>
      </c>
      <c r="E84" s="110">
        <v>2.488</v>
      </c>
      <c r="F84" s="111">
        <v>8.89</v>
      </c>
      <c r="G84" s="107">
        <f t="shared" si="3"/>
        <v>11.378</v>
      </c>
      <c r="H84" s="108">
        <v>1495</v>
      </c>
      <c r="I84" s="109" t="s">
        <v>63</v>
      </c>
      <c r="J84" s="70">
        <f t="shared" si="4"/>
        <v>0.14950000000000002</v>
      </c>
      <c r="K84" s="108">
        <v>308</v>
      </c>
      <c r="L84" s="109" t="s">
        <v>63</v>
      </c>
      <c r="M84" s="70">
        <f t="shared" ref="M84:M147" si="5">K84/1000/10</f>
        <v>3.0800000000000001E-2</v>
      </c>
      <c r="N84" s="108">
        <v>258</v>
      </c>
      <c r="O84" s="109" t="s">
        <v>63</v>
      </c>
      <c r="P84" s="70">
        <f t="shared" ref="P84:P147" si="6">N84/1000/10</f>
        <v>2.58E-2</v>
      </c>
    </row>
    <row r="85" spans="2:16">
      <c r="B85" s="108">
        <v>400</v>
      </c>
      <c r="C85" s="109" t="s">
        <v>62</v>
      </c>
      <c r="D85" s="95">
        <f t="shared" ref="D85:D93" si="7">B85/1000/$C$5</f>
        <v>2.9411764705882353E-3</v>
      </c>
      <c r="E85" s="110">
        <v>2.5640000000000001</v>
      </c>
      <c r="F85" s="111">
        <v>8.8179999999999996</v>
      </c>
      <c r="G85" s="107">
        <f t="shared" ref="G85:G148" si="8">E85+F85</f>
        <v>11.382</v>
      </c>
      <c r="H85" s="108">
        <v>1582</v>
      </c>
      <c r="I85" s="109" t="s">
        <v>63</v>
      </c>
      <c r="J85" s="70">
        <f t="shared" ref="J85:J105" si="9">H85/1000/10</f>
        <v>0.15820000000000001</v>
      </c>
      <c r="K85" s="108">
        <v>323</v>
      </c>
      <c r="L85" s="109" t="s">
        <v>63</v>
      </c>
      <c r="M85" s="70">
        <f t="shared" si="5"/>
        <v>3.2300000000000002E-2</v>
      </c>
      <c r="N85" s="108">
        <v>270</v>
      </c>
      <c r="O85" s="109" t="s">
        <v>63</v>
      </c>
      <c r="P85" s="70">
        <f t="shared" si="6"/>
        <v>2.7000000000000003E-2</v>
      </c>
    </row>
    <row r="86" spans="2:16">
      <c r="B86" s="108">
        <v>450</v>
      </c>
      <c r="C86" s="109" t="s">
        <v>62</v>
      </c>
      <c r="D86" s="95">
        <f t="shared" si="7"/>
        <v>3.3088235294117647E-3</v>
      </c>
      <c r="E86" s="110">
        <v>2.6930000000000001</v>
      </c>
      <c r="F86" s="111">
        <v>8.6690000000000005</v>
      </c>
      <c r="G86" s="107">
        <f t="shared" si="8"/>
        <v>11.362</v>
      </c>
      <c r="H86" s="108">
        <v>1757</v>
      </c>
      <c r="I86" s="109" t="s">
        <v>63</v>
      </c>
      <c r="J86" s="70">
        <f t="shared" si="9"/>
        <v>0.1757</v>
      </c>
      <c r="K86" s="108">
        <v>353</v>
      </c>
      <c r="L86" s="109" t="s">
        <v>63</v>
      </c>
      <c r="M86" s="70">
        <f t="shared" si="5"/>
        <v>3.5299999999999998E-2</v>
      </c>
      <c r="N86" s="108">
        <v>296</v>
      </c>
      <c r="O86" s="109" t="s">
        <v>63</v>
      </c>
      <c r="P86" s="70">
        <f t="shared" si="6"/>
        <v>2.9599999999999998E-2</v>
      </c>
    </row>
    <row r="87" spans="2:16">
      <c r="B87" s="108">
        <v>500</v>
      </c>
      <c r="C87" s="109" t="s">
        <v>62</v>
      </c>
      <c r="D87" s="95">
        <f t="shared" si="7"/>
        <v>3.6764705882352941E-3</v>
      </c>
      <c r="E87" s="110">
        <v>2.8010000000000002</v>
      </c>
      <c r="F87" s="111">
        <v>8.5190000000000001</v>
      </c>
      <c r="G87" s="107">
        <f t="shared" si="8"/>
        <v>11.32</v>
      </c>
      <c r="H87" s="108">
        <v>1933</v>
      </c>
      <c r="I87" s="109" t="s">
        <v>63</v>
      </c>
      <c r="J87" s="70">
        <f t="shared" si="9"/>
        <v>0.1933</v>
      </c>
      <c r="K87" s="108">
        <v>382</v>
      </c>
      <c r="L87" s="109" t="s">
        <v>63</v>
      </c>
      <c r="M87" s="70">
        <f t="shared" si="5"/>
        <v>3.8199999999999998E-2</v>
      </c>
      <c r="N87" s="108">
        <v>321</v>
      </c>
      <c r="O87" s="109" t="s">
        <v>63</v>
      </c>
      <c r="P87" s="70">
        <f t="shared" si="6"/>
        <v>3.2100000000000004E-2</v>
      </c>
    </row>
    <row r="88" spans="2:16">
      <c r="B88" s="108">
        <v>550</v>
      </c>
      <c r="C88" s="109" t="s">
        <v>62</v>
      </c>
      <c r="D88" s="95">
        <f t="shared" si="7"/>
        <v>4.0441176470588239E-3</v>
      </c>
      <c r="E88" s="110">
        <v>2.8969999999999998</v>
      </c>
      <c r="F88" s="111">
        <v>8.3680000000000003</v>
      </c>
      <c r="G88" s="107">
        <f t="shared" si="8"/>
        <v>11.265000000000001</v>
      </c>
      <c r="H88" s="108">
        <v>2110</v>
      </c>
      <c r="I88" s="109" t="s">
        <v>63</v>
      </c>
      <c r="J88" s="70">
        <f t="shared" si="9"/>
        <v>0.21099999999999999</v>
      </c>
      <c r="K88" s="108">
        <v>411</v>
      </c>
      <c r="L88" s="109" t="s">
        <v>63</v>
      </c>
      <c r="M88" s="70">
        <f t="shared" si="5"/>
        <v>4.1099999999999998E-2</v>
      </c>
      <c r="N88" s="108">
        <v>346</v>
      </c>
      <c r="O88" s="109" t="s">
        <v>63</v>
      </c>
      <c r="P88" s="70">
        <f t="shared" si="6"/>
        <v>3.4599999999999999E-2</v>
      </c>
    </row>
    <row r="89" spans="2:16">
      <c r="B89" s="108">
        <v>600</v>
      </c>
      <c r="C89" s="109" t="s">
        <v>62</v>
      </c>
      <c r="D89" s="95">
        <f t="shared" si="7"/>
        <v>4.4117647058823529E-3</v>
      </c>
      <c r="E89" s="110">
        <v>2.9860000000000002</v>
      </c>
      <c r="F89" s="111">
        <v>8.2210000000000001</v>
      </c>
      <c r="G89" s="107">
        <f t="shared" si="8"/>
        <v>11.207000000000001</v>
      </c>
      <c r="H89" s="108">
        <v>2288</v>
      </c>
      <c r="I89" s="109" t="s">
        <v>63</v>
      </c>
      <c r="J89" s="70">
        <f t="shared" si="9"/>
        <v>0.22879999999999998</v>
      </c>
      <c r="K89" s="108">
        <v>440</v>
      </c>
      <c r="L89" s="109" t="s">
        <v>63</v>
      </c>
      <c r="M89" s="70">
        <f t="shared" si="5"/>
        <v>4.3999999999999997E-2</v>
      </c>
      <c r="N89" s="108">
        <v>371</v>
      </c>
      <c r="O89" s="109" t="s">
        <v>63</v>
      </c>
      <c r="P89" s="70">
        <f t="shared" si="6"/>
        <v>3.7100000000000001E-2</v>
      </c>
    </row>
    <row r="90" spans="2:16">
      <c r="B90" s="108">
        <v>650</v>
      </c>
      <c r="C90" s="109" t="s">
        <v>62</v>
      </c>
      <c r="D90" s="95">
        <f t="shared" si="7"/>
        <v>4.7794117647058827E-3</v>
      </c>
      <c r="E90" s="110">
        <v>3.07</v>
      </c>
      <c r="F90" s="111">
        <v>8.0760000000000005</v>
      </c>
      <c r="G90" s="107">
        <f t="shared" si="8"/>
        <v>11.146000000000001</v>
      </c>
      <c r="H90" s="108">
        <v>2467</v>
      </c>
      <c r="I90" s="109" t="s">
        <v>63</v>
      </c>
      <c r="J90" s="70">
        <f t="shared" si="9"/>
        <v>0.2467</v>
      </c>
      <c r="K90" s="108">
        <v>468</v>
      </c>
      <c r="L90" s="109" t="s">
        <v>63</v>
      </c>
      <c r="M90" s="70">
        <f t="shared" si="5"/>
        <v>4.6800000000000001E-2</v>
      </c>
      <c r="N90" s="108">
        <v>395</v>
      </c>
      <c r="O90" s="109" t="s">
        <v>63</v>
      </c>
      <c r="P90" s="70">
        <f t="shared" si="6"/>
        <v>3.95E-2</v>
      </c>
    </row>
    <row r="91" spans="2:16">
      <c r="B91" s="108">
        <v>700</v>
      </c>
      <c r="C91" s="109" t="s">
        <v>62</v>
      </c>
      <c r="D91" s="95">
        <f t="shared" si="7"/>
        <v>5.1470588235294117E-3</v>
      </c>
      <c r="E91" s="110">
        <v>3.15</v>
      </c>
      <c r="F91" s="111">
        <v>7.9349999999999996</v>
      </c>
      <c r="G91" s="107">
        <f t="shared" si="8"/>
        <v>11.084999999999999</v>
      </c>
      <c r="H91" s="108">
        <v>2648</v>
      </c>
      <c r="I91" s="109" t="s">
        <v>63</v>
      </c>
      <c r="J91" s="70">
        <f t="shared" si="9"/>
        <v>0.26480000000000004</v>
      </c>
      <c r="K91" s="108">
        <v>497</v>
      </c>
      <c r="L91" s="109" t="s">
        <v>63</v>
      </c>
      <c r="M91" s="70">
        <f t="shared" si="5"/>
        <v>4.9700000000000001E-2</v>
      </c>
      <c r="N91" s="108">
        <v>420</v>
      </c>
      <c r="O91" s="109" t="s">
        <v>63</v>
      </c>
      <c r="P91" s="70">
        <f t="shared" si="6"/>
        <v>4.1999999999999996E-2</v>
      </c>
    </row>
    <row r="92" spans="2:16">
      <c r="B92" s="108">
        <v>800</v>
      </c>
      <c r="C92" s="109" t="s">
        <v>62</v>
      </c>
      <c r="D92" s="95">
        <f t="shared" si="7"/>
        <v>5.8823529411764705E-3</v>
      </c>
      <c r="E92" s="110">
        <v>3.3050000000000002</v>
      </c>
      <c r="F92" s="111">
        <v>7.6660000000000004</v>
      </c>
      <c r="G92" s="107">
        <f t="shared" si="8"/>
        <v>10.971</v>
      </c>
      <c r="H92" s="108">
        <v>3013</v>
      </c>
      <c r="I92" s="109" t="s">
        <v>63</v>
      </c>
      <c r="J92" s="70">
        <f t="shared" si="9"/>
        <v>0.30130000000000001</v>
      </c>
      <c r="K92" s="108">
        <v>553</v>
      </c>
      <c r="L92" s="109" t="s">
        <v>63</v>
      </c>
      <c r="M92" s="70">
        <f t="shared" si="5"/>
        <v>5.5300000000000002E-2</v>
      </c>
      <c r="N92" s="108">
        <v>469</v>
      </c>
      <c r="O92" s="109" t="s">
        <v>63</v>
      </c>
      <c r="P92" s="70">
        <f t="shared" si="6"/>
        <v>4.6899999999999997E-2</v>
      </c>
    </row>
    <row r="93" spans="2:16">
      <c r="B93" s="108">
        <v>900</v>
      </c>
      <c r="C93" s="109" t="s">
        <v>62</v>
      </c>
      <c r="D93" s="95">
        <f t="shared" si="7"/>
        <v>6.6176470588235293E-3</v>
      </c>
      <c r="E93" s="110">
        <v>3.4540000000000002</v>
      </c>
      <c r="F93" s="111">
        <v>7.4139999999999997</v>
      </c>
      <c r="G93" s="107">
        <f t="shared" si="8"/>
        <v>10.868</v>
      </c>
      <c r="H93" s="108">
        <v>3383</v>
      </c>
      <c r="I93" s="109" t="s">
        <v>63</v>
      </c>
      <c r="J93" s="70">
        <f t="shared" si="9"/>
        <v>0.33829999999999999</v>
      </c>
      <c r="K93" s="108">
        <v>609</v>
      </c>
      <c r="L93" s="109" t="s">
        <v>63</v>
      </c>
      <c r="M93" s="70">
        <f t="shared" si="5"/>
        <v>6.0899999999999996E-2</v>
      </c>
      <c r="N93" s="108">
        <v>518</v>
      </c>
      <c r="O93" s="109" t="s">
        <v>63</v>
      </c>
      <c r="P93" s="70">
        <f t="shared" si="6"/>
        <v>5.1799999999999999E-2</v>
      </c>
    </row>
    <row r="94" spans="2:16">
      <c r="B94" s="108">
        <v>1</v>
      </c>
      <c r="C94" s="118" t="s">
        <v>64</v>
      </c>
      <c r="D94" s="70">
        <f t="shared" ref="D94:D157" si="10">B94/$C$5</f>
        <v>7.3529411764705881E-3</v>
      </c>
      <c r="E94" s="110">
        <v>3.6030000000000002</v>
      </c>
      <c r="F94" s="111">
        <v>7.1779999999999999</v>
      </c>
      <c r="G94" s="107">
        <f t="shared" si="8"/>
        <v>10.781000000000001</v>
      </c>
      <c r="H94" s="108">
        <v>3757</v>
      </c>
      <c r="I94" s="109" t="s">
        <v>63</v>
      </c>
      <c r="J94" s="70">
        <f t="shared" si="9"/>
        <v>0.37570000000000003</v>
      </c>
      <c r="K94" s="108">
        <v>664</v>
      </c>
      <c r="L94" s="109" t="s">
        <v>63</v>
      </c>
      <c r="M94" s="70">
        <f t="shared" si="5"/>
        <v>6.6400000000000001E-2</v>
      </c>
      <c r="N94" s="108">
        <v>566</v>
      </c>
      <c r="O94" s="109" t="s">
        <v>63</v>
      </c>
      <c r="P94" s="70">
        <f t="shared" si="6"/>
        <v>5.6599999999999998E-2</v>
      </c>
    </row>
    <row r="95" spans="2:16">
      <c r="B95" s="108">
        <v>1.1000000000000001</v>
      </c>
      <c r="C95" s="109" t="s">
        <v>64</v>
      </c>
      <c r="D95" s="70">
        <f t="shared" si="10"/>
        <v>8.0882352941176478E-3</v>
      </c>
      <c r="E95" s="110">
        <v>3.7519999999999998</v>
      </c>
      <c r="F95" s="111">
        <v>6.9589999999999996</v>
      </c>
      <c r="G95" s="107">
        <f t="shared" si="8"/>
        <v>10.710999999999999</v>
      </c>
      <c r="H95" s="108">
        <v>4135</v>
      </c>
      <c r="I95" s="109" t="s">
        <v>63</v>
      </c>
      <c r="J95" s="70">
        <f t="shared" si="9"/>
        <v>0.41349999999999998</v>
      </c>
      <c r="K95" s="108">
        <v>717</v>
      </c>
      <c r="L95" s="109" t="s">
        <v>63</v>
      </c>
      <c r="M95" s="70">
        <f t="shared" si="5"/>
        <v>7.17E-2</v>
      </c>
      <c r="N95" s="108">
        <v>615</v>
      </c>
      <c r="O95" s="109" t="s">
        <v>63</v>
      </c>
      <c r="P95" s="70">
        <f t="shared" si="6"/>
        <v>6.1499999999999999E-2</v>
      </c>
    </row>
    <row r="96" spans="2:16">
      <c r="B96" s="108">
        <v>1.2</v>
      </c>
      <c r="C96" s="109" t="s">
        <v>64</v>
      </c>
      <c r="D96" s="70">
        <f t="shared" si="10"/>
        <v>8.8235294117647058E-3</v>
      </c>
      <c r="E96" s="110">
        <v>3.903</v>
      </c>
      <c r="F96" s="111">
        <v>6.7530000000000001</v>
      </c>
      <c r="G96" s="107">
        <f t="shared" si="8"/>
        <v>10.656000000000001</v>
      </c>
      <c r="H96" s="108">
        <v>4515</v>
      </c>
      <c r="I96" s="109" t="s">
        <v>63</v>
      </c>
      <c r="J96" s="70">
        <f t="shared" si="9"/>
        <v>0.45149999999999996</v>
      </c>
      <c r="K96" s="108">
        <v>770</v>
      </c>
      <c r="L96" s="109" t="s">
        <v>63</v>
      </c>
      <c r="M96" s="70">
        <f t="shared" si="5"/>
        <v>7.6999999999999999E-2</v>
      </c>
      <c r="N96" s="108">
        <v>663</v>
      </c>
      <c r="O96" s="109" t="s">
        <v>63</v>
      </c>
      <c r="P96" s="70">
        <f t="shared" si="6"/>
        <v>6.6299999999999998E-2</v>
      </c>
    </row>
    <row r="97" spans="2:16">
      <c r="B97" s="108">
        <v>1.3</v>
      </c>
      <c r="C97" s="109" t="s">
        <v>64</v>
      </c>
      <c r="D97" s="70">
        <f t="shared" si="10"/>
        <v>9.5588235294117654E-3</v>
      </c>
      <c r="E97" s="110">
        <v>4.056</v>
      </c>
      <c r="F97" s="111">
        <v>6.5620000000000003</v>
      </c>
      <c r="G97" s="107">
        <f t="shared" si="8"/>
        <v>10.618</v>
      </c>
      <c r="H97" s="108">
        <v>4898</v>
      </c>
      <c r="I97" s="109" t="s">
        <v>63</v>
      </c>
      <c r="J97" s="70">
        <f t="shared" si="9"/>
        <v>0.48979999999999996</v>
      </c>
      <c r="K97" s="108">
        <v>821</v>
      </c>
      <c r="L97" s="109" t="s">
        <v>63</v>
      </c>
      <c r="M97" s="70">
        <f t="shared" si="5"/>
        <v>8.2099999999999992E-2</v>
      </c>
      <c r="N97" s="108">
        <v>711</v>
      </c>
      <c r="O97" s="109" t="s">
        <v>63</v>
      </c>
      <c r="P97" s="70">
        <f t="shared" si="6"/>
        <v>7.1099999999999997E-2</v>
      </c>
    </row>
    <row r="98" spans="2:16">
      <c r="B98" s="108">
        <v>1.4</v>
      </c>
      <c r="C98" s="109" t="s">
        <v>64</v>
      </c>
      <c r="D98" s="70">
        <f t="shared" si="10"/>
        <v>1.0294117647058823E-2</v>
      </c>
      <c r="E98" s="110">
        <v>4.2110000000000003</v>
      </c>
      <c r="F98" s="111">
        <v>6.3819999999999997</v>
      </c>
      <c r="G98" s="107">
        <f t="shared" si="8"/>
        <v>10.593</v>
      </c>
      <c r="H98" s="108">
        <v>5282</v>
      </c>
      <c r="I98" s="109" t="s">
        <v>63</v>
      </c>
      <c r="J98" s="70">
        <f t="shared" si="9"/>
        <v>0.5282</v>
      </c>
      <c r="K98" s="108">
        <v>872</v>
      </c>
      <c r="L98" s="109" t="s">
        <v>63</v>
      </c>
      <c r="M98" s="70">
        <f t="shared" si="5"/>
        <v>8.72E-2</v>
      </c>
      <c r="N98" s="108">
        <v>759</v>
      </c>
      <c r="O98" s="109" t="s">
        <v>63</v>
      </c>
      <c r="P98" s="70">
        <f t="shared" si="6"/>
        <v>7.5899999999999995E-2</v>
      </c>
    </row>
    <row r="99" spans="2:16">
      <c r="B99" s="108">
        <v>1.5</v>
      </c>
      <c r="C99" s="109" t="s">
        <v>64</v>
      </c>
      <c r="D99" s="70">
        <f t="shared" si="10"/>
        <v>1.1029411764705883E-2</v>
      </c>
      <c r="E99" s="110">
        <v>4.3680000000000003</v>
      </c>
      <c r="F99" s="111">
        <v>6.2130000000000001</v>
      </c>
      <c r="G99" s="107">
        <f t="shared" si="8"/>
        <v>10.581</v>
      </c>
      <c r="H99" s="108">
        <v>5668</v>
      </c>
      <c r="I99" s="109" t="s">
        <v>63</v>
      </c>
      <c r="J99" s="70">
        <f t="shared" si="9"/>
        <v>0.56679999999999997</v>
      </c>
      <c r="K99" s="108">
        <v>921</v>
      </c>
      <c r="L99" s="109" t="s">
        <v>63</v>
      </c>
      <c r="M99" s="70">
        <f t="shared" si="5"/>
        <v>9.2100000000000001E-2</v>
      </c>
      <c r="N99" s="108">
        <v>806</v>
      </c>
      <c r="O99" s="109" t="s">
        <v>63</v>
      </c>
      <c r="P99" s="70">
        <f t="shared" si="6"/>
        <v>8.0600000000000005E-2</v>
      </c>
    </row>
    <row r="100" spans="2:16">
      <c r="B100" s="108">
        <v>1.6</v>
      </c>
      <c r="C100" s="109" t="s">
        <v>64</v>
      </c>
      <c r="D100" s="70">
        <f t="shared" si="10"/>
        <v>1.1764705882352941E-2</v>
      </c>
      <c r="E100" s="110">
        <v>4.5270000000000001</v>
      </c>
      <c r="F100" s="111">
        <v>6.0540000000000003</v>
      </c>
      <c r="G100" s="107">
        <f t="shared" si="8"/>
        <v>10.581</v>
      </c>
      <c r="H100" s="108">
        <v>6054</v>
      </c>
      <c r="I100" s="109" t="s">
        <v>63</v>
      </c>
      <c r="J100" s="70">
        <f t="shared" si="9"/>
        <v>0.60540000000000005</v>
      </c>
      <c r="K100" s="108">
        <v>969</v>
      </c>
      <c r="L100" s="109" t="s">
        <v>63</v>
      </c>
      <c r="M100" s="70">
        <f t="shared" si="5"/>
        <v>9.69E-2</v>
      </c>
      <c r="N100" s="108">
        <v>854</v>
      </c>
      <c r="O100" s="109" t="s">
        <v>63</v>
      </c>
      <c r="P100" s="70">
        <f t="shared" si="6"/>
        <v>8.5400000000000004E-2</v>
      </c>
    </row>
    <row r="101" spans="2:16">
      <c r="B101" s="108">
        <v>1.7</v>
      </c>
      <c r="C101" s="109" t="s">
        <v>64</v>
      </c>
      <c r="D101" s="70">
        <f t="shared" si="10"/>
        <v>1.2499999999999999E-2</v>
      </c>
      <c r="E101" s="110">
        <v>4.6870000000000003</v>
      </c>
      <c r="F101" s="111">
        <v>5.9050000000000002</v>
      </c>
      <c r="G101" s="107">
        <f t="shared" si="8"/>
        <v>10.592000000000001</v>
      </c>
      <c r="H101" s="108">
        <v>6441</v>
      </c>
      <c r="I101" s="109" t="s">
        <v>63</v>
      </c>
      <c r="J101" s="70">
        <f t="shared" si="9"/>
        <v>0.64410000000000001</v>
      </c>
      <c r="K101" s="108">
        <v>1017</v>
      </c>
      <c r="L101" s="109" t="s">
        <v>63</v>
      </c>
      <c r="M101" s="70">
        <f t="shared" si="5"/>
        <v>0.10169999999999998</v>
      </c>
      <c r="N101" s="108">
        <v>901</v>
      </c>
      <c r="O101" s="109" t="s">
        <v>63</v>
      </c>
      <c r="P101" s="70">
        <f t="shared" si="6"/>
        <v>9.01E-2</v>
      </c>
    </row>
    <row r="102" spans="2:16">
      <c r="B102" s="108">
        <v>1.8</v>
      </c>
      <c r="C102" s="109" t="s">
        <v>64</v>
      </c>
      <c r="D102" s="70">
        <f t="shared" si="10"/>
        <v>1.3235294117647059E-2</v>
      </c>
      <c r="E102" s="110">
        <v>4.8490000000000002</v>
      </c>
      <c r="F102" s="111">
        <v>5.7640000000000002</v>
      </c>
      <c r="G102" s="107">
        <f t="shared" si="8"/>
        <v>10.613</v>
      </c>
      <c r="H102" s="108">
        <v>6827</v>
      </c>
      <c r="I102" s="109" t="s">
        <v>63</v>
      </c>
      <c r="J102" s="70">
        <f t="shared" si="9"/>
        <v>0.68269999999999997</v>
      </c>
      <c r="K102" s="108">
        <v>1063</v>
      </c>
      <c r="L102" s="109" t="s">
        <v>63</v>
      </c>
      <c r="M102" s="70">
        <f t="shared" si="5"/>
        <v>0.10629999999999999</v>
      </c>
      <c r="N102" s="108">
        <v>947</v>
      </c>
      <c r="O102" s="109" t="s">
        <v>63</v>
      </c>
      <c r="P102" s="70">
        <f t="shared" si="6"/>
        <v>9.4699999999999993E-2</v>
      </c>
    </row>
    <row r="103" spans="2:16">
      <c r="B103" s="108">
        <v>2</v>
      </c>
      <c r="C103" s="109" t="s">
        <v>64</v>
      </c>
      <c r="D103" s="70">
        <f t="shared" si="10"/>
        <v>1.4705882352941176E-2</v>
      </c>
      <c r="E103" s="110">
        <v>5.173</v>
      </c>
      <c r="F103" s="111">
        <v>5.5039999999999996</v>
      </c>
      <c r="G103" s="107">
        <f t="shared" si="8"/>
        <v>10.677</v>
      </c>
      <c r="H103" s="108">
        <v>7598</v>
      </c>
      <c r="I103" s="109" t="s">
        <v>63</v>
      </c>
      <c r="J103" s="70">
        <f t="shared" si="9"/>
        <v>0.75980000000000003</v>
      </c>
      <c r="K103" s="108">
        <v>1154</v>
      </c>
      <c r="L103" s="109" t="s">
        <v>63</v>
      </c>
      <c r="M103" s="70">
        <f t="shared" si="5"/>
        <v>0.11539999999999999</v>
      </c>
      <c r="N103" s="108">
        <v>1039</v>
      </c>
      <c r="O103" s="109" t="s">
        <v>63</v>
      </c>
      <c r="P103" s="70">
        <f t="shared" si="6"/>
        <v>0.10389999999999999</v>
      </c>
    </row>
    <row r="104" spans="2:16">
      <c r="B104" s="108">
        <v>2.25</v>
      </c>
      <c r="C104" s="109" t="s">
        <v>64</v>
      </c>
      <c r="D104" s="70">
        <f t="shared" si="10"/>
        <v>1.6544117647058824E-2</v>
      </c>
      <c r="E104" s="110">
        <v>5.5789999999999997</v>
      </c>
      <c r="F104" s="111">
        <v>5.2160000000000002</v>
      </c>
      <c r="G104" s="107">
        <f t="shared" si="8"/>
        <v>10.795</v>
      </c>
      <c r="H104" s="108">
        <v>8556</v>
      </c>
      <c r="I104" s="109" t="s">
        <v>63</v>
      </c>
      <c r="J104" s="70">
        <f t="shared" si="9"/>
        <v>0.85559999999999992</v>
      </c>
      <c r="K104" s="108">
        <v>1263</v>
      </c>
      <c r="L104" s="109" t="s">
        <v>63</v>
      </c>
      <c r="M104" s="70">
        <f t="shared" si="5"/>
        <v>0.1263</v>
      </c>
      <c r="N104" s="108">
        <v>1151</v>
      </c>
      <c r="O104" s="109" t="s">
        <v>63</v>
      </c>
      <c r="P104" s="70">
        <f t="shared" si="6"/>
        <v>0.11510000000000001</v>
      </c>
    </row>
    <row r="105" spans="2:16">
      <c r="B105" s="108">
        <v>2.5</v>
      </c>
      <c r="C105" s="109" t="s">
        <v>64</v>
      </c>
      <c r="D105" s="70">
        <f t="shared" si="10"/>
        <v>1.8382352941176471E-2</v>
      </c>
      <c r="E105" s="110">
        <v>5.9820000000000002</v>
      </c>
      <c r="F105" s="111">
        <v>4.9610000000000003</v>
      </c>
      <c r="G105" s="107">
        <f t="shared" si="8"/>
        <v>10.943000000000001</v>
      </c>
      <c r="H105" s="108">
        <v>9504</v>
      </c>
      <c r="I105" s="109" t="s">
        <v>63</v>
      </c>
      <c r="J105" s="70">
        <f t="shared" si="9"/>
        <v>0.95039999999999991</v>
      </c>
      <c r="K105" s="108">
        <v>1365</v>
      </c>
      <c r="L105" s="109" t="s">
        <v>63</v>
      </c>
      <c r="M105" s="70">
        <f t="shared" si="5"/>
        <v>0.13650000000000001</v>
      </c>
      <c r="N105" s="108">
        <v>1259</v>
      </c>
      <c r="O105" s="109" t="s">
        <v>63</v>
      </c>
      <c r="P105" s="70">
        <f t="shared" si="6"/>
        <v>0.12589999999999998</v>
      </c>
    </row>
    <row r="106" spans="2:16">
      <c r="B106" s="108">
        <v>2.75</v>
      </c>
      <c r="C106" s="109" t="s">
        <v>64</v>
      </c>
      <c r="D106" s="70">
        <f t="shared" si="10"/>
        <v>2.0220588235294119E-2</v>
      </c>
      <c r="E106" s="110">
        <v>6.3789999999999996</v>
      </c>
      <c r="F106" s="111">
        <v>4.734</v>
      </c>
      <c r="G106" s="107">
        <f t="shared" si="8"/>
        <v>11.113</v>
      </c>
      <c r="H106" s="108">
        <v>1.04</v>
      </c>
      <c r="I106" s="118" t="s">
        <v>65</v>
      </c>
      <c r="J106" s="71">
        <f t="shared" ref="J106:J169" si="11">H106</f>
        <v>1.04</v>
      </c>
      <c r="K106" s="108">
        <v>1461</v>
      </c>
      <c r="L106" s="109" t="s">
        <v>63</v>
      </c>
      <c r="M106" s="70">
        <f t="shared" si="5"/>
        <v>0.14610000000000001</v>
      </c>
      <c r="N106" s="108">
        <v>1365</v>
      </c>
      <c r="O106" s="109" t="s">
        <v>63</v>
      </c>
      <c r="P106" s="70">
        <f t="shared" si="6"/>
        <v>0.13650000000000001</v>
      </c>
    </row>
    <row r="107" spans="2:16">
      <c r="B107" s="108">
        <v>3</v>
      </c>
      <c r="C107" s="109" t="s">
        <v>64</v>
      </c>
      <c r="D107" s="70">
        <f t="shared" si="10"/>
        <v>2.2058823529411766E-2</v>
      </c>
      <c r="E107" s="110">
        <v>6.7690000000000001</v>
      </c>
      <c r="F107" s="111">
        <v>4.53</v>
      </c>
      <c r="G107" s="107">
        <f t="shared" si="8"/>
        <v>11.298999999999999</v>
      </c>
      <c r="H107" s="108">
        <v>1.1399999999999999</v>
      </c>
      <c r="I107" s="109" t="s">
        <v>65</v>
      </c>
      <c r="J107" s="71">
        <f t="shared" si="11"/>
        <v>1.1399999999999999</v>
      </c>
      <c r="K107" s="108">
        <v>1550</v>
      </c>
      <c r="L107" s="109" t="s">
        <v>63</v>
      </c>
      <c r="M107" s="70">
        <f t="shared" si="5"/>
        <v>0.155</v>
      </c>
      <c r="N107" s="108">
        <v>1466</v>
      </c>
      <c r="O107" s="109" t="s">
        <v>63</v>
      </c>
      <c r="P107" s="70">
        <f t="shared" si="6"/>
        <v>0.14660000000000001</v>
      </c>
    </row>
    <row r="108" spans="2:16">
      <c r="B108" s="108">
        <v>3.25</v>
      </c>
      <c r="C108" s="109" t="s">
        <v>64</v>
      </c>
      <c r="D108" s="70">
        <f t="shared" si="10"/>
        <v>2.389705882352941E-2</v>
      </c>
      <c r="E108" s="110">
        <v>7.15</v>
      </c>
      <c r="F108" s="111">
        <v>4.3460000000000001</v>
      </c>
      <c r="G108" s="107">
        <f t="shared" si="8"/>
        <v>11.496</v>
      </c>
      <c r="H108" s="108">
        <v>1.23</v>
      </c>
      <c r="I108" s="109" t="s">
        <v>65</v>
      </c>
      <c r="J108" s="71">
        <f t="shared" si="11"/>
        <v>1.23</v>
      </c>
      <c r="K108" s="108">
        <v>1634</v>
      </c>
      <c r="L108" s="109" t="s">
        <v>63</v>
      </c>
      <c r="M108" s="70">
        <f t="shared" si="5"/>
        <v>0.16339999999999999</v>
      </c>
      <c r="N108" s="108">
        <v>1564</v>
      </c>
      <c r="O108" s="109" t="s">
        <v>63</v>
      </c>
      <c r="P108" s="70">
        <f t="shared" si="6"/>
        <v>0.15640000000000001</v>
      </c>
    </row>
    <row r="109" spans="2:16">
      <c r="B109" s="108">
        <v>3.5</v>
      </c>
      <c r="C109" s="109" t="s">
        <v>64</v>
      </c>
      <c r="D109" s="70">
        <f t="shared" si="10"/>
        <v>2.5735294117647058E-2</v>
      </c>
      <c r="E109" s="110">
        <v>7.52</v>
      </c>
      <c r="F109" s="111">
        <v>4.1790000000000003</v>
      </c>
      <c r="G109" s="107">
        <f t="shared" si="8"/>
        <v>11.699</v>
      </c>
      <c r="H109" s="108">
        <v>1.32</v>
      </c>
      <c r="I109" s="109" t="s">
        <v>65</v>
      </c>
      <c r="J109" s="71">
        <f t="shared" si="11"/>
        <v>1.32</v>
      </c>
      <c r="K109" s="108">
        <v>1714</v>
      </c>
      <c r="L109" s="109" t="s">
        <v>63</v>
      </c>
      <c r="M109" s="70">
        <f t="shared" si="5"/>
        <v>0.1714</v>
      </c>
      <c r="N109" s="108">
        <v>1659</v>
      </c>
      <c r="O109" s="109" t="s">
        <v>63</v>
      </c>
      <c r="P109" s="70">
        <f t="shared" si="6"/>
        <v>0.16589999999999999</v>
      </c>
    </row>
    <row r="110" spans="2:16">
      <c r="B110" s="108">
        <v>3.75</v>
      </c>
      <c r="C110" s="109" t="s">
        <v>64</v>
      </c>
      <c r="D110" s="70">
        <f t="shared" si="10"/>
        <v>2.7573529411764705E-2</v>
      </c>
      <c r="E110" s="110">
        <v>7.8810000000000002</v>
      </c>
      <c r="F110" s="111">
        <v>4.0259999999999998</v>
      </c>
      <c r="G110" s="107">
        <f t="shared" si="8"/>
        <v>11.907</v>
      </c>
      <c r="H110" s="108">
        <v>1.4</v>
      </c>
      <c r="I110" s="109" t="s">
        <v>65</v>
      </c>
      <c r="J110" s="71">
        <f t="shared" si="11"/>
        <v>1.4</v>
      </c>
      <c r="K110" s="108">
        <v>1788</v>
      </c>
      <c r="L110" s="109" t="s">
        <v>63</v>
      </c>
      <c r="M110" s="70">
        <f t="shared" si="5"/>
        <v>0.17880000000000001</v>
      </c>
      <c r="N110" s="108">
        <v>1750</v>
      </c>
      <c r="O110" s="109" t="s">
        <v>63</v>
      </c>
      <c r="P110" s="70">
        <f t="shared" si="6"/>
        <v>0.17499999999999999</v>
      </c>
    </row>
    <row r="111" spans="2:16">
      <c r="B111" s="108">
        <v>4</v>
      </c>
      <c r="C111" s="109" t="s">
        <v>64</v>
      </c>
      <c r="D111" s="70">
        <f t="shared" si="10"/>
        <v>2.9411764705882353E-2</v>
      </c>
      <c r="E111" s="110">
        <v>8.2309999999999999</v>
      </c>
      <c r="F111" s="111">
        <v>3.8860000000000001</v>
      </c>
      <c r="G111" s="107">
        <f t="shared" si="8"/>
        <v>12.117000000000001</v>
      </c>
      <c r="H111" s="108">
        <v>1.49</v>
      </c>
      <c r="I111" s="109" t="s">
        <v>65</v>
      </c>
      <c r="J111" s="71">
        <f t="shared" si="11"/>
        <v>1.49</v>
      </c>
      <c r="K111" s="108">
        <v>1859</v>
      </c>
      <c r="L111" s="109" t="s">
        <v>63</v>
      </c>
      <c r="M111" s="70">
        <f t="shared" si="5"/>
        <v>0.18590000000000001</v>
      </c>
      <c r="N111" s="108">
        <v>1838</v>
      </c>
      <c r="O111" s="109" t="s">
        <v>63</v>
      </c>
      <c r="P111" s="70">
        <f t="shared" si="6"/>
        <v>0.18380000000000002</v>
      </c>
    </row>
    <row r="112" spans="2:16">
      <c r="B112" s="108">
        <v>4.5</v>
      </c>
      <c r="C112" s="109" t="s">
        <v>64</v>
      </c>
      <c r="D112" s="70">
        <f t="shared" si="10"/>
        <v>3.3088235294117647E-2</v>
      </c>
      <c r="E112" s="110">
        <v>8.9009999999999998</v>
      </c>
      <c r="F112" s="111">
        <v>3.6360000000000001</v>
      </c>
      <c r="G112" s="107">
        <f t="shared" si="8"/>
        <v>12.536999999999999</v>
      </c>
      <c r="H112" s="108">
        <v>1.66</v>
      </c>
      <c r="I112" s="109" t="s">
        <v>65</v>
      </c>
      <c r="J112" s="71">
        <f t="shared" si="11"/>
        <v>1.66</v>
      </c>
      <c r="K112" s="108">
        <v>1995</v>
      </c>
      <c r="L112" s="109" t="s">
        <v>63</v>
      </c>
      <c r="M112" s="70">
        <f t="shared" si="5"/>
        <v>0.19950000000000001</v>
      </c>
      <c r="N112" s="108">
        <v>2005</v>
      </c>
      <c r="O112" s="109" t="s">
        <v>63</v>
      </c>
      <c r="P112" s="70">
        <f t="shared" si="6"/>
        <v>0.20049999999999998</v>
      </c>
    </row>
    <row r="113" spans="1:16">
      <c r="B113" s="108">
        <v>5</v>
      </c>
      <c r="C113" s="109" t="s">
        <v>64</v>
      </c>
      <c r="D113" s="70">
        <f t="shared" si="10"/>
        <v>3.6764705882352942E-2</v>
      </c>
      <c r="E113" s="110">
        <v>9.532</v>
      </c>
      <c r="F113" s="111">
        <v>3.4220000000000002</v>
      </c>
      <c r="G113" s="107">
        <f t="shared" si="8"/>
        <v>12.954000000000001</v>
      </c>
      <c r="H113" s="108">
        <v>1.82</v>
      </c>
      <c r="I113" s="109" t="s">
        <v>65</v>
      </c>
      <c r="J113" s="71">
        <f t="shared" si="11"/>
        <v>1.82</v>
      </c>
      <c r="K113" s="108">
        <v>2117</v>
      </c>
      <c r="L113" s="109" t="s">
        <v>63</v>
      </c>
      <c r="M113" s="70">
        <f t="shared" si="5"/>
        <v>0.2117</v>
      </c>
      <c r="N113" s="108">
        <v>2160</v>
      </c>
      <c r="O113" s="109" t="s">
        <v>63</v>
      </c>
      <c r="P113" s="70">
        <f t="shared" si="6"/>
        <v>0.21600000000000003</v>
      </c>
    </row>
    <row r="114" spans="1:16">
      <c r="B114" s="108">
        <v>5.5</v>
      </c>
      <c r="C114" s="109" t="s">
        <v>64</v>
      </c>
      <c r="D114" s="70">
        <f t="shared" si="10"/>
        <v>4.0441176470588237E-2</v>
      </c>
      <c r="E114" s="110">
        <v>10.130000000000001</v>
      </c>
      <c r="F114" s="111">
        <v>3.2349999999999999</v>
      </c>
      <c r="G114" s="107">
        <f t="shared" si="8"/>
        <v>13.365</v>
      </c>
      <c r="H114" s="108">
        <v>1.98</v>
      </c>
      <c r="I114" s="109" t="s">
        <v>65</v>
      </c>
      <c r="J114" s="71">
        <f t="shared" si="11"/>
        <v>1.98</v>
      </c>
      <c r="K114" s="108">
        <v>2228</v>
      </c>
      <c r="L114" s="109" t="s">
        <v>63</v>
      </c>
      <c r="M114" s="70">
        <f t="shared" si="5"/>
        <v>0.22280000000000003</v>
      </c>
      <c r="N114" s="108">
        <v>2306</v>
      </c>
      <c r="O114" s="109" t="s">
        <v>63</v>
      </c>
      <c r="P114" s="70">
        <f t="shared" si="6"/>
        <v>0.2306</v>
      </c>
    </row>
    <row r="115" spans="1:16">
      <c r="B115" s="108">
        <v>6</v>
      </c>
      <c r="C115" s="109" t="s">
        <v>64</v>
      </c>
      <c r="D115" s="70">
        <f t="shared" si="10"/>
        <v>4.4117647058823532E-2</v>
      </c>
      <c r="E115" s="110">
        <v>10.69</v>
      </c>
      <c r="F115" s="111">
        <v>3.07</v>
      </c>
      <c r="G115" s="107">
        <f t="shared" si="8"/>
        <v>13.76</v>
      </c>
      <c r="H115" s="108">
        <v>2.14</v>
      </c>
      <c r="I115" s="109" t="s">
        <v>65</v>
      </c>
      <c r="J115" s="71">
        <f t="shared" si="11"/>
        <v>2.14</v>
      </c>
      <c r="K115" s="108">
        <v>2329</v>
      </c>
      <c r="L115" s="109" t="s">
        <v>63</v>
      </c>
      <c r="M115" s="70">
        <f t="shared" si="5"/>
        <v>0.23290000000000002</v>
      </c>
      <c r="N115" s="108">
        <v>2441</v>
      </c>
      <c r="O115" s="109" t="s">
        <v>63</v>
      </c>
      <c r="P115" s="70">
        <f t="shared" si="6"/>
        <v>0.24409999999999998</v>
      </c>
    </row>
    <row r="116" spans="1:16">
      <c r="B116" s="108">
        <v>6.5</v>
      </c>
      <c r="C116" s="109" t="s">
        <v>64</v>
      </c>
      <c r="D116" s="70">
        <f t="shared" si="10"/>
        <v>4.779411764705882E-2</v>
      </c>
      <c r="E116" s="110">
        <v>11.23</v>
      </c>
      <c r="F116" s="111">
        <v>2.9239999999999999</v>
      </c>
      <c r="G116" s="107">
        <f t="shared" si="8"/>
        <v>14.154</v>
      </c>
      <c r="H116" s="108">
        <v>2.29</v>
      </c>
      <c r="I116" s="109" t="s">
        <v>65</v>
      </c>
      <c r="J116" s="71">
        <f t="shared" si="11"/>
        <v>2.29</v>
      </c>
      <c r="K116" s="108">
        <v>2421</v>
      </c>
      <c r="L116" s="109" t="s">
        <v>63</v>
      </c>
      <c r="M116" s="70">
        <f t="shared" si="5"/>
        <v>0.24209999999999998</v>
      </c>
      <c r="N116" s="108">
        <v>2569</v>
      </c>
      <c r="O116" s="109" t="s">
        <v>63</v>
      </c>
      <c r="P116" s="70">
        <f t="shared" si="6"/>
        <v>0.25690000000000002</v>
      </c>
    </row>
    <row r="117" spans="1:16">
      <c r="B117" s="108">
        <v>7</v>
      </c>
      <c r="C117" s="109" t="s">
        <v>64</v>
      </c>
      <c r="D117" s="70">
        <f t="shared" si="10"/>
        <v>5.1470588235294115E-2</v>
      </c>
      <c r="E117" s="110">
        <v>11.74</v>
      </c>
      <c r="F117" s="111">
        <v>2.7919999999999998</v>
      </c>
      <c r="G117" s="107">
        <f t="shared" si="8"/>
        <v>14.532</v>
      </c>
      <c r="H117" s="108">
        <v>2.44</v>
      </c>
      <c r="I117" s="109" t="s">
        <v>65</v>
      </c>
      <c r="J117" s="71">
        <f t="shared" si="11"/>
        <v>2.44</v>
      </c>
      <c r="K117" s="108">
        <v>2506</v>
      </c>
      <c r="L117" s="109" t="s">
        <v>63</v>
      </c>
      <c r="M117" s="70">
        <f t="shared" si="5"/>
        <v>0.25059999999999999</v>
      </c>
      <c r="N117" s="108">
        <v>2690</v>
      </c>
      <c r="O117" s="109" t="s">
        <v>63</v>
      </c>
      <c r="P117" s="70">
        <f t="shared" si="6"/>
        <v>0.26900000000000002</v>
      </c>
    </row>
    <row r="118" spans="1:16">
      <c r="B118" s="108">
        <v>8</v>
      </c>
      <c r="C118" s="109" t="s">
        <v>64</v>
      </c>
      <c r="D118" s="70">
        <f t="shared" si="10"/>
        <v>5.8823529411764705E-2</v>
      </c>
      <c r="E118" s="110">
        <v>12.69</v>
      </c>
      <c r="F118" s="111">
        <v>2.5670000000000002</v>
      </c>
      <c r="G118" s="107">
        <f t="shared" si="8"/>
        <v>15.257</v>
      </c>
      <c r="H118" s="108">
        <v>2.72</v>
      </c>
      <c r="I118" s="109" t="s">
        <v>65</v>
      </c>
      <c r="J118" s="71">
        <f t="shared" si="11"/>
        <v>2.72</v>
      </c>
      <c r="K118" s="108">
        <v>2672</v>
      </c>
      <c r="L118" s="109" t="s">
        <v>63</v>
      </c>
      <c r="M118" s="70">
        <f t="shared" si="5"/>
        <v>0.26719999999999999</v>
      </c>
      <c r="N118" s="108">
        <v>2911</v>
      </c>
      <c r="O118" s="109" t="s">
        <v>63</v>
      </c>
      <c r="P118" s="70">
        <f t="shared" si="6"/>
        <v>0.29110000000000003</v>
      </c>
    </row>
    <row r="119" spans="1:16">
      <c r="B119" s="108">
        <v>9</v>
      </c>
      <c r="C119" s="109" t="s">
        <v>64</v>
      </c>
      <c r="D119" s="70">
        <f t="shared" si="10"/>
        <v>6.6176470588235295E-2</v>
      </c>
      <c r="E119" s="110">
        <v>13.59</v>
      </c>
      <c r="F119" s="111">
        <v>2.379</v>
      </c>
      <c r="G119" s="107">
        <f t="shared" si="8"/>
        <v>15.968999999999999</v>
      </c>
      <c r="H119" s="108">
        <v>2.99</v>
      </c>
      <c r="I119" s="109" t="s">
        <v>65</v>
      </c>
      <c r="J119" s="71">
        <f t="shared" si="11"/>
        <v>2.99</v>
      </c>
      <c r="K119" s="108">
        <v>2815</v>
      </c>
      <c r="L119" s="109" t="s">
        <v>63</v>
      </c>
      <c r="M119" s="70">
        <f t="shared" si="5"/>
        <v>0.28149999999999997</v>
      </c>
      <c r="N119" s="108">
        <v>3110</v>
      </c>
      <c r="O119" s="109" t="s">
        <v>63</v>
      </c>
      <c r="P119" s="70">
        <f t="shared" si="6"/>
        <v>0.311</v>
      </c>
    </row>
    <row r="120" spans="1:16">
      <c r="B120" s="108">
        <v>10</v>
      </c>
      <c r="C120" s="109" t="s">
        <v>64</v>
      </c>
      <c r="D120" s="70">
        <f t="shared" si="10"/>
        <v>7.3529411764705885E-2</v>
      </c>
      <c r="E120" s="110">
        <v>14.43</v>
      </c>
      <c r="F120" s="111">
        <v>2.2200000000000002</v>
      </c>
      <c r="G120" s="107">
        <f t="shared" si="8"/>
        <v>16.649999999999999</v>
      </c>
      <c r="H120" s="108">
        <v>3.25</v>
      </c>
      <c r="I120" s="109" t="s">
        <v>65</v>
      </c>
      <c r="J120" s="71">
        <f t="shared" si="11"/>
        <v>3.25</v>
      </c>
      <c r="K120" s="108">
        <v>2941</v>
      </c>
      <c r="L120" s="109" t="s">
        <v>63</v>
      </c>
      <c r="M120" s="70">
        <f t="shared" si="5"/>
        <v>0.29409999999999997</v>
      </c>
      <c r="N120" s="108">
        <v>3290</v>
      </c>
      <c r="O120" s="109" t="s">
        <v>63</v>
      </c>
      <c r="P120" s="70">
        <f t="shared" si="6"/>
        <v>0.32900000000000001</v>
      </c>
    </row>
    <row r="121" spans="1:16">
      <c r="B121" s="108">
        <v>11</v>
      </c>
      <c r="C121" s="109" t="s">
        <v>64</v>
      </c>
      <c r="D121" s="70">
        <f t="shared" si="10"/>
        <v>8.0882352941176475E-2</v>
      </c>
      <c r="E121" s="110">
        <v>15.23</v>
      </c>
      <c r="F121" s="111">
        <v>2.0840000000000001</v>
      </c>
      <c r="G121" s="107">
        <f t="shared" si="8"/>
        <v>17.314</v>
      </c>
      <c r="H121" s="108">
        <v>3.5</v>
      </c>
      <c r="I121" s="109" t="s">
        <v>65</v>
      </c>
      <c r="J121" s="71">
        <f t="shared" si="11"/>
        <v>3.5</v>
      </c>
      <c r="K121" s="108">
        <v>3052</v>
      </c>
      <c r="L121" s="109" t="s">
        <v>63</v>
      </c>
      <c r="M121" s="70">
        <f t="shared" si="5"/>
        <v>0.30520000000000003</v>
      </c>
      <c r="N121" s="108">
        <v>3454</v>
      </c>
      <c r="O121" s="109" t="s">
        <v>63</v>
      </c>
      <c r="P121" s="70">
        <f t="shared" si="6"/>
        <v>0.34540000000000004</v>
      </c>
    </row>
    <row r="122" spans="1:16">
      <c r="B122" s="108">
        <v>12</v>
      </c>
      <c r="C122" s="109" t="s">
        <v>64</v>
      </c>
      <c r="D122" s="70">
        <f t="shared" si="10"/>
        <v>8.8235294117647065E-2</v>
      </c>
      <c r="E122" s="110">
        <v>16.010000000000002</v>
      </c>
      <c r="F122" s="111">
        <v>1.9650000000000001</v>
      </c>
      <c r="G122" s="107">
        <f t="shared" si="8"/>
        <v>17.975000000000001</v>
      </c>
      <c r="H122" s="108">
        <v>3.74</v>
      </c>
      <c r="I122" s="109" t="s">
        <v>65</v>
      </c>
      <c r="J122" s="71">
        <f t="shared" si="11"/>
        <v>3.74</v>
      </c>
      <c r="K122" s="108">
        <v>3152</v>
      </c>
      <c r="L122" s="109" t="s">
        <v>63</v>
      </c>
      <c r="M122" s="70">
        <f t="shared" si="5"/>
        <v>0.31520000000000004</v>
      </c>
      <c r="N122" s="108">
        <v>3605</v>
      </c>
      <c r="O122" s="109" t="s">
        <v>63</v>
      </c>
      <c r="P122" s="70">
        <f t="shared" si="6"/>
        <v>0.36049999999999999</v>
      </c>
    </row>
    <row r="123" spans="1:16">
      <c r="B123" s="108">
        <v>13</v>
      </c>
      <c r="C123" s="109" t="s">
        <v>64</v>
      </c>
      <c r="D123" s="70">
        <f t="shared" si="10"/>
        <v>9.5588235294117641E-2</v>
      </c>
      <c r="E123" s="110">
        <v>16.760000000000002</v>
      </c>
      <c r="F123" s="111">
        <v>1.861</v>
      </c>
      <c r="G123" s="107">
        <f t="shared" si="8"/>
        <v>18.621000000000002</v>
      </c>
      <c r="H123" s="108">
        <v>3.97</v>
      </c>
      <c r="I123" s="109" t="s">
        <v>65</v>
      </c>
      <c r="J123" s="71">
        <f t="shared" si="11"/>
        <v>3.97</v>
      </c>
      <c r="K123" s="108">
        <v>3241</v>
      </c>
      <c r="L123" s="109" t="s">
        <v>63</v>
      </c>
      <c r="M123" s="70">
        <f t="shared" si="5"/>
        <v>0.3241</v>
      </c>
      <c r="N123" s="108">
        <v>3744</v>
      </c>
      <c r="O123" s="109" t="s">
        <v>63</v>
      </c>
      <c r="P123" s="70">
        <f t="shared" si="6"/>
        <v>0.37440000000000001</v>
      </c>
    </row>
    <row r="124" spans="1:16">
      <c r="B124" s="108">
        <v>14</v>
      </c>
      <c r="C124" s="109" t="s">
        <v>64</v>
      </c>
      <c r="D124" s="70">
        <f t="shared" si="10"/>
        <v>0.10294117647058823</v>
      </c>
      <c r="E124" s="110">
        <v>17.489999999999998</v>
      </c>
      <c r="F124" s="111">
        <v>1.7689999999999999</v>
      </c>
      <c r="G124" s="107">
        <f t="shared" si="8"/>
        <v>19.258999999999997</v>
      </c>
      <c r="H124" s="108">
        <v>4.2</v>
      </c>
      <c r="I124" s="109" t="s">
        <v>65</v>
      </c>
      <c r="J124" s="71">
        <f t="shared" si="11"/>
        <v>4.2</v>
      </c>
      <c r="K124" s="108">
        <v>3323</v>
      </c>
      <c r="L124" s="109" t="s">
        <v>63</v>
      </c>
      <c r="M124" s="70">
        <f t="shared" si="5"/>
        <v>0.33229999999999998</v>
      </c>
      <c r="N124" s="108">
        <v>3872</v>
      </c>
      <c r="O124" s="109" t="s">
        <v>63</v>
      </c>
      <c r="P124" s="70">
        <f t="shared" si="6"/>
        <v>0.38719999999999999</v>
      </c>
    </row>
    <row r="125" spans="1:16">
      <c r="B125" s="72">
        <v>15</v>
      </c>
      <c r="C125" s="74" t="s">
        <v>64</v>
      </c>
      <c r="D125" s="70">
        <f t="shared" si="10"/>
        <v>0.11029411764705882</v>
      </c>
      <c r="E125" s="110">
        <v>18.2</v>
      </c>
      <c r="F125" s="111">
        <v>1.6859999999999999</v>
      </c>
      <c r="G125" s="107">
        <f t="shared" si="8"/>
        <v>19.885999999999999</v>
      </c>
      <c r="H125" s="108">
        <v>4.41</v>
      </c>
      <c r="I125" s="109" t="s">
        <v>65</v>
      </c>
      <c r="J125" s="71">
        <f t="shared" si="11"/>
        <v>4.41</v>
      </c>
      <c r="K125" s="108">
        <v>3397</v>
      </c>
      <c r="L125" s="109" t="s">
        <v>63</v>
      </c>
      <c r="M125" s="70">
        <f t="shared" si="5"/>
        <v>0.3397</v>
      </c>
      <c r="N125" s="108">
        <v>3992</v>
      </c>
      <c r="O125" s="109" t="s">
        <v>63</v>
      </c>
      <c r="P125" s="70">
        <f t="shared" si="6"/>
        <v>0.3992</v>
      </c>
    </row>
    <row r="126" spans="1:16">
      <c r="B126" s="72">
        <v>16</v>
      </c>
      <c r="C126" s="74" t="s">
        <v>64</v>
      </c>
      <c r="D126" s="70">
        <f t="shared" si="10"/>
        <v>0.11764705882352941</v>
      </c>
      <c r="E126" s="110">
        <v>18.899999999999999</v>
      </c>
      <c r="F126" s="111">
        <v>1.6120000000000001</v>
      </c>
      <c r="G126" s="107">
        <f t="shared" si="8"/>
        <v>20.512</v>
      </c>
      <c r="H126" s="72">
        <v>4.62</v>
      </c>
      <c r="I126" s="74" t="s">
        <v>65</v>
      </c>
      <c r="J126" s="71">
        <f t="shared" si="11"/>
        <v>4.62</v>
      </c>
      <c r="K126" s="72">
        <v>3464</v>
      </c>
      <c r="L126" s="74" t="s">
        <v>63</v>
      </c>
      <c r="M126" s="70">
        <f t="shared" si="5"/>
        <v>0.34639999999999999</v>
      </c>
      <c r="N126" s="72">
        <v>4103</v>
      </c>
      <c r="O126" s="74" t="s">
        <v>63</v>
      </c>
      <c r="P126" s="70">
        <f t="shared" si="6"/>
        <v>0.4103</v>
      </c>
    </row>
    <row r="127" spans="1:16">
      <c r="B127" s="72">
        <v>17</v>
      </c>
      <c r="C127" s="74" t="s">
        <v>64</v>
      </c>
      <c r="D127" s="70">
        <f t="shared" si="10"/>
        <v>0.125</v>
      </c>
      <c r="E127" s="110">
        <v>19.579999999999998</v>
      </c>
      <c r="F127" s="111">
        <v>1.544</v>
      </c>
      <c r="G127" s="107">
        <f t="shared" si="8"/>
        <v>21.123999999999999</v>
      </c>
      <c r="H127" s="72">
        <v>4.83</v>
      </c>
      <c r="I127" s="74" t="s">
        <v>65</v>
      </c>
      <c r="J127" s="71">
        <f t="shared" si="11"/>
        <v>4.83</v>
      </c>
      <c r="K127" s="72">
        <v>3527</v>
      </c>
      <c r="L127" s="74" t="s">
        <v>63</v>
      </c>
      <c r="M127" s="70">
        <f t="shared" si="5"/>
        <v>0.35270000000000001</v>
      </c>
      <c r="N127" s="72">
        <v>4207</v>
      </c>
      <c r="O127" s="74" t="s">
        <v>63</v>
      </c>
      <c r="P127" s="70">
        <f t="shared" si="6"/>
        <v>0.42069999999999996</v>
      </c>
    </row>
    <row r="128" spans="1:16">
      <c r="A128" s="112"/>
      <c r="B128" s="108">
        <v>18</v>
      </c>
      <c r="C128" s="109" t="s">
        <v>64</v>
      </c>
      <c r="D128" s="70">
        <f t="shared" si="10"/>
        <v>0.13235294117647059</v>
      </c>
      <c r="E128" s="110">
        <v>20.25</v>
      </c>
      <c r="F128" s="111">
        <v>1.4830000000000001</v>
      </c>
      <c r="G128" s="107">
        <f t="shared" si="8"/>
        <v>21.733000000000001</v>
      </c>
      <c r="H128" s="108">
        <v>5.03</v>
      </c>
      <c r="I128" s="109" t="s">
        <v>65</v>
      </c>
      <c r="J128" s="71">
        <f t="shared" si="11"/>
        <v>5.03</v>
      </c>
      <c r="K128" s="72">
        <v>3584</v>
      </c>
      <c r="L128" s="74" t="s">
        <v>63</v>
      </c>
      <c r="M128" s="70">
        <f t="shared" si="5"/>
        <v>0.3584</v>
      </c>
      <c r="N128" s="72">
        <v>4304</v>
      </c>
      <c r="O128" s="74" t="s">
        <v>63</v>
      </c>
      <c r="P128" s="70">
        <f t="shared" si="6"/>
        <v>0.4304</v>
      </c>
    </row>
    <row r="129" spans="1:16">
      <c r="A129" s="112"/>
      <c r="B129" s="108">
        <v>20</v>
      </c>
      <c r="C129" s="109" t="s">
        <v>64</v>
      </c>
      <c r="D129" s="70">
        <f t="shared" si="10"/>
        <v>0.14705882352941177</v>
      </c>
      <c r="E129" s="110">
        <v>21.54</v>
      </c>
      <c r="F129" s="111">
        <v>1.3759999999999999</v>
      </c>
      <c r="G129" s="107">
        <f t="shared" si="8"/>
        <v>22.916</v>
      </c>
      <c r="H129" s="108">
        <v>5.41</v>
      </c>
      <c r="I129" s="109" t="s">
        <v>65</v>
      </c>
      <c r="J129" s="71">
        <f t="shared" si="11"/>
        <v>5.41</v>
      </c>
      <c r="K129" s="72">
        <v>3707</v>
      </c>
      <c r="L129" s="74" t="s">
        <v>63</v>
      </c>
      <c r="M129" s="70">
        <f t="shared" si="5"/>
        <v>0.37069999999999997</v>
      </c>
      <c r="N129" s="72">
        <v>4482</v>
      </c>
      <c r="O129" s="74" t="s">
        <v>63</v>
      </c>
      <c r="P129" s="70">
        <f t="shared" si="6"/>
        <v>0.44820000000000004</v>
      </c>
    </row>
    <row r="130" spans="1:16">
      <c r="A130" s="112"/>
      <c r="B130" s="108">
        <v>22.5</v>
      </c>
      <c r="C130" s="109" t="s">
        <v>64</v>
      </c>
      <c r="D130" s="70">
        <f t="shared" si="10"/>
        <v>0.16544117647058823</v>
      </c>
      <c r="E130" s="110">
        <v>23.07</v>
      </c>
      <c r="F130" s="111">
        <v>1.2629999999999999</v>
      </c>
      <c r="G130" s="107">
        <f t="shared" si="8"/>
        <v>24.332999999999998</v>
      </c>
      <c r="H130" s="108">
        <v>5.86</v>
      </c>
      <c r="I130" s="109" t="s">
        <v>65</v>
      </c>
      <c r="J130" s="71">
        <f t="shared" si="11"/>
        <v>5.86</v>
      </c>
      <c r="K130" s="72">
        <v>3848</v>
      </c>
      <c r="L130" s="74" t="s">
        <v>63</v>
      </c>
      <c r="M130" s="70">
        <f t="shared" si="5"/>
        <v>0.38479999999999998</v>
      </c>
      <c r="N130" s="72">
        <v>4678</v>
      </c>
      <c r="O130" s="74" t="s">
        <v>63</v>
      </c>
      <c r="P130" s="70">
        <f t="shared" si="6"/>
        <v>0.46779999999999999</v>
      </c>
    </row>
    <row r="131" spans="1:16">
      <c r="A131" s="112"/>
      <c r="B131" s="108">
        <v>25</v>
      </c>
      <c r="C131" s="109" t="s">
        <v>64</v>
      </c>
      <c r="D131" s="70">
        <f t="shared" si="10"/>
        <v>0.18382352941176472</v>
      </c>
      <c r="E131" s="110">
        <v>24.53</v>
      </c>
      <c r="F131" s="111">
        <v>1.17</v>
      </c>
      <c r="G131" s="107">
        <f t="shared" si="8"/>
        <v>25.700000000000003</v>
      </c>
      <c r="H131" s="108">
        <v>6.29</v>
      </c>
      <c r="I131" s="109" t="s">
        <v>65</v>
      </c>
      <c r="J131" s="71">
        <f t="shared" si="11"/>
        <v>6.29</v>
      </c>
      <c r="K131" s="72">
        <v>3968</v>
      </c>
      <c r="L131" s="74" t="s">
        <v>63</v>
      </c>
      <c r="M131" s="70">
        <f t="shared" si="5"/>
        <v>0.39679999999999999</v>
      </c>
      <c r="N131" s="72">
        <v>4849</v>
      </c>
      <c r="O131" s="74" t="s">
        <v>63</v>
      </c>
      <c r="P131" s="70">
        <f t="shared" si="6"/>
        <v>0.4849</v>
      </c>
    </row>
    <row r="132" spans="1:16">
      <c r="A132" s="112"/>
      <c r="B132" s="108">
        <v>27.5</v>
      </c>
      <c r="C132" s="109" t="s">
        <v>64</v>
      </c>
      <c r="D132" s="70">
        <f t="shared" si="10"/>
        <v>0.20220588235294118</v>
      </c>
      <c r="E132" s="110">
        <v>25.9</v>
      </c>
      <c r="F132" s="111">
        <v>1.0900000000000001</v>
      </c>
      <c r="G132" s="107">
        <f t="shared" si="8"/>
        <v>26.99</v>
      </c>
      <c r="H132" s="108">
        <v>6.7</v>
      </c>
      <c r="I132" s="109" t="s">
        <v>65</v>
      </c>
      <c r="J132" s="71">
        <f t="shared" si="11"/>
        <v>6.7</v>
      </c>
      <c r="K132" s="72">
        <v>4073</v>
      </c>
      <c r="L132" s="74" t="s">
        <v>63</v>
      </c>
      <c r="M132" s="70">
        <f t="shared" si="5"/>
        <v>0.40730000000000005</v>
      </c>
      <c r="N132" s="72">
        <v>5001</v>
      </c>
      <c r="O132" s="74" t="s">
        <v>63</v>
      </c>
      <c r="P132" s="70">
        <f t="shared" si="6"/>
        <v>0.50009999999999999</v>
      </c>
    </row>
    <row r="133" spans="1:16">
      <c r="A133" s="112"/>
      <c r="B133" s="108">
        <v>30</v>
      </c>
      <c r="C133" s="109" t="s">
        <v>64</v>
      </c>
      <c r="D133" s="70">
        <f t="shared" si="10"/>
        <v>0.22058823529411764</v>
      </c>
      <c r="E133" s="110">
        <v>27.21</v>
      </c>
      <c r="F133" s="111">
        <v>1.022</v>
      </c>
      <c r="G133" s="107">
        <f t="shared" si="8"/>
        <v>28.231999999999999</v>
      </c>
      <c r="H133" s="108">
        <v>7.08</v>
      </c>
      <c r="I133" s="109" t="s">
        <v>65</v>
      </c>
      <c r="J133" s="71">
        <f t="shared" si="11"/>
        <v>7.08</v>
      </c>
      <c r="K133" s="72">
        <v>4164</v>
      </c>
      <c r="L133" s="74" t="s">
        <v>63</v>
      </c>
      <c r="M133" s="70">
        <f t="shared" si="5"/>
        <v>0.41639999999999999</v>
      </c>
      <c r="N133" s="72">
        <v>5138</v>
      </c>
      <c r="O133" s="74" t="s">
        <v>63</v>
      </c>
      <c r="P133" s="70">
        <f t="shared" si="6"/>
        <v>0.51380000000000003</v>
      </c>
    </row>
    <row r="134" spans="1:16">
      <c r="A134" s="112"/>
      <c r="B134" s="108">
        <v>32.5</v>
      </c>
      <c r="C134" s="109" t="s">
        <v>64</v>
      </c>
      <c r="D134" s="70">
        <f t="shared" si="10"/>
        <v>0.23897058823529413</v>
      </c>
      <c r="E134" s="110">
        <v>28.44</v>
      </c>
      <c r="F134" s="111">
        <v>0.96289999999999998</v>
      </c>
      <c r="G134" s="107">
        <f t="shared" si="8"/>
        <v>29.402900000000002</v>
      </c>
      <c r="H134" s="108">
        <v>7.45</v>
      </c>
      <c r="I134" s="109" t="s">
        <v>65</v>
      </c>
      <c r="J134" s="71">
        <f t="shared" si="11"/>
        <v>7.45</v>
      </c>
      <c r="K134" s="72">
        <v>4246</v>
      </c>
      <c r="L134" s="74" t="s">
        <v>63</v>
      </c>
      <c r="M134" s="70">
        <f t="shared" si="5"/>
        <v>0.42460000000000003</v>
      </c>
      <c r="N134" s="72">
        <v>5261</v>
      </c>
      <c r="O134" s="74" t="s">
        <v>63</v>
      </c>
      <c r="P134" s="70">
        <f t="shared" si="6"/>
        <v>0.52610000000000001</v>
      </c>
    </row>
    <row r="135" spans="1:16">
      <c r="A135" s="112"/>
      <c r="B135" s="108">
        <v>35</v>
      </c>
      <c r="C135" s="109" t="s">
        <v>64</v>
      </c>
      <c r="D135" s="70">
        <f t="shared" si="10"/>
        <v>0.25735294117647056</v>
      </c>
      <c r="E135" s="110">
        <v>29.61</v>
      </c>
      <c r="F135" s="111">
        <v>0.91069999999999995</v>
      </c>
      <c r="G135" s="107">
        <f t="shared" si="8"/>
        <v>30.520699999999998</v>
      </c>
      <c r="H135" s="108">
        <v>7.81</v>
      </c>
      <c r="I135" s="109" t="s">
        <v>65</v>
      </c>
      <c r="J135" s="71">
        <f t="shared" si="11"/>
        <v>7.81</v>
      </c>
      <c r="K135" s="72">
        <v>4319</v>
      </c>
      <c r="L135" s="74" t="s">
        <v>63</v>
      </c>
      <c r="M135" s="70">
        <f t="shared" si="5"/>
        <v>0.43190000000000001</v>
      </c>
      <c r="N135" s="72">
        <v>5373</v>
      </c>
      <c r="O135" s="74" t="s">
        <v>63</v>
      </c>
      <c r="P135" s="70">
        <f t="shared" si="6"/>
        <v>0.5373</v>
      </c>
    </row>
    <row r="136" spans="1:16">
      <c r="A136" s="112"/>
      <c r="B136" s="108">
        <v>37.5</v>
      </c>
      <c r="C136" s="109" t="s">
        <v>64</v>
      </c>
      <c r="D136" s="70">
        <f t="shared" si="10"/>
        <v>0.27573529411764708</v>
      </c>
      <c r="E136" s="110">
        <v>30.72</v>
      </c>
      <c r="F136" s="111">
        <v>0.86439999999999995</v>
      </c>
      <c r="G136" s="107">
        <f t="shared" si="8"/>
        <v>31.584399999999999</v>
      </c>
      <c r="H136" s="108">
        <v>8.16</v>
      </c>
      <c r="I136" s="109" t="s">
        <v>65</v>
      </c>
      <c r="J136" s="71">
        <f t="shared" si="11"/>
        <v>8.16</v>
      </c>
      <c r="K136" s="72">
        <v>4385</v>
      </c>
      <c r="L136" s="74" t="s">
        <v>63</v>
      </c>
      <c r="M136" s="70">
        <f t="shared" si="5"/>
        <v>0.4385</v>
      </c>
      <c r="N136" s="72">
        <v>5476</v>
      </c>
      <c r="O136" s="74" t="s">
        <v>63</v>
      </c>
      <c r="P136" s="70">
        <f t="shared" si="6"/>
        <v>0.54759999999999998</v>
      </c>
    </row>
    <row r="137" spans="1:16">
      <c r="A137" s="112"/>
      <c r="B137" s="108">
        <v>40</v>
      </c>
      <c r="C137" s="109" t="s">
        <v>64</v>
      </c>
      <c r="D137" s="70">
        <f t="shared" si="10"/>
        <v>0.29411764705882354</v>
      </c>
      <c r="E137" s="110">
        <v>31.77</v>
      </c>
      <c r="F137" s="111">
        <v>0.82299999999999995</v>
      </c>
      <c r="G137" s="107">
        <f t="shared" si="8"/>
        <v>32.592999999999996</v>
      </c>
      <c r="H137" s="108">
        <v>8.49</v>
      </c>
      <c r="I137" s="109" t="s">
        <v>65</v>
      </c>
      <c r="J137" s="71">
        <f t="shared" si="11"/>
        <v>8.49</v>
      </c>
      <c r="K137" s="72">
        <v>4446</v>
      </c>
      <c r="L137" s="74" t="s">
        <v>63</v>
      </c>
      <c r="M137" s="70">
        <f t="shared" si="5"/>
        <v>0.4446</v>
      </c>
      <c r="N137" s="72">
        <v>5570</v>
      </c>
      <c r="O137" s="74" t="s">
        <v>63</v>
      </c>
      <c r="P137" s="70">
        <f t="shared" si="6"/>
        <v>0.55700000000000005</v>
      </c>
    </row>
    <row r="138" spans="1:16">
      <c r="A138" s="112"/>
      <c r="B138" s="108">
        <v>45</v>
      </c>
      <c r="C138" s="109" t="s">
        <v>64</v>
      </c>
      <c r="D138" s="70">
        <f t="shared" si="10"/>
        <v>0.33088235294117646</v>
      </c>
      <c r="E138" s="110">
        <v>33.729999999999997</v>
      </c>
      <c r="F138" s="111">
        <v>0.75209999999999999</v>
      </c>
      <c r="G138" s="107">
        <f t="shared" si="8"/>
        <v>34.482099999999996</v>
      </c>
      <c r="H138" s="108">
        <v>9.1300000000000008</v>
      </c>
      <c r="I138" s="109" t="s">
        <v>65</v>
      </c>
      <c r="J138" s="71">
        <f t="shared" si="11"/>
        <v>9.1300000000000008</v>
      </c>
      <c r="K138" s="72">
        <v>4597</v>
      </c>
      <c r="L138" s="74" t="s">
        <v>63</v>
      </c>
      <c r="M138" s="70">
        <f t="shared" si="5"/>
        <v>0.45970000000000005</v>
      </c>
      <c r="N138" s="72">
        <v>5740</v>
      </c>
      <c r="O138" s="74" t="s">
        <v>63</v>
      </c>
      <c r="P138" s="70">
        <f t="shared" si="6"/>
        <v>0.57400000000000007</v>
      </c>
    </row>
    <row r="139" spans="1:16">
      <c r="A139" s="112"/>
      <c r="B139" s="108">
        <v>50</v>
      </c>
      <c r="C139" s="109" t="s">
        <v>64</v>
      </c>
      <c r="D139" s="70">
        <f t="shared" si="10"/>
        <v>0.36764705882352944</v>
      </c>
      <c r="E139" s="110">
        <v>35.520000000000003</v>
      </c>
      <c r="F139" s="111">
        <v>0.69350000000000001</v>
      </c>
      <c r="G139" s="107">
        <f t="shared" si="8"/>
        <v>36.213500000000003</v>
      </c>
      <c r="H139" s="108">
        <v>9.74</v>
      </c>
      <c r="I139" s="109" t="s">
        <v>65</v>
      </c>
      <c r="J139" s="71">
        <f t="shared" si="11"/>
        <v>9.74</v>
      </c>
      <c r="K139" s="72">
        <v>4728</v>
      </c>
      <c r="L139" s="74" t="s">
        <v>63</v>
      </c>
      <c r="M139" s="70">
        <f t="shared" si="5"/>
        <v>0.4728</v>
      </c>
      <c r="N139" s="72">
        <v>5888</v>
      </c>
      <c r="O139" s="74" t="s">
        <v>63</v>
      </c>
      <c r="P139" s="70">
        <f t="shared" si="6"/>
        <v>0.58879999999999999</v>
      </c>
    </row>
    <row r="140" spans="1:16">
      <c r="A140" s="112"/>
      <c r="B140" s="108">
        <v>55</v>
      </c>
      <c r="C140" s="113" t="s">
        <v>64</v>
      </c>
      <c r="D140" s="70">
        <f t="shared" si="10"/>
        <v>0.40441176470588236</v>
      </c>
      <c r="E140" s="110">
        <v>37.159999999999997</v>
      </c>
      <c r="F140" s="111">
        <v>0.64410000000000001</v>
      </c>
      <c r="G140" s="107">
        <f t="shared" si="8"/>
        <v>37.804099999999998</v>
      </c>
      <c r="H140" s="108">
        <v>10.32</v>
      </c>
      <c r="I140" s="109" t="s">
        <v>65</v>
      </c>
      <c r="J140" s="71">
        <f t="shared" si="11"/>
        <v>10.32</v>
      </c>
      <c r="K140" s="72">
        <v>4842</v>
      </c>
      <c r="L140" s="74" t="s">
        <v>63</v>
      </c>
      <c r="M140" s="70">
        <f t="shared" si="5"/>
        <v>0.48419999999999996</v>
      </c>
      <c r="N140" s="72">
        <v>6019</v>
      </c>
      <c r="O140" s="74" t="s">
        <v>63</v>
      </c>
      <c r="P140" s="70">
        <f t="shared" si="6"/>
        <v>0.60189999999999999</v>
      </c>
    </row>
    <row r="141" spans="1:16">
      <c r="B141" s="108">
        <v>60</v>
      </c>
      <c r="C141" s="74" t="s">
        <v>64</v>
      </c>
      <c r="D141" s="70">
        <f t="shared" si="10"/>
        <v>0.44117647058823528</v>
      </c>
      <c r="E141" s="110">
        <v>38.68</v>
      </c>
      <c r="F141" s="111">
        <v>0.6018</v>
      </c>
      <c r="G141" s="107">
        <f t="shared" si="8"/>
        <v>39.281799999999997</v>
      </c>
      <c r="H141" s="72">
        <v>10.88</v>
      </c>
      <c r="I141" s="74" t="s">
        <v>65</v>
      </c>
      <c r="J141" s="71">
        <f t="shared" si="11"/>
        <v>10.88</v>
      </c>
      <c r="K141" s="72">
        <v>4944</v>
      </c>
      <c r="L141" s="74" t="s">
        <v>63</v>
      </c>
      <c r="M141" s="70">
        <f t="shared" si="5"/>
        <v>0.49440000000000001</v>
      </c>
      <c r="N141" s="72">
        <v>6136</v>
      </c>
      <c r="O141" s="74" t="s">
        <v>63</v>
      </c>
      <c r="P141" s="70">
        <f t="shared" si="6"/>
        <v>0.61360000000000003</v>
      </c>
    </row>
    <row r="142" spans="1:16">
      <c r="B142" s="108">
        <v>65</v>
      </c>
      <c r="C142" s="74" t="s">
        <v>64</v>
      </c>
      <c r="D142" s="70">
        <f t="shared" si="10"/>
        <v>0.47794117647058826</v>
      </c>
      <c r="E142" s="110">
        <v>40.090000000000003</v>
      </c>
      <c r="F142" s="111">
        <v>0.56520000000000004</v>
      </c>
      <c r="G142" s="107">
        <f t="shared" si="8"/>
        <v>40.655200000000001</v>
      </c>
      <c r="H142" s="72">
        <v>11.41</v>
      </c>
      <c r="I142" s="74" t="s">
        <v>65</v>
      </c>
      <c r="J142" s="71">
        <f t="shared" si="11"/>
        <v>11.41</v>
      </c>
      <c r="K142" s="72">
        <v>5036</v>
      </c>
      <c r="L142" s="74" t="s">
        <v>63</v>
      </c>
      <c r="M142" s="70">
        <f t="shared" si="5"/>
        <v>0.50359999999999994</v>
      </c>
      <c r="N142" s="72">
        <v>6242</v>
      </c>
      <c r="O142" s="74" t="s">
        <v>63</v>
      </c>
      <c r="P142" s="70">
        <f t="shared" si="6"/>
        <v>0.62419999999999998</v>
      </c>
    </row>
    <row r="143" spans="1:16">
      <c r="B143" s="108">
        <v>70</v>
      </c>
      <c r="C143" s="74" t="s">
        <v>64</v>
      </c>
      <c r="D143" s="70">
        <f t="shared" si="10"/>
        <v>0.51470588235294112</v>
      </c>
      <c r="E143" s="110">
        <v>41.4</v>
      </c>
      <c r="F143" s="111">
        <v>0.53320000000000001</v>
      </c>
      <c r="G143" s="107">
        <f t="shared" si="8"/>
        <v>41.933199999999999</v>
      </c>
      <c r="H143" s="72">
        <v>11.93</v>
      </c>
      <c r="I143" s="74" t="s">
        <v>65</v>
      </c>
      <c r="J143" s="71">
        <f t="shared" si="11"/>
        <v>11.93</v>
      </c>
      <c r="K143" s="72">
        <v>5120</v>
      </c>
      <c r="L143" s="74" t="s">
        <v>63</v>
      </c>
      <c r="M143" s="70">
        <f t="shared" si="5"/>
        <v>0.51200000000000001</v>
      </c>
      <c r="N143" s="72">
        <v>6339</v>
      </c>
      <c r="O143" s="74" t="s">
        <v>63</v>
      </c>
      <c r="P143" s="70">
        <f t="shared" si="6"/>
        <v>0.63390000000000002</v>
      </c>
    </row>
    <row r="144" spans="1:16">
      <c r="B144" s="108">
        <v>80</v>
      </c>
      <c r="C144" s="74" t="s">
        <v>64</v>
      </c>
      <c r="D144" s="70">
        <f t="shared" si="10"/>
        <v>0.58823529411764708</v>
      </c>
      <c r="E144" s="110">
        <v>43.8</v>
      </c>
      <c r="F144" s="111">
        <v>0.47970000000000002</v>
      </c>
      <c r="G144" s="107">
        <f t="shared" si="8"/>
        <v>44.279699999999998</v>
      </c>
      <c r="H144" s="72">
        <v>12.93</v>
      </c>
      <c r="I144" s="74" t="s">
        <v>65</v>
      </c>
      <c r="J144" s="71">
        <f t="shared" si="11"/>
        <v>12.93</v>
      </c>
      <c r="K144" s="72">
        <v>5362</v>
      </c>
      <c r="L144" s="74" t="s">
        <v>63</v>
      </c>
      <c r="M144" s="70">
        <f t="shared" si="5"/>
        <v>0.53620000000000001</v>
      </c>
      <c r="N144" s="72">
        <v>6511</v>
      </c>
      <c r="O144" s="74" t="s">
        <v>63</v>
      </c>
      <c r="P144" s="70">
        <f t="shared" si="6"/>
        <v>0.65110000000000001</v>
      </c>
    </row>
    <row r="145" spans="2:16">
      <c r="B145" s="108">
        <v>90</v>
      </c>
      <c r="C145" s="74" t="s">
        <v>64</v>
      </c>
      <c r="D145" s="70">
        <f t="shared" si="10"/>
        <v>0.66176470588235292</v>
      </c>
      <c r="E145" s="110">
        <v>45.94</v>
      </c>
      <c r="F145" s="111">
        <v>0.43669999999999998</v>
      </c>
      <c r="G145" s="107">
        <f t="shared" si="8"/>
        <v>46.3767</v>
      </c>
      <c r="H145" s="72">
        <v>13.88</v>
      </c>
      <c r="I145" s="74" t="s">
        <v>65</v>
      </c>
      <c r="J145" s="71">
        <f t="shared" si="11"/>
        <v>13.88</v>
      </c>
      <c r="K145" s="72">
        <v>5569</v>
      </c>
      <c r="L145" s="74" t="s">
        <v>63</v>
      </c>
      <c r="M145" s="70">
        <f t="shared" si="5"/>
        <v>0.55689999999999995</v>
      </c>
      <c r="N145" s="72">
        <v>6659</v>
      </c>
      <c r="O145" s="74" t="s">
        <v>63</v>
      </c>
      <c r="P145" s="70">
        <f t="shared" si="6"/>
        <v>0.66589999999999994</v>
      </c>
    </row>
    <row r="146" spans="2:16">
      <c r="B146" s="108">
        <v>100</v>
      </c>
      <c r="C146" s="74" t="s">
        <v>64</v>
      </c>
      <c r="D146" s="70">
        <f t="shared" si="10"/>
        <v>0.73529411764705888</v>
      </c>
      <c r="E146" s="110">
        <v>47.88</v>
      </c>
      <c r="F146" s="111">
        <v>0.40129999999999999</v>
      </c>
      <c r="G146" s="107">
        <f t="shared" si="8"/>
        <v>48.281300000000002</v>
      </c>
      <c r="H146" s="72">
        <v>14.79</v>
      </c>
      <c r="I146" s="74" t="s">
        <v>65</v>
      </c>
      <c r="J146" s="71">
        <f t="shared" si="11"/>
        <v>14.79</v>
      </c>
      <c r="K146" s="72">
        <v>5751</v>
      </c>
      <c r="L146" s="74" t="s">
        <v>63</v>
      </c>
      <c r="M146" s="70">
        <f t="shared" si="5"/>
        <v>0.57510000000000006</v>
      </c>
      <c r="N146" s="72">
        <v>6790</v>
      </c>
      <c r="O146" s="74" t="s">
        <v>63</v>
      </c>
      <c r="P146" s="70">
        <f t="shared" si="6"/>
        <v>0.67900000000000005</v>
      </c>
    </row>
    <row r="147" spans="2:16">
      <c r="B147" s="108">
        <v>110</v>
      </c>
      <c r="C147" s="74" t="s">
        <v>64</v>
      </c>
      <c r="D147" s="70">
        <f t="shared" si="10"/>
        <v>0.80882352941176472</v>
      </c>
      <c r="E147" s="110">
        <v>49.64</v>
      </c>
      <c r="F147" s="111">
        <v>0.37169999999999997</v>
      </c>
      <c r="G147" s="107">
        <f t="shared" si="8"/>
        <v>50.011699999999998</v>
      </c>
      <c r="H147" s="72">
        <v>15.66</v>
      </c>
      <c r="I147" s="74" t="s">
        <v>65</v>
      </c>
      <c r="J147" s="71">
        <f t="shared" si="11"/>
        <v>15.66</v>
      </c>
      <c r="K147" s="72">
        <v>5913</v>
      </c>
      <c r="L147" s="74" t="s">
        <v>63</v>
      </c>
      <c r="M147" s="70">
        <f t="shared" si="5"/>
        <v>0.59130000000000005</v>
      </c>
      <c r="N147" s="72">
        <v>6906</v>
      </c>
      <c r="O147" s="74" t="s">
        <v>63</v>
      </c>
      <c r="P147" s="70">
        <f t="shared" si="6"/>
        <v>0.69059999999999999</v>
      </c>
    </row>
    <row r="148" spans="2:16">
      <c r="B148" s="108">
        <v>120</v>
      </c>
      <c r="C148" s="74" t="s">
        <v>64</v>
      </c>
      <c r="D148" s="70">
        <f t="shared" si="10"/>
        <v>0.88235294117647056</v>
      </c>
      <c r="E148" s="110">
        <v>51.26</v>
      </c>
      <c r="F148" s="111">
        <v>0.34639999999999999</v>
      </c>
      <c r="G148" s="107">
        <f t="shared" si="8"/>
        <v>51.606400000000001</v>
      </c>
      <c r="H148" s="72">
        <v>16.510000000000002</v>
      </c>
      <c r="I148" s="74" t="s">
        <v>65</v>
      </c>
      <c r="J148" s="71">
        <f t="shared" si="11"/>
        <v>16.510000000000002</v>
      </c>
      <c r="K148" s="72">
        <v>6060</v>
      </c>
      <c r="L148" s="74" t="s">
        <v>63</v>
      </c>
      <c r="M148" s="70">
        <f t="shared" ref="M148:M163" si="12">K148/1000/10</f>
        <v>0.60599999999999998</v>
      </c>
      <c r="N148" s="72">
        <v>7012</v>
      </c>
      <c r="O148" s="74" t="s">
        <v>63</v>
      </c>
      <c r="P148" s="70">
        <f t="shared" ref="P148:P172" si="13">N148/1000/10</f>
        <v>0.70119999999999993</v>
      </c>
    </row>
    <row r="149" spans="2:16">
      <c r="B149" s="108">
        <v>130</v>
      </c>
      <c r="C149" s="74" t="s">
        <v>64</v>
      </c>
      <c r="D149" s="70">
        <f t="shared" si="10"/>
        <v>0.95588235294117652</v>
      </c>
      <c r="E149" s="110">
        <v>52.75</v>
      </c>
      <c r="F149" s="111">
        <v>0.3246</v>
      </c>
      <c r="G149" s="107">
        <f t="shared" ref="G149:G212" si="14">E149+F149</f>
        <v>53.074599999999997</v>
      </c>
      <c r="H149" s="72">
        <v>17.329999999999998</v>
      </c>
      <c r="I149" s="74" t="s">
        <v>65</v>
      </c>
      <c r="J149" s="71">
        <f t="shared" si="11"/>
        <v>17.329999999999998</v>
      </c>
      <c r="K149" s="72">
        <v>6195</v>
      </c>
      <c r="L149" s="74" t="s">
        <v>63</v>
      </c>
      <c r="M149" s="70">
        <f t="shared" si="12"/>
        <v>0.61950000000000005</v>
      </c>
      <c r="N149" s="72">
        <v>7108</v>
      </c>
      <c r="O149" s="74" t="s">
        <v>63</v>
      </c>
      <c r="P149" s="70">
        <f t="shared" si="13"/>
        <v>0.71079999999999999</v>
      </c>
    </row>
    <row r="150" spans="2:16">
      <c r="B150" s="108">
        <v>140</v>
      </c>
      <c r="C150" s="74" t="s">
        <v>64</v>
      </c>
      <c r="D150" s="70">
        <f t="shared" si="10"/>
        <v>1.0294117647058822</v>
      </c>
      <c r="E150" s="110">
        <v>54.13</v>
      </c>
      <c r="F150" s="111">
        <v>0.30559999999999998</v>
      </c>
      <c r="G150" s="107">
        <f t="shared" si="14"/>
        <v>54.435600000000001</v>
      </c>
      <c r="H150" s="72">
        <v>18.13</v>
      </c>
      <c r="I150" s="74" t="s">
        <v>65</v>
      </c>
      <c r="J150" s="71">
        <f t="shared" si="11"/>
        <v>18.13</v>
      </c>
      <c r="K150" s="72">
        <v>6319</v>
      </c>
      <c r="L150" s="74" t="s">
        <v>63</v>
      </c>
      <c r="M150" s="70">
        <f t="shared" si="12"/>
        <v>0.63190000000000002</v>
      </c>
      <c r="N150" s="72">
        <v>7196</v>
      </c>
      <c r="O150" s="74" t="s">
        <v>63</v>
      </c>
      <c r="P150" s="70">
        <f t="shared" si="13"/>
        <v>0.71960000000000002</v>
      </c>
    </row>
    <row r="151" spans="2:16">
      <c r="B151" s="108">
        <v>150</v>
      </c>
      <c r="C151" s="74" t="s">
        <v>64</v>
      </c>
      <c r="D151" s="70">
        <f t="shared" si="10"/>
        <v>1.1029411764705883</v>
      </c>
      <c r="E151" s="110">
        <v>55.41</v>
      </c>
      <c r="F151" s="111">
        <v>0.28889999999999999</v>
      </c>
      <c r="G151" s="107">
        <f t="shared" si="14"/>
        <v>55.698899999999995</v>
      </c>
      <c r="H151" s="72">
        <v>18.91</v>
      </c>
      <c r="I151" s="74" t="s">
        <v>65</v>
      </c>
      <c r="J151" s="71">
        <f t="shared" si="11"/>
        <v>18.91</v>
      </c>
      <c r="K151" s="72">
        <v>6435</v>
      </c>
      <c r="L151" s="74" t="s">
        <v>63</v>
      </c>
      <c r="M151" s="70">
        <f t="shared" si="12"/>
        <v>0.64349999999999996</v>
      </c>
      <c r="N151" s="72">
        <v>7278</v>
      </c>
      <c r="O151" s="74" t="s">
        <v>63</v>
      </c>
      <c r="P151" s="70">
        <f t="shared" si="13"/>
        <v>0.7278</v>
      </c>
    </row>
    <row r="152" spans="2:16">
      <c r="B152" s="108">
        <v>160</v>
      </c>
      <c r="C152" s="74" t="s">
        <v>64</v>
      </c>
      <c r="D152" s="70">
        <f t="shared" si="10"/>
        <v>1.1764705882352942</v>
      </c>
      <c r="E152" s="110">
        <v>56.6</v>
      </c>
      <c r="F152" s="111">
        <v>0.27400000000000002</v>
      </c>
      <c r="G152" s="107">
        <f t="shared" si="14"/>
        <v>56.874000000000002</v>
      </c>
      <c r="H152" s="72">
        <v>19.68</v>
      </c>
      <c r="I152" s="74" t="s">
        <v>65</v>
      </c>
      <c r="J152" s="71">
        <f t="shared" si="11"/>
        <v>19.68</v>
      </c>
      <c r="K152" s="72">
        <v>6543</v>
      </c>
      <c r="L152" s="74" t="s">
        <v>63</v>
      </c>
      <c r="M152" s="70">
        <f t="shared" si="12"/>
        <v>0.65429999999999999</v>
      </c>
      <c r="N152" s="72">
        <v>7354</v>
      </c>
      <c r="O152" s="74" t="s">
        <v>63</v>
      </c>
      <c r="P152" s="70">
        <f t="shared" si="13"/>
        <v>0.73540000000000005</v>
      </c>
    </row>
    <row r="153" spans="2:16">
      <c r="B153" s="108">
        <v>170</v>
      </c>
      <c r="C153" s="74" t="s">
        <v>64</v>
      </c>
      <c r="D153" s="70">
        <f t="shared" si="10"/>
        <v>1.25</v>
      </c>
      <c r="E153" s="110">
        <v>57.71</v>
      </c>
      <c r="F153" s="111">
        <v>0.26069999999999999</v>
      </c>
      <c r="G153" s="107">
        <f t="shared" si="14"/>
        <v>57.970700000000001</v>
      </c>
      <c r="H153" s="72">
        <v>20.43</v>
      </c>
      <c r="I153" s="74" t="s">
        <v>65</v>
      </c>
      <c r="J153" s="71">
        <f t="shared" si="11"/>
        <v>20.43</v>
      </c>
      <c r="K153" s="72">
        <v>6645</v>
      </c>
      <c r="L153" s="74" t="s">
        <v>63</v>
      </c>
      <c r="M153" s="70">
        <f t="shared" si="12"/>
        <v>0.66449999999999998</v>
      </c>
      <c r="N153" s="72">
        <v>7425</v>
      </c>
      <c r="O153" s="74" t="s">
        <v>63</v>
      </c>
      <c r="P153" s="70">
        <f t="shared" si="13"/>
        <v>0.74249999999999994</v>
      </c>
    </row>
    <row r="154" spans="2:16">
      <c r="B154" s="108">
        <v>180</v>
      </c>
      <c r="C154" s="74" t="s">
        <v>64</v>
      </c>
      <c r="D154" s="70">
        <f t="shared" si="10"/>
        <v>1.3235294117647058</v>
      </c>
      <c r="E154" s="110">
        <v>58.74</v>
      </c>
      <c r="F154" s="111">
        <v>0.2487</v>
      </c>
      <c r="G154" s="107">
        <f t="shared" si="14"/>
        <v>58.988700000000001</v>
      </c>
      <c r="H154" s="72">
        <v>21.16</v>
      </c>
      <c r="I154" s="74" t="s">
        <v>65</v>
      </c>
      <c r="J154" s="71">
        <f t="shared" si="11"/>
        <v>21.16</v>
      </c>
      <c r="K154" s="72">
        <v>6741</v>
      </c>
      <c r="L154" s="74" t="s">
        <v>63</v>
      </c>
      <c r="M154" s="70">
        <f t="shared" si="12"/>
        <v>0.67409999999999992</v>
      </c>
      <c r="N154" s="72">
        <v>7492</v>
      </c>
      <c r="O154" s="74" t="s">
        <v>63</v>
      </c>
      <c r="P154" s="70">
        <f t="shared" si="13"/>
        <v>0.74919999999999998</v>
      </c>
    </row>
    <row r="155" spans="2:16">
      <c r="B155" s="108">
        <v>200</v>
      </c>
      <c r="C155" s="74" t="s">
        <v>64</v>
      </c>
      <c r="D155" s="70">
        <f t="shared" si="10"/>
        <v>1.4705882352941178</v>
      </c>
      <c r="E155" s="110">
        <v>60.61</v>
      </c>
      <c r="F155" s="111">
        <v>0.22800000000000001</v>
      </c>
      <c r="G155" s="107">
        <f t="shared" si="14"/>
        <v>60.838000000000001</v>
      </c>
      <c r="H155" s="72">
        <v>22.6</v>
      </c>
      <c r="I155" s="74" t="s">
        <v>65</v>
      </c>
      <c r="J155" s="71">
        <f t="shared" si="11"/>
        <v>22.6</v>
      </c>
      <c r="K155" s="72">
        <v>7068</v>
      </c>
      <c r="L155" s="74" t="s">
        <v>63</v>
      </c>
      <c r="M155" s="70">
        <f t="shared" si="12"/>
        <v>0.70679999999999998</v>
      </c>
      <c r="N155" s="72">
        <v>7615</v>
      </c>
      <c r="O155" s="74" t="s">
        <v>63</v>
      </c>
      <c r="P155" s="70">
        <f t="shared" si="13"/>
        <v>0.76150000000000007</v>
      </c>
    </row>
    <row r="156" spans="2:16">
      <c r="B156" s="108">
        <v>225</v>
      </c>
      <c r="C156" s="74" t="s">
        <v>64</v>
      </c>
      <c r="D156" s="70">
        <f t="shared" si="10"/>
        <v>1.6544117647058822</v>
      </c>
      <c r="E156" s="110">
        <v>62.63</v>
      </c>
      <c r="F156" s="111">
        <v>0.20680000000000001</v>
      </c>
      <c r="G156" s="107">
        <f t="shared" si="14"/>
        <v>62.836800000000004</v>
      </c>
      <c r="H156" s="72">
        <v>24.34</v>
      </c>
      <c r="I156" s="74" t="s">
        <v>65</v>
      </c>
      <c r="J156" s="71">
        <f t="shared" si="11"/>
        <v>24.34</v>
      </c>
      <c r="K156" s="72">
        <v>7512</v>
      </c>
      <c r="L156" s="74" t="s">
        <v>63</v>
      </c>
      <c r="M156" s="70">
        <f t="shared" si="12"/>
        <v>0.75119999999999998</v>
      </c>
      <c r="N156" s="72">
        <v>7753</v>
      </c>
      <c r="O156" s="74" t="s">
        <v>63</v>
      </c>
      <c r="P156" s="70">
        <f t="shared" si="13"/>
        <v>0.77529999999999999</v>
      </c>
    </row>
    <row r="157" spans="2:16">
      <c r="B157" s="108">
        <v>250</v>
      </c>
      <c r="C157" s="74" t="s">
        <v>64</v>
      </c>
      <c r="D157" s="70">
        <f t="shared" si="10"/>
        <v>1.838235294117647</v>
      </c>
      <c r="E157" s="110">
        <v>64.34</v>
      </c>
      <c r="F157" s="111">
        <v>0.18940000000000001</v>
      </c>
      <c r="G157" s="107">
        <f t="shared" si="14"/>
        <v>64.52940000000001</v>
      </c>
      <c r="H157" s="72">
        <v>26.03</v>
      </c>
      <c r="I157" s="74" t="s">
        <v>65</v>
      </c>
      <c r="J157" s="71">
        <f t="shared" si="11"/>
        <v>26.03</v>
      </c>
      <c r="K157" s="72">
        <v>7907</v>
      </c>
      <c r="L157" s="74" t="s">
        <v>63</v>
      </c>
      <c r="M157" s="70">
        <f t="shared" si="12"/>
        <v>0.79069999999999996</v>
      </c>
      <c r="N157" s="72">
        <v>7877</v>
      </c>
      <c r="O157" s="74" t="s">
        <v>63</v>
      </c>
      <c r="P157" s="70">
        <f t="shared" si="13"/>
        <v>0.78769999999999996</v>
      </c>
    </row>
    <row r="158" spans="2:16">
      <c r="B158" s="108">
        <v>275</v>
      </c>
      <c r="C158" s="74" t="s">
        <v>64</v>
      </c>
      <c r="D158" s="70">
        <f t="shared" ref="D158:D171" si="15">B158/$C$5</f>
        <v>2.0220588235294117</v>
      </c>
      <c r="E158" s="110">
        <v>65.81</v>
      </c>
      <c r="F158" s="111">
        <v>0.1749</v>
      </c>
      <c r="G158" s="107">
        <f t="shared" si="14"/>
        <v>65.984899999999996</v>
      </c>
      <c r="H158" s="72">
        <v>27.68</v>
      </c>
      <c r="I158" s="74" t="s">
        <v>65</v>
      </c>
      <c r="J158" s="71">
        <f t="shared" si="11"/>
        <v>27.68</v>
      </c>
      <c r="K158" s="72">
        <v>8265</v>
      </c>
      <c r="L158" s="74" t="s">
        <v>63</v>
      </c>
      <c r="M158" s="70">
        <f t="shared" si="12"/>
        <v>0.82650000000000001</v>
      </c>
      <c r="N158" s="72">
        <v>7990</v>
      </c>
      <c r="O158" s="74" t="s">
        <v>63</v>
      </c>
      <c r="P158" s="70">
        <f t="shared" si="13"/>
        <v>0.79900000000000004</v>
      </c>
    </row>
    <row r="159" spans="2:16">
      <c r="B159" s="108">
        <v>300</v>
      </c>
      <c r="C159" s="74" t="s">
        <v>64</v>
      </c>
      <c r="D159" s="70">
        <f t="shared" si="15"/>
        <v>2.2058823529411766</v>
      </c>
      <c r="E159" s="110">
        <v>66.92</v>
      </c>
      <c r="F159" s="111">
        <v>0.16259999999999999</v>
      </c>
      <c r="G159" s="107">
        <f t="shared" si="14"/>
        <v>67.082599999999999</v>
      </c>
      <c r="H159" s="72">
        <v>29.3</v>
      </c>
      <c r="I159" s="74" t="s">
        <v>65</v>
      </c>
      <c r="J159" s="71">
        <f t="shared" si="11"/>
        <v>29.3</v>
      </c>
      <c r="K159" s="72">
        <v>8594</v>
      </c>
      <c r="L159" s="74" t="s">
        <v>63</v>
      </c>
      <c r="M159" s="70">
        <f t="shared" si="12"/>
        <v>0.85939999999999994</v>
      </c>
      <c r="N159" s="72">
        <v>8094</v>
      </c>
      <c r="O159" s="74" t="s">
        <v>63</v>
      </c>
      <c r="P159" s="70">
        <f t="shared" si="13"/>
        <v>0.8093999999999999</v>
      </c>
    </row>
    <row r="160" spans="2:16">
      <c r="B160" s="108">
        <v>325</v>
      </c>
      <c r="C160" s="74" t="s">
        <v>64</v>
      </c>
      <c r="D160" s="70">
        <f t="shared" si="15"/>
        <v>2.3897058823529411</v>
      </c>
      <c r="E160" s="110">
        <v>67.31</v>
      </c>
      <c r="F160" s="111">
        <v>0.152</v>
      </c>
      <c r="G160" s="107">
        <f t="shared" si="14"/>
        <v>67.462000000000003</v>
      </c>
      <c r="H160" s="72">
        <v>30.9</v>
      </c>
      <c r="I160" s="74" t="s">
        <v>65</v>
      </c>
      <c r="J160" s="71">
        <f t="shared" si="11"/>
        <v>30.9</v>
      </c>
      <c r="K160" s="72">
        <v>8904</v>
      </c>
      <c r="L160" s="74" t="s">
        <v>63</v>
      </c>
      <c r="M160" s="70">
        <f t="shared" si="12"/>
        <v>0.89039999999999997</v>
      </c>
      <c r="N160" s="72">
        <v>8191</v>
      </c>
      <c r="O160" s="74" t="s">
        <v>63</v>
      </c>
      <c r="P160" s="70">
        <f t="shared" si="13"/>
        <v>0.81910000000000005</v>
      </c>
    </row>
    <row r="161" spans="2:16">
      <c r="B161" s="108">
        <v>350</v>
      </c>
      <c r="C161" s="74" t="s">
        <v>64</v>
      </c>
      <c r="D161" s="70">
        <f t="shared" si="15"/>
        <v>2.5735294117647061</v>
      </c>
      <c r="E161" s="110">
        <v>67.88</v>
      </c>
      <c r="F161" s="111">
        <v>0.14280000000000001</v>
      </c>
      <c r="G161" s="107">
        <f t="shared" si="14"/>
        <v>68.022799999999989</v>
      </c>
      <c r="H161" s="72">
        <v>32.49</v>
      </c>
      <c r="I161" s="74" t="s">
        <v>65</v>
      </c>
      <c r="J161" s="71">
        <f t="shared" si="11"/>
        <v>32.49</v>
      </c>
      <c r="K161" s="72">
        <v>9198</v>
      </c>
      <c r="L161" s="74" t="s">
        <v>63</v>
      </c>
      <c r="M161" s="70">
        <f t="shared" si="12"/>
        <v>0.91980000000000006</v>
      </c>
      <c r="N161" s="72">
        <v>8283</v>
      </c>
      <c r="O161" s="74" t="s">
        <v>63</v>
      </c>
      <c r="P161" s="70">
        <f t="shared" si="13"/>
        <v>0.82829999999999993</v>
      </c>
    </row>
    <row r="162" spans="2:16">
      <c r="B162" s="108">
        <v>375</v>
      </c>
      <c r="C162" s="74" t="s">
        <v>64</v>
      </c>
      <c r="D162" s="70">
        <f t="shared" si="15"/>
        <v>2.7573529411764706</v>
      </c>
      <c r="E162" s="110">
        <v>68.349999999999994</v>
      </c>
      <c r="F162" s="111">
        <v>0.1348</v>
      </c>
      <c r="G162" s="107">
        <f t="shared" si="14"/>
        <v>68.484799999999993</v>
      </c>
      <c r="H162" s="72">
        <v>34.06</v>
      </c>
      <c r="I162" s="74" t="s">
        <v>65</v>
      </c>
      <c r="J162" s="71">
        <f t="shared" si="11"/>
        <v>34.06</v>
      </c>
      <c r="K162" s="72">
        <v>9479</v>
      </c>
      <c r="L162" s="74" t="s">
        <v>63</v>
      </c>
      <c r="M162" s="70">
        <f t="shared" si="12"/>
        <v>0.94789999999999996</v>
      </c>
      <c r="N162" s="72">
        <v>8370</v>
      </c>
      <c r="O162" s="74" t="s">
        <v>63</v>
      </c>
      <c r="P162" s="70">
        <f t="shared" si="13"/>
        <v>0.83699999999999997</v>
      </c>
    </row>
    <row r="163" spans="2:16">
      <c r="B163" s="108">
        <v>400</v>
      </c>
      <c r="C163" s="74" t="s">
        <v>64</v>
      </c>
      <c r="D163" s="70">
        <f t="shared" si="15"/>
        <v>2.9411764705882355</v>
      </c>
      <c r="E163" s="110">
        <v>68.709999999999994</v>
      </c>
      <c r="F163" s="111">
        <v>0.12759999999999999</v>
      </c>
      <c r="G163" s="107">
        <f t="shared" si="14"/>
        <v>68.837599999999995</v>
      </c>
      <c r="H163" s="72">
        <v>35.630000000000003</v>
      </c>
      <c r="I163" s="74" t="s">
        <v>65</v>
      </c>
      <c r="J163" s="71">
        <f t="shared" si="11"/>
        <v>35.630000000000003</v>
      </c>
      <c r="K163" s="72">
        <v>9749</v>
      </c>
      <c r="L163" s="74" t="s">
        <v>63</v>
      </c>
      <c r="M163" s="70">
        <f t="shared" si="12"/>
        <v>0.9749000000000001</v>
      </c>
      <c r="N163" s="72">
        <v>8453</v>
      </c>
      <c r="O163" s="74" t="s">
        <v>63</v>
      </c>
      <c r="P163" s="70">
        <f t="shared" si="13"/>
        <v>0.84529999999999994</v>
      </c>
    </row>
    <row r="164" spans="2:16">
      <c r="B164" s="108">
        <v>450</v>
      </c>
      <c r="C164" s="74" t="s">
        <v>64</v>
      </c>
      <c r="D164" s="70">
        <f t="shared" si="15"/>
        <v>3.3088235294117645</v>
      </c>
      <c r="E164" s="110">
        <v>69.13</v>
      </c>
      <c r="F164" s="111">
        <v>0.11550000000000001</v>
      </c>
      <c r="G164" s="107">
        <f t="shared" si="14"/>
        <v>69.245499999999993</v>
      </c>
      <c r="H164" s="72">
        <v>38.75</v>
      </c>
      <c r="I164" s="74" t="s">
        <v>65</v>
      </c>
      <c r="J164" s="71">
        <f t="shared" si="11"/>
        <v>38.75</v>
      </c>
      <c r="K164" s="72">
        <v>1.07</v>
      </c>
      <c r="L164" s="73" t="s">
        <v>65</v>
      </c>
      <c r="M164" s="71">
        <f t="shared" ref="M164:M219" si="16">K164</f>
        <v>1.07</v>
      </c>
      <c r="N164" s="72">
        <v>8610</v>
      </c>
      <c r="O164" s="74" t="s">
        <v>63</v>
      </c>
      <c r="P164" s="70">
        <f t="shared" si="13"/>
        <v>0.86099999999999999</v>
      </c>
    </row>
    <row r="165" spans="2:16">
      <c r="B165" s="108">
        <v>500</v>
      </c>
      <c r="C165" s="74" t="s">
        <v>64</v>
      </c>
      <c r="D165" s="70">
        <f t="shared" si="15"/>
        <v>3.6764705882352939</v>
      </c>
      <c r="E165" s="110">
        <v>69.260000000000005</v>
      </c>
      <c r="F165" s="111">
        <v>0.1056</v>
      </c>
      <c r="G165" s="107">
        <f t="shared" si="14"/>
        <v>69.365600000000001</v>
      </c>
      <c r="H165" s="72">
        <v>41.86</v>
      </c>
      <c r="I165" s="74" t="s">
        <v>65</v>
      </c>
      <c r="J165" s="71">
        <f t="shared" si="11"/>
        <v>41.86</v>
      </c>
      <c r="K165" s="72">
        <v>1.1599999999999999</v>
      </c>
      <c r="L165" s="74" t="s">
        <v>65</v>
      </c>
      <c r="M165" s="71">
        <f t="shared" si="16"/>
        <v>1.1599999999999999</v>
      </c>
      <c r="N165" s="72">
        <v>8757</v>
      </c>
      <c r="O165" s="74" t="s">
        <v>63</v>
      </c>
      <c r="P165" s="70">
        <f t="shared" si="13"/>
        <v>0.87569999999999992</v>
      </c>
    </row>
    <row r="166" spans="2:16">
      <c r="B166" s="108">
        <v>550</v>
      </c>
      <c r="C166" s="74" t="s">
        <v>64</v>
      </c>
      <c r="D166" s="70">
        <f t="shared" si="15"/>
        <v>4.0441176470588234</v>
      </c>
      <c r="E166" s="110">
        <v>69.150000000000006</v>
      </c>
      <c r="F166" s="111">
        <v>9.7360000000000002E-2</v>
      </c>
      <c r="G166" s="107">
        <f t="shared" si="14"/>
        <v>69.24736</v>
      </c>
      <c r="H166" s="72">
        <v>44.97</v>
      </c>
      <c r="I166" s="74" t="s">
        <v>65</v>
      </c>
      <c r="J166" s="71">
        <f t="shared" si="11"/>
        <v>44.97</v>
      </c>
      <c r="K166" s="72">
        <v>1.24</v>
      </c>
      <c r="L166" s="74" t="s">
        <v>65</v>
      </c>
      <c r="M166" s="71">
        <f t="shared" si="16"/>
        <v>1.24</v>
      </c>
      <c r="N166" s="72">
        <v>8896</v>
      </c>
      <c r="O166" s="74" t="s">
        <v>63</v>
      </c>
      <c r="P166" s="70">
        <f t="shared" si="13"/>
        <v>0.88960000000000006</v>
      </c>
    </row>
    <row r="167" spans="2:16">
      <c r="B167" s="108">
        <v>600</v>
      </c>
      <c r="C167" s="74" t="s">
        <v>64</v>
      </c>
      <c r="D167" s="70">
        <f t="shared" si="15"/>
        <v>4.4117647058823533</v>
      </c>
      <c r="E167" s="110">
        <v>68.87</v>
      </c>
      <c r="F167" s="111">
        <v>9.0380000000000002E-2</v>
      </c>
      <c r="G167" s="107">
        <f t="shared" si="14"/>
        <v>68.960380000000001</v>
      </c>
      <c r="H167" s="72">
        <v>48.08</v>
      </c>
      <c r="I167" s="74" t="s">
        <v>65</v>
      </c>
      <c r="J167" s="71">
        <f t="shared" si="11"/>
        <v>48.08</v>
      </c>
      <c r="K167" s="72">
        <v>1.32</v>
      </c>
      <c r="L167" s="74" t="s">
        <v>65</v>
      </c>
      <c r="M167" s="71">
        <f t="shared" si="16"/>
        <v>1.32</v>
      </c>
      <c r="N167" s="72">
        <v>9029</v>
      </c>
      <c r="O167" s="74" t="s">
        <v>63</v>
      </c>
      <c r="P167" s="70">
        <f t="shared" si="13"/>
        <v>0.90290000000000004</v>
      </c>
    </row>
    <row r="168" spans="2:16">
      <c r="B168" s="108">
        <v>650</v>
      </c>
      <c r="C168" s="74" t="s">
        <v>64</v>
      </c>
      <c r="D168" s="70">
        <f t="shared" si="15"/>
        <v>4.7794117647058822</v>
      </c>
      <c r="E168" s="110">
        <v>68.45</v>
      </c>
      <c r="F168" s="111">
        <v>8.4400000000000003E-2</v>
      </c>
      <c r="G168" s="107">
        <f t="shared" si="14"/>
        <v>68.534400000000005</v>
      </c>
      <c r="H168" s="72">
        <v>51.22</v>
      </c>
      <c r="I168" s="74" t="s">
        <v>65</v>
      </c>
      <c r="J168" s="71">
        <f t="shared" si="11"/>
        <v>51.22</v>
      </c>
      <c r="K168" s="72">
        <v>1.39</v>
      </c>
      <c r="L168" s="74" t="s">
        <v>65</v>
      </c>
      <c r="M168" s="71">
        <f t="shared" si="16"/>
        <v>1.39</v>
      </c>
      <c r="N168" s="72">
        <v>9158</v>
      </c>
      <c r="O168" s="74" t="s">
        <v>63</v>
      </c>
      <c r="P168" s="70">
        <f t="shared" si="13"/>
        <v>0.91579999999999995</v>
      </c>
    </row>
    <row r="169" spans="2:16">
      <c r="B169" s="108">
        <v>700</v>
      </c>
      <c r="C169" s="74" t="s">
        <v>64</v>
      </c>
      <c r="D169" s="70">
        <f t="shared" si="15"/>
        <v>5.1470588235294121</v>
      </c>
      <c r="E169" s="110">
        <v>67.94</v>
      </c>
      <c r="F169" s="111">
        <v>7.9200000000000007E-2</v>
      </c>
      <c r="G169" s="107">
        <f t="shared" si="14"/>
        <v>68.019199999999998</v>
      </c>
      <c r="H169" s="72">
        <v>54.37</v>
      </c>
      <c r="I169" s="74" t="s">
        <v>65</v>
      </c>
      <c r="J169" s="71">
        <f t="shared" si="11"/>
        <v>54.37</v>
      </c>
      <c r="K169" s="72">
        <v>1.47</v>
      </c>
      <c r="L169" s="74" t="s">
        <v>65</v>
      </c>
      <c r="M169" s="71">
        <f t="shared" si="16"/>
        <v>1.47</v>
      </c>
      <c r="N169" s="72">
        <v>9283</v>
      </c>
      <c r="O169" s="74" t="s">
        <v>63</v>
      </c>
      <c r="P169" s="70">
        <f t="shared" si="13"/>
        <v>0.9282999999999999</v>
      </c>
    </row>
    <row r="170" spans="2:16">
      <c r="B170" s="108">
        <v>800</v>
      </c>
      <c r="C170" s="74" t="s">
        <v>64</v>
      </c>
      <c r="D170" s="70">
        <f t="shared" si="15"/>
        <v>5.882352941176471</v>
      </c>
      <c r="E170" s="110">
        <v>66.72</v>
      </c>
      <c r="F170" s="111">
        <v>7.0610000000000006E-2</v>
      </c>
      <c r="G170" s="107">
        <f t="shared" si="14"/>
        <v>66.790610000000001</v>
      </c>
      <c r="H170" s="72">
        <v>60.76</v>
      </c>
      <c r="I170" s="74" t="s">
        <v>65</v>
      </c>
      <c r="J170" s="71">
        <f t="shared" ref="J170:J196" si="17">H170</f>
        <v>60.76</v>
      </c>
      <c r="K170" s="72">
        <v>1.72</v>
      </c>
      <c r="L170" s="74" t="s">
        <v>65</v>
      </c>
      <c r="M170" s="71">
        <f t="shared" si="16"/>
        <v>1.72</v>
      </c>
      <c r="N170" s="72">
        <v>9526</v>
      </c>
      <c r="O170" s="74" t="s">
        <v>63</v>
      </c>
      <c r="P170" s="70">
        <f t="shared" si="13"/>
        <v>0.9526</v>
      </c>
    </row>
    <row r="171" spans="2:16">
      <c r="B171" s="108">
        <v>900</v>
      </c>
      <c r="C171" s="74" t="s">
        <v>64</v>
      </c>
      <c r="D171" s="70">
        <f t="shared" si="15"/>
        <v>6.617647058823529</v>
      </c>
      <c r="E171" s="110">
        <v>65.34</v>
      </c>
      <c r="F171" s="111">
        <v>6.3789999999999999E-2</v>
      </c>
      <c r="G171" s="107">
        <f t="shared" si="14"/>
        <v>65.403790000000001</v>
      </c>
      <c r="H171" s="72">
        <v>67.28</v>
      </c>
      <c r="I171" s="74" t="s">
        <v>65</v>
      </c>
      <c r="J171" s="71">
        <f t="shared" si="17"/>
        <v>67.28</v>
      </c>
      <c r="K171" s="72">
        <v>1.96</v>
      </c>
      <c r="L171" s="74" t="s">
        <v>65</v>
      </c>
      <c r="M171" s="71">
        <f t="shared" si="16"/>
        <v>1.96</v>
      </c>
      <c r="N171" s="72">
        <v>9763</v>
      </c>
      <c r="O171" s="74" t="s">
        <v>63</v>
      </c>
      <c r="P171" s="70">
        <f t="shared" si="13"/>
        <v>0.97629999999999995</v>
      </c>
    </row>
    <row r="172" spans="2:16">
      <c r="B172" s="108">
        <v>1</v>
      </c>
      <c r="C172" s="73" t="s">
        <v>66</v>
      </c>
      <c r="D172" s="70">
        <f t="shared" ref="D172:D228" si="18">B172*1000/$C$5</f>
        <v>7.3529411764705879</v>
      </c>
      <c r="E172" s="110">
        <v>63.89</v>
      </c>
      <c r="F172" s="111">
        <v>5.8229999999999997E-2</v>
      </c>
      <c r="G172" s="107">
        <f t="shared" si="14"/>
        <v>63.948230000000002</v>
      </c>
      <c r="H172" s="72">
        <v>73.94</v>
      </c>
      <c r="I172" s="74" t="s">
        <v>65</v>
      </c>
      <c r="J172" s="71">
        <f t="shared" si="17"/>
        <v>73.94</v>
      </c>
      <c r="K172" s="72">
        <v>2.17</v>
      </c>
      <c r="L172" s="74" t="s">
        <v>65</v>
      </c>
      <c r="M172" s="71">
        <f t="shared" si="16"/>
        <v>2.17</v>
      </c>
      <c r="N172" s="72">
        <v>9996</v>
      </c>
      <c r="O172" s="74" t="s">
        <v>63</v>
      </c>
      <c r="P172" s="70">
        <f t="shared" si="13"/>
        <v>0.99960000000000004</v>
      </c>
    </row>
    <row r="173" spans="2:16">
      <c r="B173" s="108">
        <v>1.1000000000000001</v>
      </c>
      <c r="C173" s="74" t="s">
        <v>66</v>
      </c>
      <c r="D173" s="70">
        <f t="shared" si="18"/>
        <v>8.0882352941176467</v>
      </c>
      <c r="E173" s="110">
        <v>62.41</v>
      </c>
      <c r="F173" s="111">
        <v>5.3620000000000001E-2</v>
      </c>
      <c r="G173" s="107">
        <f t="shared" si="14"/>
        <v>62.463619999999999</v>
      </c>
      <c r="H173" s="72">
        <v>80.760000000000005</v>
      </c>
      <c r="I173" s="74" t="s">
        <v>65</v>
      </c>
      <c r="J173" s="71">
        <f t="shared" si="17"/>
        <v>80.760000000000005</v>
      </c>
      <c r="K173" s="72">
        <v>2.38</v>
      </c>
      <c r="L173" s="74" t="s">
        <v>65</v>
      </c>
      <c r="M173" s="71">
        <f t="shared" si="16"/>
        <v>2.38</v>
      </c>
      <c r="N173" s="72">
        <v>1.02</v>
      </c>
      <c r="O173" s="73" t="s">
        <v>65</v>
      </c>
      <c r="P173" s="71">
        <f t="shared" ref="P173:P228" si="19">N173</f>
        <v>1.02</v>
      </c>
    </row>
    <row r="174" spans="2:16">
      <c r="B174" s="108">
        <v>1.2</v>
      </c>
      <c r="C174" s="74" t="s">
        <v>66</v>
      </c>
      <c r="D174" s="70">
        <f t="shared" si="18"/>
        <v>8.8235294117647065</v>
      </c>
      <c r="E174" s="110">
        <v>60.95</v>
      </c>
      <c r="F174" s="111">
        <v>4.972E-2</v>
      </c>
      <c r="G174" s="107">
        <f t="shared" si="14"/>
        <v>60.999720000000003</v>
      </c>
      <c r="H174" s="72">
        <v>87.74</v>
      </c>
      <c r="I174" s="74" t="s">
        <v>65</v>
      </c>
      <c r="J174" s="71">
        <f t="shared" si="17"/>
        <v>87.74</v>
      </c>
      <c r="K174" s="72">
        <v>2.58</v>
      </c>
      <c r="L174" s="74" t="s">
        <v>65</v>
      </c>
      <c r="M174" s="71">
        <f t="shared" si="16"/>
        <v>2.58</v>
      </c>
      <c r="N174" s="72">
        <v>1.05</v>
      </c>
      <c r="O174" s="74" t="s">
        <v>65</v>
      </c>
      <c r="P174" s="71">
        <f t="shared" si="19"/>
        <v>1.05</v>
      </c>
    </row>
    <row r="175" spans="2:16">
      <c r="B175" s="108">
        <v>1.3</v>
      </c>
      <c r="C175" s="74" t="s">
        <v>66</v>
      </c>
      <c r="D175" s="70">
        <f t="shared" si="18"/>
        <v>9.5588235294117645</v>
      </c>
      <c r="E175" s="110">
        <v>59.51</v>
      </c>
      <c r="F175" s="111">
        <v>4.6379999999999998E-2</v>
      </c>
      <c r="G175" s="107">
        <f t="shared" si="14"/>
        <v>59.556379999999997</v>
      </c>
      <c r="H175" s="72">
        <v>94.89</v>
      </c>
      <c r="I175" s="74" t="s">
        <v>65</v>
      </c>
      <c r="J175" s="71">
        <f t="shared" si="17"/>
        <v>94.89</v>
      </c>
      <c r="K175" s="72">
        <v>2.77</v>
      </c>
      <c r="L175" s="74" t="s">
        <v>65</v>
      </c>
      <c r="M175" s="71">
        <f t="shared" si="16"/>
        <v>2.77</v>
      </c>
      <c r="N175" s="72">
        <v>1.07</v>
      </c>
      <c r="O175" s="74" t="s">
        <v>65</v>
      </c>
      <c r="P175" s="71">
        <f t="shared" si="19"/>
        <v>1.07</v>
      </c>
    </row>
    <row r="176" spans="2:16">
      <c r="B176" s="108">
        <v>1.4</v>
      </c>
      <c r="C176" s="74" t="s">
        <v>66</v>
      </c>
      <c r="D176" s="70">
        <f t="shared" si="18"/>
        <v>10.294117647058824</v>
      </c>
      <c r="E176" s="110">
        <v>58.12</v>
      </c>
      <c r="F176" s="111">
        <v>4.3479999999999998E-2</v>
      </c>
      <c r="G176" s="107">
        <f t="shared" si="14"/>
        <v>58.16348</v>
      </c>
      <c r="H176" s="72">
        <v>102.21</v>
      </c>
      <c r="I176" s="74" t="s">
        <v>65</v>
      </c>
      <c r="J176" s="71">
        <f t="shared" si="17"/>
        <v>102.21</v>
      </c>
      <c r="K176" s="72">
        <v>2.96</v>
      </c>
      <c r="L176" s="74" t="s">
        <v>65</v>
      </c>
      <c r="M176" s="71">
        <f t="shared" si="16"/>
        <v>2.96</v>
      </c>
      <c r="N176" s="72">
        <v>1.0900000000000001</v>
      </c>
      <c r="O176" s="74" t="s">
        <v>65</v>
      </c>
      <c r="P176" s="71">
        <f t="shared" si="19"/>
        <v>1.0900000000000001</v>
      </c>
    </row>
    <row r="177" spans="1:16">
      <c r="A177" s="4"/>
      <c r="B177" s="108">
        <v>1.5</v>
      </c>
      <c r="C177" s="74" t="s">
        <v>66</v>
      </c>
      <c r="D177" s="70">
        <f t="shared" si="18"/>
        <v>11.029411764705882</v>
      </c>
      <c r="E177" s="110">
        <v>56.78</v>
      </c>
      <c r="F177" s="111">
        <v>4.0939999999999997E-2</v>
      </c>
      <c r="G177" s="107">
        <f t="shared" si="14"/>
        <v>56.82094</v>
      </c>
      <c r="H177" s="72">
        <v>109.7</v>
      </c>
      <c r="I177" s="74" t="s">
        <v>65</v>
      </c>
      <c r="J177" s="71">
        <f t="shared" si="17"/>
        <v>109.7</v>
      </c>
      <c r="K177" s="72">
        <v>3.15</v>
      </c>
      <c r="L177" s="74" t="s">
        <v>65</v>
      </c>
      <c r="M177" s="71">
        <f t="shared" si="16"/>
        <v>3.15</v>
      </c>
      <c r="N177" s="72">
        <v>1.1200000000000001</v>
      </c>
      <c r="O177" s="74" t="s">
        <v>65</v>
      </c>
      <c r="P177" s="71">
        <f t="shared" si="19"/>
        <v>1.1200000000000001</v>
      </c>
    </row>
    <row r="178" spans="1:16">
      <c r="B178" s="72">
        <v>1.6</v>
      </c>
      <c r="C178" s="74" t="s">
        <v>66</v>
      </c>
      <c r="D178" s="70">
        <f t="shared" si="18"/>
        <v>11.764705882352942</v>
      </c>
      <c r="E178" s="110">
        <v>55.48</v>
      </c>
      <c r="F178" s="111">
        <v>3.8690000000000002E-2</v>
      </c>
      <c r="G178" s="107">
        <f t="shared" si="14"/>
        <v>55.518689999999999</v>
      </c>
      <c r="H178" s="72">
        <v>117.38</v>
      </c>
      <c r="I178" s="74" t="s">
        <v>65</v>
      </c>
      <c r="J178" s="71">
        <f t="shared" si="17"/>
        <v>117.38</v>
      </c>
      <c r="K178" s="72">
        <v>3.33</v>
      </c>
      <c r="L178" s="74" t="s">
        <v>65</v>
      </c>
      <c r="M178" s="71">
        <f t="shared" si="16"/>
        <v>3.33</v>
      </c>
      <c r="N178" s="72">
        <v>1.1399999999999999</v>
      </c>
      <c r="O178" s="74" t="s">
        <v>65</v>
      </c>
      <c r="P178" s="71">
        <f t="shared" si="19"/>
        <v>1.1399999999999999</v>
      </c>
    </row>
    <row r="179" spans="1:16">
      <c r="B179" s="108">
        <v>1.7</v>
      </c>
      <c r="C179" s="109" t="s">
        <v>66</v>
      </c>
      <c r="D179" s="70">
        <f t="shared" si="18"/>
        <v>12.5</v>
      </c>
      <c r="E179" s="110">
        <v>54.24</v>
      </c>
      <c r="F179" s="111">
        <v>3.6700000000000003E-2</v>
      </c>
      <c r="G179" s="107">
        <f t="shared" si="14"/>
        <v>54.276700000000005</v>
      </c>
      <c r="H179" s="72">
        <v>125.22</v>
      </c>
      <c r="I179" s="74" t="s">
        <v>65</v>
      </c>
      <c r="J179" s="71">
        <f t="shared" si="17"/>
        <v>125.22</v>
      </c>
      <c r="K179" s="72">
        <v>3.51</v>
      </c>
      <c r="L179" s="74" t="s">
        <v>65</v>
      </c>
      <c r="M179" s="71">
        <f t="shared" si="16"/>
        <v>3.51</v>
      </c>
      <c r="N179" s="72">
        <v>1.17</v>
      </c>
      <c r="O179" s="74" t="s">
        <v>65</v>
      </c>
      <c r="P179" s="71">
        <f t="shared" si="19"/>
        <v>1.17</v>
      </c>
    </row>
    <row r="180" spans="1:16">
      <c r="B180" s="108">
        <v>1.8</v>
      </c>
      <c r="C180" s="109" t="s">
        <v>66</v>
      </c>
      <c r="D180" s="70">
        <f t="shared" si="18"/>
        <v>13.235294117647058</v>
      </c>
      <c r="E180" s="110">
        <v>53.04</v>
      </c>
      <c r="F180" s="111">
        <v>3.4909999999999997E-2</v>
      </c>
      <c r="G180" s="107">
        <f t="shared" si="14"/>
        <v>53.074910000000003</v>
      </c>
      <c r="H180" s="72">
        <v>133.25</v>
      </c>
      <c r="I180" s="74" t="s">
        <v>65</v>
      </c>
      <c r="J180" s="71">
        <f t="shared" si="17"/>
        <v>133.25</v>
      </c>
      <c r="K180" s="72">
        <v>3.69</v>
      </c>
      <c r="L180" s="74" t="s">
        <v>65</v>
      </c>
      <c r="M180" s="71">
        <f t="shared" si="16"/>
        <v>3.69</v>
      </c>
      <c r="N180" s="72">
        <v>1.19</v>
      </c>
      <c r="O180" s="74" t="s">
        <v>65</v>
      </c>
      <c r="P180" s="71">
        <f t="shared" si="19"/>
        <v>1.19</v>
      </c>
    </row>
    <row r="181" spans="1:16">
      <c r="B181" s="108">
        <v>2</v>
      </c>
      <c r="C181" s="109" t="s">
        <v>66</v>
      </c>
      <c r="D181" s="70">
        <f t="shared" si="18"/>
        <v>14.705882352941176</v>
      </c>
      <c r="E181" s="110">
        <v>50.79</v>
      </c>
      <c r="F181" s="111">
        <v>3.1829999999999997E-2</v>
      </c>
      <c r="G181" s="107">
        <f t="shared" si="14"/>
        <v>50.821829999999999</v>
      </c>
      <c r="H181" s="72">
        <v>149.85</v>
      </c>
      <c r="I181" s="74" t="s">
        <v>65</v>
      </c>
      <c r="J181" s="71">
        <f t="shared" si="17"/>
        <v>149.85</v>
      </c>
      <c r="K181" s="72">
        <v>4.38</v>
      </c>
      <c r="L181" s="74" t="s">
        <v>65</v>
      </c>
      <c r="M181" s="71">
        <f t="shared" si="16"/>
        <v>4.38</v>
      </c>
      <c r="N181" s="72">
        <v>1.24</v>
      </c>
      <c r="O181" s="74" t="s">
        <v>65</v>
      </c>
      <c r="P181" s="71">
        <f t="shared" si="19"/>
        <v>1.24</v>
      </c>
    </row>
    <row r="182" spans="1:16">
      <c r="B182" s="108">
        <v>2.25</v>
      </c>
      <c r="C182" s="109" t="s">
        <v>66</v>
      </c>
      <c r="D182" s="70">
        <f t="shared" si="18"/>
        <v>16.544117647058822</v>
      </c>
      <c r="E182" s="110">
        <v>48.23</v>
      </c>
      <c r="F182" s="111">
        <v>2.87E-2</v>
      </c>
      <c r="G182" s="107">
        <f t="shared" si="14"/>
        <v>48.258699999999997</v>
      </c>
      <c r="H182" s="72">
        <v>171.6</v>
      </c>
      <c r="I182" s="74" t="s">
        <v>65</v>
      </c>
      <c r="J182" s="71">
        <f t="shared" si="17"/>
        <v>171.6</v>
      </c>
      <c r="K182" s="72">
        <v>5.35</v>
      </c>
      <c r="L182" s="74" t="s">
        <v>65</v>
      </c>
      <c r="M182" s="71">
        <f t="shared" si="16"/>
        <v>5.35</v>
      </c>
      <c r="N182" s="72">
        <v>1.31</v>
      </c>
      <c r="O182" s="74" t="s">
        <v>65</v>
      </c>
      <c r="P182" s="71">
        <f t="shared" si="19"/>
        <v>1.31</v>
      </c>
    </row>
    <row r="183" spans="1:16">
      <c r="B183" s="108">
        <v>2.5</v>
      </c>
      <c r="C183" s="109" t="s">
        <v>66</v>
      </c>
      <c r="D183" s="70">
        <f t="shared" si="18"/>
        <v>18.382352941176471</v>
      </c>
      <c r="E183" s="110">
        <v>45.9</v>
      </c>
      <c r="F183" s="111">
        <v>2.6159999999999999E-2</v>
      </c>
      <c r="G183" s="107">
        <f t="shared" si="14"/>
        <v>45.926159999999996</v>
      </c>
      <c r="H183" s="72">
        <v>194.48</v>
      </c>
      <c r="I183" s="74" t="s">
        <v>65</v>
      </c>
      <c r="J183" s="71">
        <f t="shared" si="17"/>
        <v>194.48</v>
      </c>
      <c r="K183" s="72">
        <v>6.26</v>
      </c>
      <c r="L183" s="74" t="s">
        <v>65</v>
      </c>
      <c r="M183" s="71">
        <f t="shared" si="16"/>
        <v>6.26</v>
      </c>
      <c r="N183" s="72">
        <v>1.38</v>
      </c>
      <c r="O183" s="74" t="s">
        <v>65</v>
      </c>
      <c r="P183" s="71">
        <f t="shared" si="19"/>
        <v>1.38</v>
      </c>
    </row>
    <row r="184" spans="1:16">
      <c r="B184" s="108">
        <v>2.75</v>
      </c>
      <c r="C184" s="109" t="s">
        <v>66</v>
      </c>
      <c r="D184" s="70">
        <f t="shared" si="18"/>
        <v>20.220588235294116</v>
      </c>
      <c r="E184" s="110">
        <v>43.79</v>
      </c>
      <c r="F184" s="111">
        <v>2.4049999999999998E-2</v>
      </c>
      <c r="G184" s="107">
        <f t="shared" si="14"/>
        <v>43.814050000000002</v>
      </c>
      <c r="H184" s="72">
        <v>218.5</v>
      </c>
      <c r="I184" s="74" t="s">
        <v>65</v>
      </c>
      <c r="J184" s="71">
        <f t="shared" si="17"/>
        <v>218.5</v>
      </c>
      <c r="K184" s="72">
        <v>7.12</v>
      </c>
      <c r="L184" s="74" t="s">
        <v>65</v>
      </c>
      <c r="M184" s="71">
        <f t="shared" si="16"/>
        <v>7.12</v>
      </c>
      <c r="N184" s="72">
        <v>1.45</v>
      </c>
      <c r="O184" s="74" t="s">
        <v>65</v>
      </c>
      <c r="P184" s="71">
        <f t="shared" si="19"/>
        <v>1.45</v>
      </c>
    </row>
    <row r="185" spans="1:16">
      <c r="B185" s="108">
        <v>3</v>
      </c>
      <c r="C185" s="109" t="s">
        <v>66</v>
      </c>
      <c r="D185" s="70">
        <f t="shared" si="18"/>
        <v>22.058823529411764</v>
      </c>
      <c r="E185" s="110">
        <v>41.86</v>
      </c>
      <c r="F185" s="111">
        <v>2.2270000000000002E-2</v>
      </c>
      <c r="G185" s="107">
        <f t="shared" si="14"/>
        <v>41.882269999999998</v>
      </c>
      <c r="H185" s="72">
        <v>243.65</v>
      </c>
      <c r="I185" s="74" t="s">
        <v>65</v>
      </c>
      <c r="J185" s="71">
        <f t="shared" si="17"/>
        <v>243.65</v>
      </c>
      <c r="K185" s="72">
        <v>7.96</v>
      </c>
      <c r="L185" s="74" t="s">
        <v>65</v>
      </c>
      <c r="M185" s="71">
        <f t="shared" si="16"/>
        <v>7.96</v>
      </c>
      <c r="N185" s="72">
        <v>1.53</v>
      </c>
      <c r="O185" s="74" t="s">
        <v>65</v>
      </c>
      <c r="P185" s="71">
        <f t="shared" si="19"/>
        <v>1.53</v>
      </c>
    </row>
    <row r="186" spans="1:16">
      <c r="B186" s="108">
        <v>3.25</v>
      </c>
      <c r="C186" s="109" t="s">
        <v>66</v>
      </c>
      <c r="D186" s="70">
        <f t="shared" si="18"/>
        <v>23.897058823529413</v>
      </c>
      <c r="E186" s="110">
        <v>40.090000000000003</v>
      </c>
      <c r="F186" s="111">
        <v>2.0750000000000001E-2</v>
      </c>
      <c r="G186" s="107">
        <f t="shared" si="14"/>
        <v>40.110750000000003</v>
      </c>
      <c r="H186" s="72">
        <v>269.94</v>
      </c>
      <c r="I186" s="74" t="s">
        <v>65</v>
      </c>
      <c r="J186" s="71">
        <f t="shared" si="17"/>
        <v>269.94</v>
      </c>
      <c r="K186" s="72">
        <v>8.7899999999999991</v>
      </c>
      <c r="L186" s="74" t="s">
        <v>65</v>
      </c>
      <c r="M186" s="71">
        <f t="shared" si="16"/>
        <v>8.7899999999999991</v>
      </c>
      <c r="N186" s="72">
        <v>1.61</v>
      </c>
      <c r="O186" s="74" t="s">
        <v>65</v>
      </c>
      <c r="P186" s="71">
        <f t="shared" si="19"/>
        <v>1.61</v>
      </c>
    </row>
    <row r="187" spans="1:16">
      <c r="B187" s="108">
        <v>3.5</v>
      </c>
      <c r="C187" s="109" t="s">
        <v>66</v>
      </c>
      <c r="D187" s="70">
        <f t="shared" si="18"/>
        <v>25.735294117647058</v>
      </c>
      <c r="E187" s="110">
        <v>38.47</v>
      </c>
      <c r="F187" s="111">
        <v>1.9439999999999999E-2</v>
      </c>
      <c r="G187" s="107">
        <f t="shared" si="14"/>
        <v>38.489440000000002</v>
      </c>
      <c r="H187" s="72">
        <v>297.36</v>
      </c>
      <c r="I187" s="74" t="s">
        <v>65</v>
      </c>
      <c r="J187" s="71">
        <f t="shared" si="17"/>
        <v>297.36</v>
      </c>
      <c r="K187" s="72">
        <v>9.61</v>
      </c>
      <c r="L187" s="74" t="s">
        <v>65</v>
      </c>
      <c r="M187" s="71">
        <f t="shared" si="16"/>
        <v>9.61</v>
      </c>
      <c r="N187" s="72">
        <v>1.7</v>
      </c>
      <c r="O187" s="74" t="s">
        <v>65</v>
      </c>
      <c r="P187" s="71">
        <f t="shared" si="19"/>
        <v>1.7</v>
      </c>
    </row>
    <row r="188" spans="1:16">
      <c r="B188" s="108">
        <v>3.75</v>
      </c>
      <c r="C188" s="109" t="s">
        <v>66</v>
      </c>
      <c r="D188" s="70">
        <f t="shared" si="18"/>
        <v>27.573529411764707</v>
      </c>
      <c r="E188" s="110">
        <v>36.979999999999997</v>
      </c>
      <c r="F188" s="111">
        <v>1.8280000000000001E-2</v>
      </c>
      <c r="G188" s="107">
        <f t="shared" si="14"/>
        <v>36.998279999999994</v>
      </c>
      <c r="H188" s="72">
        <v>325.91000000000003</v>
      </c>
      <c r="I188" s="74" t="s">
        <v>65</v>
      </c>
      <c r="J188" s="71">
        <f t="shared" si="17"/>
        <v>325.91000000000003</v>
      </c>
      <c r="K188" s="72">
        <v>10.43</v>
      </c>
      <c r="L188" s="74" t="s">
        <v>65</v>
      </c>
      <c r="M188" s="71">
        <f t="shared" si="16"/>
        <v>10.43</v>
      </c>
      <c r="N188" s="72">
        <v>1.79</v>
      </c>
      <c r="O188" s="74" t="s">
        <v>65</v>
      </c>
      <c r="P188" s="71">
        <f t="shared" si="19"/>
        <v>1.79</v>
      </c>
    </row>
    <row r="189" spans="1:16">
      <c r="B189" s="108">
        <v>4</v>
      </c>
      <c r="C189" s="109" t="s">
        <v>66</v>
      </c>
      <c r="D189" s="70">
        <f t="shared" si="18"/>
        <v>29.411764705882351</v>
      </c>
      <c r="E189" s="110">
        <v>35.61</v>
      </c>
      <c r="F189" s="111">
        <v>1.7270000000000001E-2</v>
      </c>
      <c r="G189" s="107">
        <f t="shared" si="14"/>
        <v>35.627270000000003</v>
      </c>
      <c r="H189" s="72">
        <v>355.58</v>
      </c>
      <c r="I189" s="74" t="s">
        <v>65</v>
      </c>
      <c r="J189" s="71">
        <f t="shared" si="17"/>
        <v>355.58</v>
      </c>
      <c r="K189" s="72">
        <v>11.24</v>
      </c>
      <c r="L189" s="74" t="s">
        <v>65</v>
      </c>
      <c r="M189" s="71">
        <f t="shared" si="16"/>
        <v>11.24</v>
      </c>
      <c r="N189" s="72">
        <v>1.88</v>
      </c>
      <c r="O189" s="74" t="s">
        <v>65</v>
      </c>
      <c r="P189" s="71">
        <f t="shared" si="19"/>
        <v>1.88</v>
      </c>
    </row>
    <row r="190" spans="1:16">
      <c r="B190" s="108">
        <v>4.5</v>
      </c>
      <c r="C190" s="109" t="s">
        <v>66</v>
      </c>
      <c r="D190" s="70">
        <f t="shared" si="18"/>
        <v>33.088235294117645</v>
      </c>
      <c r="E190" s="110">
        <v>33.22</v>
      </c>
      <c r="F190" s="111">
        <v>1.555E-2</v>
      </c>
      <c r="G190" s="107">
        <f t="shared" si="14"/>
        <v>33.235549999999996</v>
      </c>
      <c r="H190" s="72">
        <v>418.2</v>
      </c>
      <c r="I190" s="74" t="s">
        <v>65</v>
      </c>
      <c r="J190" s="71">
        <f t="shared" si="17"/>
        <v>418.2</v>
      </c>
      <c r="K190" s="72">
        <v>14.32</v>
      </c>
      <c r="L190" s="74" t="s">
        <v>65</v>
      </c>
      <c r="M190" s="71">
        <f t="shared" si="16"/>
        <v>14.32</v>
      </c>
      <c r="N190" s="72">
        <v>2.0699999999999998</v>
      </c>
      <c r="O190" s="74" t="s">
        <v>65</v>
      </c>
      <c r="P190" s="71">
        <f t="shared" si="19"/>
        <v>2.0699999999999998</v>
      </c>
    </row>
    <row r="191" spans="1:16">
      <c r="B191" s="108">
        <v>5</v>
      </c>
      <c r="C191" s="109" t="s">
        <v>66</v>
      </c>
      <c r="D191" s="70">
        <f t="shared" si="18"/>
        <v>36.764705882352942</v>
      </c>
      <c r="E191" s="110">
        <v>31.17</v>
      </c>
      <c r="F191" s="111">
        <v>1.4160000000000001E-2</v>
      </c>
      <c r="G191" s="107">
        <f t="shared" si="14"/>
        <v>31.184160000000002</v>
      </c>
      <c r="H191" s="72">
        <v>485.14</v>
      </c>
      <c r="I191" s="74" t="s">
        <v>65</v>
      </c>
      <c r="J191" s="71">
        <f t="shared" si="17"/>
        <v>485.14</v>
      </c>
      <c r="K191" s="72">
        <v>17.170000000000002</v>
      </c>
      <c r="L191" s="74" t="s">
        <v>65</v>
      </c>
      <c r="M191" s="71">
        <f t="shared" si="16"/>
        <v>17.170000000000002</v>
      </c>
      <c r="N191" s="72">
        <v>2.2799999999999998</v>
      </c>
      <c r="O191" s="74" t="s">
        <v>65</v>
      </c>
      <c r="P191" s="71">
        <f t="shared" si="19"/>
        <v>2.2799999999999998</v>
      </c>
    </row>
    <row r="192" spans="1:16">
      <c r="B192" s="108">
        <v>5.5</v>
      </c>
      <c r="C192" s="109" t="s">
        <v>66</v>
      </c>
      <c r="D192" s="70">
        <f t="shared" si="18"/>
        <v>40.441176470588232</v>
      </c>
      <c r="E192" s="110">
        <v>29.38</v>
      </c>
      <c r="F192" s="111">
        <v>1.3010000000000001E-2</v>
      </c>
      <c r="G192" s="107">
        <f t="shared" si="14"/>
        <v>29.39301</v>
      </c>
      <c r="H192" s="72">
        <v>556.32000000000005</v>
      </c>
      <c r="I192" s="74" t="s">
        <v>65</v>
      </c>
      <c r="J192" s="71">
        <f t="shared" si="17"/>
        <v>556.32000000000005</v>
      </c>
      <c r="K192" s="72">
        <v>19.91</v>
      </c>
      <c r="L192" s="74" t="s">
        <v>65</v>
      </c>
      <c r="M192" s="71">
        <f t="shared" si="16"/>
        <v>19.91</v>
      </c>
      <c r="N192" s="72">
        <v>2.5</v>
      </c>
      <c r="O192" s="74" t="s">
        <v>65</v>
      </c>
      <c r="P192" s="71">
        <f t="shared" si="19"/>
        <v>2.5</v>
      </c>
    </row>
    <row r="193" spans="2:16">
      <c r="B193" s="108">
        <v>6</v>
      </c>
      <c r="C193" s="109" t="s">
        <v>66</v>
      </c>
      <c r="D193" s="70">
        <f t="shared" si="18"/>
        <v>44.117647058823529</v>
      </c>
      <c r="E193" s="110">
        <v>27.82</v>
      </c>
      <c r="F193" s="111">
        <v>1.204E-2</v>
      </c>
      <c r="G193" s="107">
        <f t="shared" si="14"/>
        <v>27.832039999999999</v>
      </c>
      <c r="H193" s="72">
        <v>631.65</v>
      </c>
      <c r="I193" s="74" t="s">
        <v>65</v>
      </c>
      <c r="J193" s="71">
        <f t="shared" si="17"/>
        <v>631.65</v>
      </c>
      <c r="K193" s="72">
        <v>22.59</v>
      </c>
      <c r="L193" s="74" t="s">
        <v>65</v>
      </c>
      <c r="M193" s="71">
        <f t="shared" si="16"/>
        <v>22.59</v>
      </c>
      <c r="N193" s="72">
        <v>2.74</v>
      </c>
      <c r="O193" s="74" t="s">
        <v>65</v>
      </c>
      <c r="P193" s="71">
        <f t="shared" si="19"/>
        <v>2.74</v>
      </c>
    </row>
    <row r="194" spans="2:16">
      <c r="B194" s="108">
        <v>6.5</v>
      </c>
      <c r="C194" s="109" t="s">
        <v>66</v>
      </c>
      <c r="D194" s="70">
        <f t="shared" si="18"/>
        <v>47.794117647058826</v>
      </c>
      <c r="E194" s="110">
        <v>26.44</v>
      </c>
      <c r="F194" s="111">
        <v>1.1209999999999999E-2</v>
      </c>
      <c r="G194" s="107">
        <f t="shared" si="14"/>
        <v>26.45121</v>
      </c>
      <c r="H194" s="72">
        <v>711.07</v>
      </c>
      <c r="I194" s="74" t="s">
        <v>65</v>
      </c>
      <c r="J194" s="71">
        <f t="shared" si="17"/>
        <v>711.07</v>
      </c>
      <c r="K194" s="72">
        <v>25.23</v>
      </c>
      <c r="L194" s="74" t="s">
        <v>65</v>
      </c>
      <c r="M194" s="71">
        <f t="shared" si="16"/>
        <v>25.23</v>
      </c>
      <c r="N194" s="72">
        <v>2.99</v>
      </c>
      <c r="O194" s="74" t="s">
        <v>65</v>
      </c>
      <c r="P194" s="71">
        <f t="shared" si="19"/>
        <v>2.99</v>
      </c>
    </row>
    <row r="195" spans="2:16">
      <c r="B195" s="108">
        <v>7</v>
      </c>
      <c r="C195" s="109" t="s">
        <v>66</v>
      </c>
      <c r="D195" s="70">
        <f t="shared" si="18"/>
        <v>51.470588235294116</v>
      </c>
      <c r="E195" s="110">
        <v>25.2</v>
      </c>
      <c r="F195" s="111">
        <v>1.0489999999999999E-2</v>
      </c>
      <c r="G195" s="107">
        <f t="shared" si="14"/>
        <v>25.21049</v>
      </c>
      <c r="H195" s="72">
        <v>794.51</v>
      </c>
      <c r="I195" s="74" t="s">
        <v>65</v>
      </c>
      <c r="J195" s="71">
        <f t="shared" si="17"/>
        <v>794.51</v>
      </c>
      <c r="K195" s="72">
        <v>27.86</v>
      </c>
      <c r="L195" s="74" t="s">
        <v>65</v>
      </c>
      <c r="M195" s="71">
        <f t="shared" si="16"/>
        <v>27.86</v>
      </c>
      <c r="N195" s="72">
        <v>3.24</v>
      </c>
      <c r="O195" s="74" t="s">
        <v>65</v>
      </c>
      <c r="P195" s="71">
        <f t="shared" si="19"/>
        <v>3.24</v>
      </c>
    </row>
    <row r="196" spans="2:16">
      <c r="B196" s="108">
        <v>8</v>
      </c>
      <c r="C196" s="109" t="s">
        <v>66</v>
      </c>
      <c r="D196" s="70">
        <f t="shared" si="18"/>
        <v>58.823529411764703</v>
      </c>
      <c r="E196" s="110">
        <v>23.1</v>
      </c>
      <c r="F196" s="111">
        <v>9.3080000000000003E-3</v>
      </c>
      <c r="G196" s="107">
        <f t="shared" si="14"/>
        <v>23.109308000000002</v>
      </c>
      <c r="H196" s="72">
        <v>973.06</v>
      </c>
      <c r="I196" s="74" t="s">
        <v>65</v>
      </c>
      <c r="J196" s="71">
        <f t="shared" si="17"/>
        <v>973.06</v>
      </c>
      <c r="K196" s="72">
        <v>37.61</v>
      </c>
      <c r="L196" s="74" t="s">
        <v>65</v>
      </c>
      <c r="M196" s="71">
        <f t="shared" si="16"/>
        <v>37.61</v>
      </c>
      <c r="N196" s="72">
        <v>3.8</v>
      </c>
      <c r="O196" s="74" t="s">
        <v>65</v>
      </c>
      <c r="P196" s="71">
        <f t="shared" si="19"/>
        <v>3.8</v>
      </c>
    </row>
    <row r="197" spans="2:16">
      <c r="B197" s="108">
        <v>9</v>
      </c>
      <c r="C197" s="109" t="s">
        <v>66</v>
      </c>
      <c r="D197" s="70">
        <f t="shared" si="18"/>
        <v>66.17647058823529</v>
      </c>
      <c r="E197" s="110">
        <v>21.38</v>
      </c>
      <c r="F197" s="111">
        <v>8.3759999999999998E-3</v>
      </c>
      <c r="G197" s="107">
        <f t="shared" si="14"/>
        <v>21.388375999999997</v>
      </c>
      <c r="H197" s="72">
        <v>1.17</v>
      </c>
      <c r="I197" s="73" t="s">
        <v>12</v>
      </c>
      <c r="J197" s="75">
        <f t="shared" ref="J197:J228" si="20">H197*1000</f>
        <v>1170</v>
      </c>
      <c r="K197" s="72">
        <v>46.56</v>
      </c>
      <c r="L197" s="74" t="s">
        <v>65</v>
      </c>
      <c r="M197" s="71">
        <f t="shared" si="16"/>
        <v>46.56</v>
      </c>
      <c r="N197" s="72">
        <v>4.4000000000000004</v>
      </c>
      <c r="O197" s="74" t="s">
        <v>65</v>
      </c>
      <c r="P197" s="71">
        <f t="shared" si="19"/>
        <v>4.4000000000000004</v>
      </c>
    </row>
    <row r="198" spans="2:16">
      <c r="B198" s="108">
        <v>10</v>
      </c>
      <c r="C198" s="109" t="s">
        <v>66</v>
      </c>
      <c r="D198" s="70">
        <f t="shared" si="18"/>
        <v>73.529411764705884</v>
      </c>
      <c r="E198" s="110">
        <v>19.940000000000001</v>
      </c>
      <c r="F198" s="111">
        <v>7.62E-3</v>
      </c>
      <c r="G198" s="107">
        <f t="shared" si="14"/>
        <v>19.947620000000001</v>
      </c>
      <c r="H198" s="72">
        <v>1.38</v>
      </c>
      <c r="I198" s="74" t="s">
        <v>12</v>
      </c>
      <c r="J198" s="75">
        <f t="shared" si="20"/>
        <v>1380</v>
      </c>
      <c r="K198" s="72">
        <v>55.13</v>
      </c>
      <c r="L198" s="74" t="s">
        <v>65</v>
      </c>
      <c r="M198" s="71">
        <f t="shared" si="16"/>
        <v>55.13</v>
      </c>
      <c r="N198" s="72">
        <v>5.04</v>
      </c>
      <c r="O198" s="74" t="s">
        <v>65</v>
      </c>
      <c r="P198" s="71">
        <f t="shared" si="19"/>
        <v>5.04</v>
      </c>
    </row>
    <row r="199" spans="2:16">
      <c r="B199" s="108">
        <v>11</v>
      </c>
      <c r="C199" s="109" t="s">
        <v>66</v>
      </c>
      <c r="D199" s="70">
        <f t="shared" si="18"/>
        <v>80.882352941176464</v>
      </c>
      <c r="E199" s="110">
        <v>18.72</v>
      </c>
      <c r="F199" s="111">
        <v>6.9950000000000003E-3</v>
      </c>
      <c r="G199" s="107">
        <f t="shared" si="14"/>
        <v>18.726994999999999</v>
      </c>
      <c r="H199" s="72">
        <v>1.6</v>
      </c>
      <c r="I199" s="74" t="s">
        <v>12</v>
      </c>
      <c r="J199" s="75">
        <f t="shared" si="20"/>
        <v>1600</v>
      </c>
      <c r="K199" s="72">
        <v>63.53</v>
      </c>
      <c r="L199" s="74" t="s">
        <v>65</v>
      </c>
      <c r="M199" s="71">
        <f t="shared" si="16"/>
        <v>63.53</v>
      </c>
      <c r="N199" s="72">
        <v>5.72</v>
      </c>
      <c r="O199" s="74" t="s">
        <v>65</v>
      </c>
      <c r="P199" s="71">
        <f t="shared" si="19"/>
        <v>5.72</v>
      </c>
    </row>
    <row r="200" spans="2:16">
      <c r="B200" s="108">
        <v>12</v>
      </c>
      <c r="C200" s="109" t="s">
        <v>66</v>
      </c>
      <c r="D200" s="70">
        <f t="shared" si="18"/>
        <v>88.235294117647058</v>
      </c>
      <c r="E200" s="110">
        <v>17.670000000000002</v>
      </c>
      <c r="F200" s="111">
        <v>6.4679999999999998E-3</v>
      </c>
      <c r="G200" s="107">
        <f t="shared" si="14"/>
        <v>17.676468000000003</v>
      </c>
      <c r="H200" s="72">
        <v>1.84</v>
      </c>
      <c r="I200" s="74" t="s">
        <v>12</v>
      </c>
      <c r="J200" s="75">
        <f t="shared" si="20"/>
        <v>1840</v>
      </c>
      <c r="K200" s="72">
        <v>71.84</v>
      </c>
      <c r="L200" s="74" t="s">
        <v>65</v>
      </c>
      <c r="M200" s="71">
        <f t="shared" si="16"/>
        <v>71.84</v>
      </c>
      <c r="N200" s="72">
        <v>6.43</v>
      </c>
      <c r="O200" s="74" t="s">
        <v>65</v>
      </c>
      <c r="P200" s="71">
        <f t="shared" si="19"/>
        <v>6.43</v>
      </c>
    </row>
    <row r="201" spans="2:16">
      <c r="B201" s="108">
        <v>13</v>
      </c>
      <c r="C201" s="109" t="s">
        <v>66</v>
      </c>
      <c r="D201" s="70">
        <f t="shared" si="18"/>
        <v>95.588235294117652</v>
      </c>
      <c r="E201" s="110">
        <v>16.75</v>
      </c>
      <c r="F201" s="111">
        <v>6.0179999999999999E-3</v>
      </c>
      <c r="G201" s="107">
        <f t="shared" si="14"/>
        <v>16.756018000000001</v>
      </c>
      <c r="H201" s="72">
        <v>2.09</v>
      </c>
      <c r="I201" s="74" t="s">
        <v>12</v>
      </c>
      <c r="J201" s="75">
        <f t="shared" si="20"/>
        <v>2090</v>
      </c>
      <c r="K201" s="72">
        <v>80.11</v>
      </c>
      <c r="L201" s="74" t="s">
        <v>65</v>
      </c>
      <c r="M201" s="71">
        <f t="shared" si="16"/>
        <v>80.11</v>
      </c>
      <c r="N201" s="72">
        <v>7.18</v>
      </c>
      <c r="O201" s="74" t="s">
        <v>65</v>
      </c>
      <c r="P201" s="71">
        <f t="shared" si="19"/>
        <v>7.18</v>
      </c>
    </row>
    <row r="202" spans="2:16">
      <c r="B202" s="108">
        <v>14</v>
      </c>
      <c r="C202" s="109" t="s">
        <v>66</v>
      </c>
      <c r="D202" s="70">
        <f t="shared" si="18"/>
        <v>102.94117647058823</v>
      </c>
      <c r="E202" s="110">
        <v>15.95</v>
      </c>
      <c r="F202" s="111">
        <v>5.6299999999999996E-3</v>
      </c>
      <c r="G202" s="107">
        <f t="shared" si="14"/>
        <v>15.955629999999999</v>
      </c>
      <c r="H202" s="72">
        <v>2.35</v>
      </c>
      <c r="I202" s="74" t="s">
        <v>12</v>
      </c>
      <c r="J202" s="75">
        <f t="shared" si="20"/>
        <v>2350</v>
      </c>
      <c r="K202" s="72">
        <v>88.37</v>
      </c>
      <c r="L202" s="74" t="s">
        <v>65</v>
      </c>
      <c r="M202" s="71">
        <f t="shared" si="16"/>
        <v>88.37</v>
      </c>
      <c r="N202" s="72">
        <v>7.97</v>
      </c>
      <c r="O202" s="74" t="s">
        <v>65</v>
      </c>
      <c r="P202" s="71">
        <f t="shared" si="19"/>
        <v>7.97</v>
      </c>
    </row>
    <row r="203" spans="2:16">
      <c r="B203" s="108">
        <v>15</v>
      </c>
      <c r="C203" s="109" t="s">
        <v>66</v>
      </c>
      <c r="D203" s="70">
        <f t="shared" si="18"/>
        <v>110.29411764705883</v>
      </c>
      <c r="E203" s="110">
        <v>15.24</v>
      </c>
      <c r="F203" s="111">
        <v>5.2900000000000004E-3</v>
      </c>
      <c r="G203" s="107">
        <f t="shared" si="14"/>
        <v>15.245290000000001</v>
      </c>
      <c r="H203" s="72">
        <v>2.63</v>
      </c>
      <c r="I203" s="74" t="s">
        <v>12</v>
      </c>
      <c r="J203" s="75">
        <f t="shared" si="20"/>
        <v>2630</v>
      </c>
      <c r="K203" s="72">
        <v>96.63</v>
      </c>
      <c r="L203" s="74" t="s">
        <v>65</v>
      </c>
      <c r="M203" s="71">
        <f t="shared" si="16"/>
        <v>96.63</v>
      </c>
      <c r="N203" s="72">
        <v>8.7899999999999991</v>
      </c>
      <c r="O203" s="74" t="s">
        <v>65</v>
      </c>
      <c r="P203" s="71">
        <f t="shared" si="19"/>
        <v>8.7899999999999991</v>
      </c>
    </row>
    <row r="204" spans="2:16">
      <c r="B204" s="108">
        <v>16</v>
      </c>
      <c r="C204" s="109" t="s">
        <v>66</v>
      </c>
      <c r="D204" s="70">
        <f t="shared" si="18"/>
        <v>117.64705882352941</v>
      </c>
      <c r="E204" s="110">
        <v>14.61</v>
      </c>
      <c r="F204" s="111">
        <v>4.9909999999999998E-3</v>
      </c>
      <c r="G204" s="107">
        <f t="shared" si="14"/>
        <v>14.614991</v>
      </c>
      <c r="H204" s="72">
        <v>2.91</v>
      </c>
      <c r="I204" s="74" t="s">
        <v>12</v>
      </c>
      <c r="J204" s="75">
        <f t="shared" si="20"/>
        <v>2910</v>
      </c>
      <c r="K204" s="72">
        <v>104.91</v>
      </c>
      <c r="L204" s="74" t="s">
        <v>65</v>
      </c>
      <c r="M204" s="71">
        <f t="shared" si="16"/>
        <v>104.91</v>
      </c>
      <c r="N204" s="72">
        <v>9.64</v>
      </c>
      <c r="O204" s="74" t="s">
        <v>65</v>
      </c>
      <c r="P204" s="71">
        <f t="shared" si="19"/>
        <v>9.64</v>
      </c>
    </row>
    <row r="205" spans="2:16">
      <c r="B205" s="108">
        <v>17</v>
      </c>
      <c r="C205" s="109" t="s">
        <v>66</v>
      </c>
      <c r="D205" s="70">
        <f t="shared" si="18"/>
        <v>125</v>
      </c>
      <c r="E205" s="110">
        <v>14.05</v>
      </c>
      <c r="F205" s="111">
        <v>4.725E-3</v>
      </c>
      <c r="G205" s="107">
        <f t="shared" si="14"/>
        <v>14.054725000000001</v>
      </c>
      <c r="H205" s="72">
        <v>3.22</v>
      </c>
      <c r="I205" s="74" t="s">
        <v>12</v>
      </c>
      <c r="J205" s="75">
        <f t="shared" si="20"/>
        <v>3220</v>
      </c>
      <c r="K205" s="72">
        <v>113.22</v>
      </c>
      <c r="L205" s="74" t="s">
        <v>65</v>
      </c>
      <c r="M205" s="71">
        <f t="shared" si="16"/>
        <v>113.22</v>
      </c>
      <c r="N205" s="72">
        <v>10.52</v>
      </c>
      <c r="O205" s="74" t="s">
        <v>65</v>
      </c>
      <c r="P205" s="71">
        <f t="shared" si="19"/>
        <v>10.52</v>
      </c>
    </row>
    <row r="206" spans="2:16">
      <c r="B206" s="108">
        <v>18</v>
      </c>
      <c r="C206" s="109" t="s">
        <v>66</v>
      </c>
      <c r="D206" s="70">
        <f t="shared" si="18"/>
        <v>132.35294117647058</v>
      </c>
      <c r="E206" s="110">
        <v>13.54</v>
      </c>
      <c r="F206" s="111">
        <v>4.4869999999999997E-3</v>
      </c>
      <c r="G206" s="107">
        <f t="shared" si="14"/>
        <v>13.544486999999998</v>
      </c>
      <c r="H206" s="72">
        <v>3.53</v>
      </c>
      <c r="I206" s="74" t="s">
        <v>12</v>
      </c>
      <c r="J206" s="75">
        <f t="shared" si="20"/>
        <v>3530</v>
      </c>
      <c r="K206" s="72">
        <v>121.55</v>
      </c>
      <c r="L206" s="74" t="s">
        <v>65</v>
      </c>
      <c r="M206" s="71">
        <f t="shared" si="16"/>
        <v>121.55</v>
      </c>
      <c r="N206" s="72">
        <v>11.43</v>
      </c>
      <c r="O206" s="74" t="s">
        <v>65</v>
      </c>
      <c r="P206" s="71">
        <f t="shared" si="19"/>
        <v>11.43</v>
      </c>
    </row>
    <row r="207" spans="2:16">
      <c r="B207" s="108">
        <v>20</v>
      </c>
      <c r="C207" s="109" t="s">
        <v>66</v>
      </c>
      <c r="D207" s="70">
        <f t="shared" si="18"/>
        <v>147.05882352941177</v>
      </c>
      <c r="E207" s="110">
        <v>12.66</v>
      </c>
      <c r="F207" s="111">
        <v>4.0790000000000002E-3</v>
      </c>
      <c r="G207" s="107">
        <f t="shared" si="14"/>
        <v>12.664079000000001</v>
      </c>
      <c r="H207" s="72">
        <v>4.1900000000000004</v>
      </c>
      <c r="I207" s="74" t="s">
        <v>12</v>
      </c>
      <c r="J207" s="75">
        <f t="shared" si="20"/>
        <v>4190</v>
      </c>
      <c r="K207" s="72">
        <v>153.13999999999999</v>
      </c>
      <c r="L207" s="74" t="s">
        <v>65</v>
      </c>
      <c r="M207" s="71">
        <f t="shared" si="16"/>
        <v>153.13999999999999</v>
      </c>
      <c r="N207" s="72">
        <v>13.33</v>
      </c>
      <c r="O207" s="74" t="s">
        <v>65</v>
      </c>
      <c r="P207" s="71">
        <f t="shared" si="19"/>
        <v>13.33</v>
      </c>
    </row>
    <row r="208" spans="2:16">
      <c r="B208" s="108">
        <v>22.5</v>
      </c>
      <c r="C208" s="109" t="s">
        <v>66</v>
      </c>
      <c r="D208" s="70">
        <f t="shared" si="18"/>
        <v>165.44117647058823</v>
      </c>
      <c r="E208" s="110">
        <v>11.75</v>
      </c>
      <c r="F208" s="111">
        <v>3.6670000000000001E-3</v>
      </c>
      <c r="G208" s="107">
        <f t="shared" si="14"/>
        <v>11.753667</v>
      </c>
      <c r="H208" s="72">
        <v>5.07</v>
      </c>
      <c r="I208" s="74" t="s">
        <v>12</v>
      </c>
      <c r="J208" s="75">
        <f t="shared" si="20"/>
        <v>5070</v>
      </c>
      <c r="K208" s="72">
        <v>197.68</v>
      </c>
      <c r="L208" s="74" t="s">
        <v>65</v>
      </c>
      <c r="M208" s="71">
        <f t="shared" si="16"/>
        <v>197.68</v>
      </c>
      <c r="N208" s="72">
        <v>15.86</v>
      </c>
      <c r="O208" s="74" t="s">
        <v>65</v>
      </c>
      <c r="P208" s="71">
        <f t="shared" si="19"/>
        <v>15.86</v>
      </c>
    </row>
    <row r="209" spans="2:16">
      <c r="B209" s="108">
        <v>25</v>
      </c>
      <c r="C209" s="109" t="s">
        <v>66</v>
      </c>
      <c r="D209" s="70">
        <f t="shared" si="18"/>
        <v>183.8235294117647</v>
      </c>
      <c r="E209" s="110">
        <v>11</v>
      </c>
      <c r="F209" s="111">
        <v>3.333E-3</v>
      </c>
      <c r="G209" s="107">
        <f t="shared" si="14"/>
        <v>11.003333</v>
      </c>
      <c r="H209" s="72">
        <v>6.02</v>
      </c>
      <c r="I209" s="74" t="s">
        <v>12</v>
      </c>
      <c r="J209" s="75">
        <f t="shared" si="20"/>
        <v>6020</v>
      </c>
      <c r="K209" s="72">
        <v>238.85</v>
      </c>
      <c r="L209" s="74" t="s">
        <v>65</v>
      </c>
      <c r="M209" s="71">
        <f t="shared" si="16"/>
        <v>238.85</v>
      </c>
      <c r="N209" s="72">
        <v>18.53</v>
      </c>
      <c r="O209" s="74" t="s">
        <v>65</v>
      </c>
      <c r="P209" s="71">
        <f t="shared" si="19"/>
        <v>18.53</v>
      </c>
    </row>
    <row r="210" spans="2:16">
      <c r="B210" s="108">
        <v>27.5</v>
      </c>
      <c r="C210" s="109" t="s">
        <v>66</v>
      </c>
      <c r="D210" s="70">
        <f t="shared" si="18"/>
        <v>202.20588235294119</v>
      </c>
      <c r="E210" s="110">
        <v>10.38</v>
      </c>
      <c r="F210" s="111">
        <v>3.0569999999999998E-3</v>
      </c>
      <c r="G210" s="107">
        <f t="shared" si="14"/>
        <v>10.383057000000001</v>
      </c>
      <c r="H210" s="72">
        <v>7.02</v>
      </c>
      <c r="I210" s="74" t="s">
        <v>12</v>
      </c>
      <c r="J210" s="75">
        <f t="shared" si="20"/>
        <v>7020</v>
      </c>
      <c r="K210" s="72">
        <v>278.19</v>
      </c>
      <c r="L210" s="74" t="s">
        <v>65</v>
      </c>
      <c r="M210" s="71">
        <f t="shared" si="16"/>
        <v>278.19</v>
      </c>
      <c r="N210" s="72">
        <v>21.33</v>
      </c>
      <c r="O210" s="74" t="s">
        <v>65</v>
      </c>
      <c r="P210" s="71">
        <f t="shared" si="19"/>
        <v>21.33</v>
      </c>
    </row>
    <row r="211" spans="2:16">
      <c r="B211" s="108">
        <v>30</v>
      </c>
      <c r="C211" s="109" t="s">
        <v>66</v>
      </c>
      <c r="D211" s="70">
        <f t="shared" si="18"/>
        <v>220.58823529411765</v>
      </c>
      <c r="E211" s="110">
        <v>9.8559999999999999</v>
      </c>
      <c r="F211" s="111">
        <v>2.8249999999999998E-3</v>
      </c>
      <c r="G211" s="107">
        <f t="shared" si="14"/>
        <v>9.8588249999999995</v>
      </c>
      <c r="H211" s="72">
        <v>8.09</v>
      </c>
      <c r="I211" s="74" t="s">
        <v>12</v>
      </c>
      <c r="J211" s="75">
        <f t="shared" si="20"/>
        <v>8090</v>
      </c>
      <c r="K211" s="72">
        <v>316.38</v>
      </c>
      <c r="L211" s="74" t="s">
        <v>65</v>
      </c>
      <c r="M211" s="71">
        <f t="shared" si="16"/>
        <v>316.38</v>
      </c>
      <c r="N211" s="72">
        <v>24.26</v>
      </c>
      <c r="O211" s="74" t="s">
        <v>65</v>
      </c>
      <c r="P211" s="71">
        <f t="shared" si="19"/>
        <v>24.26</v>
      </c>
    </row>
    <row r="212" spans="2:16">
      <c r="B212" s="108">
        <v>32.5</v>
      </c>
      <c r="C212" s="109" t="s">
        <v>66</v>
      </c>
      <c r="D212" s="70">
        <f t="shared" si="18"/>
        <v>238.97058823529412</v>
      </c>
      <c r="E212" s="110">
        <v>9.4079999999999995</v>
      </c>
      <c r="F212" s="111">
        <v>2.6259999999999999E-3</v>
      </c>
      <c r="G212" s="107">
        <f t="shared" si="14"/>
        <v>9.4106259999999988</v>
      </c>
      <c r="H212" s="72">
        <v>9.2100000000000009</v>
      </c>
      <c r="I212" s="74" t="s">
        <v>12</v>
      </c>
      <c r="J212" s="75">
        <f t="shared" si="20"/>
        <v>9210</v>
      </c>
      <c r="K212" s="72">
        <v>353.76</v>
      </c>
      <c r="L212" s="74" t="s">
        <v>65</v>
      </c>
      <c r="M212" s="71">
        <f t="shared" si="16"/>
        <v>353.76</v>
      </c>
      <c r="N212" s="72">
        <v>27.3</v>
      </c>
      <c r="O212" s="74" t="s">
        <v>65</v>
      </c>
      <c r="P212" s="71">
        <f t="shared" si="19"/>
        <v>27.3</v>
      </c>
    </row>
    <row r="213" spans="2:16">
      <c r="B213" s="108">
        <v>35</v>
      </c>
      <c r="C213" s="109" t="s">
        <v>66</v>
      </c>
      <c r="D213" s="70">
        <f t="shared" si="18"/>
        <v>257.35294117647061</v>
      </c>
      <c r="E213" s="110">
        <v>9.0210000000000008</v>
      </c>
      <c r="F213" s="111">
        <v>2.4550000000000002E-3</v>
      </c>
      <c r="G213" s="107">
        <f t="shared" ref="G213:G228" si="21">E213+F213</f>
        <v>9.0234550000000002</v>
      </c>
      <c r="H213" s="72">
        <v>10.38</v>
      </c>
      <c r="I213" s="74" t="s">
        <v>12</v>
      </c>
      <c r="J213" s="75">
        <f t="shared" si="20"/>
        <v>10380</v>
      </c>
      <c r="K213" s="72">
        <v>390.54</v>
      </c>
      <c r="L213" s="74" t="s">
        <v>65</v>
      </c>
      <c r="M213" s="71">
        <f t="shared" si="16"/>
        <v>390.54</v>
      </c>
      <c r="N213" s="72">
        <v>30.45</v>
      </c>
      <c r="O213" s="74" t="s">
        <v>65</v>
      </c>
      <c r="P213" s="71">
        <f t="shared" si="19"/>
        <v>30.45</v>
      </c>
    </row>
    <row r="214" spans="2:16">
      <c r="B214" s="108">
        <v>37.5</v>
      </c>
      <c r="C214" s="109" t="s">
        <v>66</v>
      </c>
      <c r="D214" s="70">
        <f t="shared" si="18"/>
        <v>275.73529411764707</v>
      </c>
      <c r="E214" s="110">
        <v>8.6829999999999998</v>
      </c>
      <c r="F214" s="111">
        <v>2.3059999999999999E-3</v>
      </c>
      <c r="G214" s="107">
        <f t="shared" si="21"/>
        <v>8.6853060000000006</v>
      </c>
      <c r="H214" s="72">
        <v>11.59</v>
      </c>
      <c r="I214" s="74" t="s">
        <v>12</v>
      </c>
      <c r="J214" s="75">
        <f t="shared" si="20"/>
        <v>11590</v>
      </c>
      <c r="K214" s="72">
        <v>426.82</v>
      </c>
      <c r="L214" s="74" t="s">
        <v>65</v>
      </c>
      <c r="M214" s="71">
        <f t="shared" si="16"/>
        <v>426.82</v>
      </c>
      <c r="N214" s="72">
        <v>33.69</v>
      </c>
      <c r="O214" s="74" t="s">
        <v>65</v>
      </c>
      <c r="P214" s="71">
        <f t="shared" si="19"/>
        <v>33.69</v>
      </c>
    </row>
    <row r="215" spans="2:16">
      <c r="B215" s="108">
        <v>40</v>
      </c>
      <c r="C215" s="109" t="s">
        <v>66</v>
      </c>
      <c r="D215" s="70">
        <f t="shared" si="18"/>
        <v>294.11764705882354</v>
      </c>
      <c r="E215" s="110">
        <v>8.3849999999999998</v>
      </c>
      <c r="F215" s="111">
        <v>2.1740000000000002E-3</v>
      </c>
      <c r="G215" s="107">
        <f t="shared" si="21"/>
        <v>8.3871739999999999</v>
      </c>
      <c r="H215" s="72">
        <v>12.86</v>
      </c>
      <c r="I215" s="74" t="s">
        <v>12</v>
      </c>
      <c r="J215" s="75">
        <f t="shared" si="20"/>
        <v>12860</v>
      </c>
      <c r="K215" s="72">
        <v>462.69</v>
      </c>
      <c r="L215" s="74" t="s">
        <v>65</v>
      </c>
      <c r="M215" s="71">
        <f t="shared" si="16"/>
        <v>462.69</v>
      </c>
      <c r="N215" s="72">
        <v>37.020000000000003</v>
      </c>
      <c r="O215" s="74" t="s">
        <v>65</v>
      </c>
      <c r="P215" s="71">
        <f t="shared" si="19"/>
        <v>37.020000000000003</v>
      </c>
    </row>
    <row r="216" spans="2:16">
      <c r="B216" s="108">
        <v>45</v>
      </c>
      <c r="C216" s="109" t="s">
        <v>66</v>
      </c>
      <c r="D216" s="70">
        <f t="shared" si="18"/>
        <v>330.88235294117646</v>
      </c>
      <c r="E216" s="110">
        <v>7.8869999999999996</v>
      </c>
      <c r="F216" s="111">
        <v>1.9530000000000001E-3</v>
      </c>
      <c r="G216" s="107">
        <f t="shared" si="21"/>
        <v>7.8889529999999999</v>
      </c>
      <c r="H216" s="72">
        <v>15.51</v>
      </c>
      <c r="I216" s="74" t="s">
        <v>12</v>
      </c>
      <c r="J216" s="75">
        <f t="shared" si="20"/>
        <v>15510</v>
      </c>
      <c r="K216" s="72">
        <v>595.46</v>
      </c>
      <c r="L216" s="74" t="s">
        <v>65</v>
      </c>
      <c r="M216" s="71">
        <f t="shared" si="16"/>
        <v>595.46</v>
      </c>
      <c r="N216" s="72">
        <v>43.91</v>
      </c>
      <c r="O216" s="74" t="s">
        <v>65</v>
      </c>
      <c r="P216" s="71">
        <f t="shared" si="19"/>
        <v>43.91</v>
      </c>
    </row>
    <row r="217" spans="2:16">
      <c r="B217" s="108">
        <v>50</v>
      </c>
      <c r="C217" s="109" t="s">
        <v>66</v>
      </c>
      <c r="D217" s="70">
        <f t="shared" si="18"/>
        <v>367.64705882352939</v>
      </c>
      <c r="E217" s="110">
        <v>7.4870000000000001</v>
      </c>
      <c r="F217" s="111">
        <v>1.774E-3</v>
      </c>
      <c r="G217" s="107">
        <f t="shared" si="21"/>
        <v>7.4887740000000003</v>
      </c>
      <c r="H217" s="72">
        <v>18.309999999999999</v>
      </c>
      <c r="I217" s="74" t="s">
        <v>12</v>
      </c>
      <c r="J217" s="75">
        <f t="shared" si="20"/>
        <v>18310</v>
      </c>
      <c r="K217" s="72">
        <v>715.48</v>
      </c>
      <c r="L217" s="74" t="s">
        <v>65</v>
      </c>
      <c r="M217" s="71">
        <f t="shared" si="16"/>
        <v>715.48</v>
      </c>
      <c r="N217" s="72">
        <v>51.07</v>
      </c>
      <c r="O217" s="74" t="s">
        <v>65</v>
      </c>
      <c r="P217" s="71">
        <f t="shared" si="19"/>
        <v>51.07</v>
      </c>
    </row>
    <row r="218" spans="2:16">
      <c r="B218" s="108">
        <v>55</v>
      </c>
      <c r="C218" s="109" t="s">
        <v>66</v>
      </c>
      <c r="D218" s="70">
        <f t="shared" si="18"/>
        <v>404.41176470588238</v>
      </c>
      <c r="E218" s="110">
        <v>7.1589999999999998</v>
      </c>
      <c r="F218" s="111">
        <v>1.6260000000000001E-3</v>
      </c>
      <c r="G218" s="107">
        <f t="shared" si="21"/>
        <v>7.1606259999999997</v>
      </c>
      <c r="H218" s="72">
        <v>21.25</v>
      </c>
      <c r="I218" s="74" t="s">
        <v>12</v>
      </c>
      <c r="J218" s="75">
        <f t="shared" si="20"/>
        <v>21250</v>
      </c>
      <c r="K218" s="72">
        <v>827.78</v>
      </c>
      <c r="L218" s="74" t="s">
        <v>65</v>
      </c>
      <c r="M218" s="71">
        <f t="shared" si="16"/>
        <v>827.78</v>
      </c>
      <c r="N218" s="72">
        <v>58.44</v>
      </c>
      <c r="O218" s="74" t="s">
        <v>65</v>
      </c>
      <c r="P218" s="71">
        <f t="shared" si="19"/>
        <v>58.44</v>
      </c>
    </row>
    <row r="219" spans="2:16">
      <c r="B219" s="108">
        <v>60</v>
      </c>
      <c r="C219" s="109" t="s">
        <v>66</v>
      </c>
      <c r="D219" s="70">
        <f t="shared" si="18"/>
        <v>441.1764705882353</v>
      </c>
      <c r="E219" s="110">
        <v>6.8869999999999996</v>
      </c>
      <c r="F219" s="111">
        <v>1.5020000000000001E-3</v>
      </c>
      <c r="G219" s="107">
        <f t="shared" si="21"/>
        <v>6.8885019999999999</v>
      </c>
      <c r="H219" s="72">
        <v>24.32</v>
      </c>
      <c r="I219" s="74" t="s">
        <v>12</v>
      </c>
      <c r="J219" s="75">
        <f t="shared" si="20"/>
        <v>24320</v>
      </c>
      <c r="K219" s="72">
        <v>934.67</v>
      </c>
      <c r="L219" s="74" t="s">
        <v>65</v>
      </c>
      <c r="M219" s="71">
        <f t="shared" si="16"/>
        <v>934.67</v>
      </c>
      <c r="N219" s="72">
        <v>66</v>
      </c>
      <c r="O219" s="74" t="s">
        <v>65</v>
      </c>
      <c r="P219" s="71">
        <f t="shared" si="19"/>
        <v>66</v>
      </c>
    </row>
    <row r="220" spans="2:16">
      <c r="B220" s="108">
        <v>65</v>
      </c>
      <c r="C220" s="109" t="s">
        <v>66</v>
      </c>
      <c r="D220" s="70">
        <f t="shared" si="18"/>
        <v>477.94117647058823</v>
      </c>
      <c r="E220" s="110">
        <v>6.6580000000000004</v>
      </c>
      <c r="F220" s="111">
        <v>1.3960000000000001E-3</v>
      </c>
      <c r="G220" s="107">
        <f t="shared" si="21"/>
        <v>6.6593960000000001</v>
      </c>
      <c r="H220" s="72">
        <v>27.5</v>
      </c>
      <c r="I220" s="74" t="s">
        <v>12</v>
      </c>
      <c r="J220" s="75">
        <f t="shared" si="20"/>
        <v>27500</v>
      </c>
      <c r="K220" s="72">
        <v>1.04</v>
      </c>
      <c r="L220" s="73" t="s">
        <v>12</v>
      </c>
      <c r="M220" s="75">
        <f t="shared" ref="M220:M228" si="22">K220*1000</f>
        <v>1040</v>
      </c>
      <c r="N220" s="72">
        <v>73.709999999999994</v>
      </c>
      <c r="O220" s="74" t="s">
        <v>65</v>
      </c>
      <c r="P220" s="71">
        <f t="shared" si="19"/>
        <v>73.709999999999994</v>
      </c>
    </row>
    <row r="221" spans="2:16">
      <c r="B221" s="108">
        <v>70</v>
      </c>
      <c r="C221" s="109" t="s">
        <v>66</v>
      </c>
      <c r="D221" s="70">
        <f t="shared" si="18"/>
        <v>514.70588235294122</v>
      </c>
      <c r="E221" s="110">
        <v>6.4619999999999997</v>
      </c>
      <c r="F221" s="111">
        <v>1.304E-3</v>
      </c>
      <c r="G221" s="107">
        <f t="shared" si="21"/>
        <v>6.4633039999999999</v>
      </c>
      <c r="H221" s="72">
        <v>30.78</v>
      </c>
      <c r="I221" s="74" t="s">
        <v>12</v>
      </c>
      <c r="J221" s="75">
        <f t="shared" si="20"/>
        <v>30780</v>
      </c>
      <c r="K221" s="72">
        <v>1.1399999999999999</v>
      </c>
      <c r="L221" s="74" t="s">
        <v>12</v>
      </c>
      <c r="M221" s="75">
        <f t="shared" si="22"/>
        <v>1140</v>
      </c>
      <c r="N221" s="72">
        <v>81.53</v>
      </c>
      <c r="O221" s="74" t="s">
        <v>65</v>
      </c>
      <c r="P221" s="71">
        <f t="shared" si="19"/>
        <v>81.53</v>
      </c>
    </row>
    <row r="222" spans="2:16">
      <c r="B222" s="108">
        <v>80</v>
      </c>
      <c r="C222" s="109" t="s">
        <v>66</v>
      </c>
      <c r="D222" s="70">
        <f t="shared" si="18"/>
        <v>588.23529411764707</v>
      </c>
      <c r="E222" s="110">
        <v>6.1479999999999997</v>
      </c>
      <c r="F222" s="111">
        <v>1.1540000000000001E-3</v>
      </c>
      <c r="G222" s="107">
        <f t="shared" si="21"/>
        <v>6.1491539999999993</v>
      </c>
      <c r="H222" s="72">
        <v>37.619999999999997</v>
      </c>
      <c r="I222" s="74" t="s">
        <v>12</v>
      </c>
      <c r="J222" s="75">
        <f t="shared" si="20"/>
        <v>37620</v>
      </c>
      <c r="K222" s="72">
        <v>1.49</v>
      </c>
      <c r="L222" s="74" t="s">
        <v>12</v>
      </c>
      <c r="M222" s="75">
        <f t="shared" si="22"/>
        <v>1490</v>
      </c>
      <c r="N222" s="72">
        <v>97.46</v>
      </c>
      <c r="O222" s="74" t="s">
        <v>65</v>
      </c>
      <c r="P222" s="71">
        <f t="shared" si="19"/>
        <v>97.46</v>
      </c>
    </row>
    <row r="223" spans="2:16">
      <c r="B223" s="108">
        <v>90</v>
      </c>
      <c r="C223" s="109" t="s">
        <v>66</v>
      </c>
      <c r="D223" s="70">
        <f t="shared" si="18"/>
        <v>661.76470588235293</v>
      </c>
      <c r="E223" s="110">
        <v>5.91</v>
      </c>
      <c r="F223" s="111">
        <v>1.036E-3</v>
      </c>
      <c r="G223" s="107">
        <f t="shared" si="21"/>
        <v>5.9110360000000002</v>
      </c>
      <c r="H223" s="72">
        <v>44.77</v>
      </c>
      <c r="I223" s="74" t="s">
        <v>12</v>
      </c>
      <c r="J223" s="75">
        <f t="shared" si="20"/>
        <v>44770</v>
      </c>
      <c r="K223" s="72">
        <v>1.8</v>
      </c>
      <c r="L223" s="74" t="s">
        <v>12</v>
      </c>
      <c r="M223" s="75">
        <f t="shared" si="22"/>
        <v>1800</v>
      </c>
      <c r="N223" s="72">
        <v>113.63</v>
      </c>
      <c r="O223" s="74" t="s">
        <v>65</v>
      </c>
      <c r="P223" s="71">
        <f t="shared" si="19"/>
        <v>113.63</v>
      </c>
    </row>
    <row r="224" spans="2:16">
      <c r="B224" s="108">
        <v>100</v>
      </c>
      <c r="C224" s="109" t="s">
        <v>66</v>
      </c>
      <c r="D224" s="70">
        <f t="shared" si="18"/>
        <v>735.29411764705878</v>
      </c>
      <c r="E224" s="110">
        <v>5.7240000000000002</v>
      </c>
      <c r="F224" s="111">
        <v>9.4070000000000004E-4</v>
      </c>
      <c r="G224" s="107">
        <f t="shared" si="21"/>
        <v>5.7249407000000003</v>
      </c>
      <c r="H224" s="72">
        <v>52.18</v>
      </c>
      <c r="I224" s="74" t="s">
        <v>12</v>
      </c>
      <c r="J224" s="75">
        <f t="shared" si="20"/>
        <v>52180</v>
      </c>
      <c r="K224" s="72">
        <v>2.09</v>
      </c>
      <c r="L224" s="74" t="s">
        <v>12</v>
      </c>
      <c r="M224" s="75">
        <f t="shared" si="22"/>
        <v>2090</v>
      </c>
      <c r="N224" s="72">
        <v>129.91</v>
      </c>
      <c r="O224" s="74" t="s">
        <v>65</v>
      </c>
      <c r="P224" s="71">
        <f t="shared" si="19"/>
        <v>129.91</v>
      </c>
    </row>
    <row r="225" spans="1:16">
      <c r="B225" s="108">
        <v>110</v>
      </c>
      <c r="C225" s="109" t="s">
        <v>66</v>
      </c>
      <c r="D225" s="70">
        <f t="shared" si="18"/>
        <v>808.82352941176475</v>
      </c>
      <c r="E225" s="110">
        <v>5.5759999999999996</v>
      </c>
      <c r="F225" s="111">
        <v>8.6189999999999997E-4</v>
      </c>
      <c r="G225" s="107">
        <f t="shared" si="21"/>
        <v>5.5768618999999999</v>
      </c>
      <c r="H225" s="72">
        <v>59.8</v>
      </c>
      <c r="I225" s="74" t="s">
        <v>12</v>
      </c>
      <c r="J225" s="75">
        <f t="shared" si="20"/>
        <v>59800</v>
      </c>
      <c r="K225" s="72">
        <v>2.35</v>
      </c>
      <c r="L225" s="74" t="s">
        <v>12</v>
      </c>
      <c r="M225" s="75">
        <f t="shared" si="22"/>
        <v>2350</v>
      </c>
      <c r="N225" s="72">
        <v>146.22</v>
      </c>
      <c r="O225" s="74" t="s">
        <v>65</v>
      </c>
      <c r="P225" s="71">
        <f t="shared" si="19"/>
        <v>146.22</v>
      </c>
    </row>
    <row r="226" spans="1:16">
      <c r="B226" s="108">
        <v>120</v>
      </c>
      <c r="C226" s="109" t="s">
        <v>66</v>
      </c>
      <c r="D226" s="70">
        <f t="shared" si="18"/>
        <v>882.35294117647061</v>
      </c>
      <c r="E226" s="110">
        <v>5.4580000000000002</v>
      </c>
      <c r="F226" s="111">
        <v>7.9569999999999999E-4</v>
      </c>
      <c r="G226" s="107">
        <f t="shared" si="21"/>
        <v>5.4587957000000005</v>
      </c>
      <c r="H226" s="72">
        <v>67.61</v>
      </c>
      <c r="I226" s="74" t="s">
        <v>12</v>
      </c>
      <c r="J226" s="75">
        <f t="shared" si="20"/>
        <v>67610</v>
      </c>
      <c r="K226" s="72">
        <v>2.59</v>
      </c>
      <c r="L226" s="74" t="s">
        <v>12</v>
      </c>
      <c r="M226" s="75">
        <f t="shared" si="22"/>
        <v>2590</v>
      </c>
      <c r="N226" s="72">
        <v>162.49</v>
      </c>
      <c r="O226" s="74" t="s">
        <v>65</v>
      </c>
      <c r="P226" s="71">
        <f t="shared" si="19"/>
        <v>162.49</v>
      </c>
    </row>
    <row r="227" spans="1:16">
      <c r="B227" s="108">
        <v>130</v>
      </c>
      <c r="C227" s="109" t="s">
        <v>66</v>
      </c>
      <c r="D227" s="70">
        <f t="shared" si="18"/>
        <v>955.88235294117646</v>
      </c>
      <c r="E227" s="110">
        <v>5.3609999999999998</v>
      </c>
      <c r="F227" s="111">
        <v>7.3930000000000003E-4</v>
      </c>
      <c r="G227" s="107">
        <f t="shared" si="21"/>
        <v>5.3617393</v>
      </c>
      <c r="H227" s="72">
        <v>75.58</v>
      </c>
      <c r="I227" s="74" t="s">
        <v>12</v>
      </c>
      <c r="J227" s="75">
        <f t="shared" si="20"/>
        <v>75580</v>
      </c>
      <c r="K227" s="72">
        <v>2.83</v>
      </c>
      <c r="L227" s="74" t="s">
        <v>12</v>
      </c>
      <c r="M227" s="75">
        <f t="shared" si="22"/>
        <v>2830</v>
      </c>
      <c r="N227" s="72">
        <v>178.67</v>
      </c>
      <c r="O227" s="74" t="s">
        <v>65</v>
      </c>
      <c r="P227" s="71">
        <f t="shared" si="19"/>
        <v>178.67</v>
      </c>
    </row>
    <row r="228" spans="1:16">
      <c r="A228" s="4">
        <v>228</v>
      </c>
      <c r="B228" s="108">
        <v>136</v>
      </c>
      <c r="C228" s="109" t="s">
        <v>66</v>
      </c>
      <c r="D228" s="70">
        <f t="shared" si="18"/>
        <v>1000</v>
      </c>
      <c r="E228" s="110">
        <v>5.3140000000000001</v>
      </c>
      <c r="F228" s="111">
        <v>7.092E-4</v>
      </c>
      <c r="G228" s="107">
        <f t="shared" si="21"/>
        <v>5.3147092000000002</v>
      </c>
      <c r="H228" s="72">
        <v>80.42</v>
      </c>
      <c r="I228" s="74" t="s">
        <v>12</v>
      </c>
      <c r="J228" s="75">
        <f t="shared" si="20"/>
        <v>80420</v>
      </c>
      <c r="K228" s="72">
        <v>2.91</v>
      </c>
      <c r="L228" s="74" t="s">
        <v>12</v>
      </c>
      <c r="M228" s="75">
        <f t="shared" si="22"/>
        <v>2910</v>
      </c>
      <c r="N228" s="72">
        <v>188.32</v>
      </c>
      <c r="O228" s="74" t="s">
        <v>65</v>
      </c>
      <c r="P228" s="71">
        <f t="shared" si="19"/>
        <v>188.32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1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85</v>
      </c>
      <c r="F2" s="7"/>
      <c r="G2" s="7"/>
      <c r="L2" s="5" t="s">
        <v>92</v>
      </c>
      <c r="M2" s="8"/>
      <c r="N2" s="9" t="s">
        <v>15</v>
      </c>
      <c r="R2" s="46"/>
      <c r="S2" s="128"/>
      <c r="T2" s="25"/>
      <c r="U2" s="46"/>
      <c r="V2" s="129"/>
      <c r="W2" s="25"/>
      <c r="X2" s="25"/>
      <c r="Y2" s="25"/>
    </row>
    <row r="3" spans="1:25">
      <c r="A3" s="4">
        <v>3</v>
      </c>
      <c r="B3" s="12" t="s">
        <v>67</v>
      </c>
      <c r="C3" s="13" t="s">
        <v>17</v>
      </c>
      <c r="E3" s="12" t="s">
        <v>134</v>
      </c>
      <c r="F3" s="185"/>
      <c r="G3" s="14" t="s">
        <v>18</v>
      </c>
      <c r="H3" s="14"/>
      <c r="I3" s="14"/>
      <c r="K3" s="15"/>
      <c r="L3" s="5" t="s">
        <v>90</v>
      </c>
      <c r="M3" s="16"/>
      <c r="N3" s="9" t="s">
        <v>20</v>
      </c>
      <c r="O3" s="9"/>
      <c r="R3" s="25"/>
      <c r="S3" s="25"/>
      <c r="T3" s="25"/>
      <c r="U3" s="46"/>
      <c r="V3" s="122"/>
      <c r="W3" s="123"/>
      <c r="X3" s="25"/>
      <c r="Y3" s="25"/>
    </row>
    <row r="4" spans="1:25">
      <c r="A4" s="4">
        <v>4</v>
      </c>
      <c r="B4" s="12" t="s">
        <v>21</v>
      </c>
      <c r="C4" s="20">
        <v>54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93</v>
      </c>
      <c r="L4" s="9"/>
      <c r="M4" s="9"/>
      <c r="N4" s="9"/>
      <c r="O4" s="9"/>
      <c r="R4" s="46"/>
      <c r="S4" s="23"/>
      <c r="T4" s="25"/>
      <c r="U4" s="25"/>
      <c r="V4" s="130"/>
      <c r="W4" s="25"/>
      <c r="X4" s="25"/>
      <c r="Y4" s="25"/>
    </row>
    <row r="5" spans="1:25">
      <c r="A5" s="1">
        <v>5</v>
      </c>
      <c r="B5" s="12" t="s">
        <v>94</v>
      </c>
      <c r="C5" s="20">
        <v>136</v>
      </c>
      <c r="D5" s="21" t="s">
        <v>95</v>
      </c>
      <c r="F5" s="14" t="s">
        <v>0</v>
      </c>
      <c r="G5" s="14" t="s">
        <v>26</v>
      </c>
      <c r="H5" s="14" t="s">
        <v>96</v>
      </c>
      <c r="I5" s="14" t="s">
        <v>96</v>
      </c>
      <c r="J5" s="24" t="s">
        <v>28</v>
      </c>
      <c r="K5" s="5" t="s">
        <v>29</v>
      </c>
      <c r="L5" s="14"/>
      <c r="M5" s="14"/>
      <c r="N5" s="9"/>
      <c r="O5" s="15" t="s">
        <v>131</v>
      </c>
      <c r="P5" s="1" t="str">
        <f ca="1">RIGHT(CELL("filename",A1),LEN(CELL("filename",A1))-FIND("]",CELL("filename",A1)))</f>
        <v>srim136Xe_Al</v>
      </c>
      <c r="R5" s="46"/>
      <c r="S5" s="23"/>
      <c r="T5" s="124"/>
      <c r="U5" s="121"/>
      <c r="V5" s="98"/>
      <c r="W5" s="25"/>
      <c r="X5" s="25"/>
      <c r="Y5" s="25"/>
    </row>
    <row r="6" spans="1:25">
      <c r="A6" s="4">
        <v>6</v>
      </c>
      <c r="B6" s="12" t="s">
        <v>97</v>
      </c>
      <c r="C6" s="26" t="s">
        <v>31</v>
      </c>
      <c r="D6" s="21" t="s">
        <v>98</v>
      </c>
      <c r="F6" s="27" t="s">
        <v>6</v>
      </c>
      <c r="G6" s="28">
        <v>13</v>
      </c>
      <c r="H6" s="28">
        <v>100</v>
      </c>
      <c r="I6" s="29">
        <v>100</v>
      </c>
      <c r="J6" s="4">
        <v>1</v>
      </c>
      <c r="K6" s="30">
        <v>27.018999999999998</v>
      </c>
      <c r="L6" s="22" t="s">
        <v>99</v>
      </c>
      <c r="M6" s="9"/>
      <c r="N6" s="9"/>
      <c r="O6" s="15" t="s">
        <v>130</v>
      </c>
      <c r="P6" s="131" t="s">
        <v>132</v>
      </c>
      <c r="R6" s="46"/>
      <c r="S6" s="23"/>
      <c r="T6" s="58"/>
      <c r="U6" s="121"/>
      <c r="V6" s="98"/>
      <c r="W6" s="25"/>
      <c r="X6" s="25"/>
      <c r="Y6" s="25"/>
    </row>
    <row r="7" spans="1:25">
      <c r="A7" s="1">
        <v>7</v>
      </c>
      <c r="B7" s="31"/>
      <c r="C7" s="26" t="s">
        <v>100</v>
      </c>
      <c r="F7" s="32"/>
      <c r="G7" s="33"/>
      <c r="H7" s="33"/>
      <c r="I7" s="34"/>
      <c r="J7" s="4">
        <v>2</v>
      </c>
      <c r="K7" s="35">
        <v>270.19</v>
      </c>
      <c r="L7" s="22" t="s">
        <v>34</v>
      </c>
      <c r="M7" s="9"/>
      <c r="N7" s="9"/>
      <c r="O7" s="9"/>
      <c r="R7" s="46"/>
      <c r="S7" s="23"/>
      <c r="T7" s="25"/>
      <c r="U7" s="121"/>
      <c r="V7" s="98"/>
      <c r="W7" s="25"/>
      <c r="X7" s="36"/>
      <c r="Y7" s="25"/>
    </row>
    <row r="8" spans="1:25">
      <c r="A8" s="1">
        <v>8</v>
      </c>
      <c r="B8" s="12" t="s">
        <v>35</v>
      </c>
      <c r="C8" s="37">
        <v>2.702</v>
      </c>
      <c r="D8" s="38" t="s">
        <v>9</v>
      </c>
      <c r="F8" s="32"/>
      <c r="G8" s="33"/>
      <c r="H8" s="33"/>
      <c r="I8" s="34"/>
      <c r="J8" s="4">
        <v>3</v>
      </c>
      <c r="K8" s="35">
        <v>270.19</v>
      </c>
      <c r="L8" s="22" t="s">
        <v>101</v>
      </c>
      <c r="M8" s="9"/>
      <c r="N8" s="9"/>
      <c r="O8" s="9"/>
      <c r="R8" s="46"/>
      <c r="S8" s="23"/>
      <c r="T8" s="25"/>
      <c r="U8" s="121"/>
      <c r="V8" s="99"/>
      <c r="W8" s="25"/>
      <c r="X8" s="40"/>
      <c r="Y8" s="125"/>
    </row>
    <row r="9" spans="1:25">
      <c r="A9" s="1">
        <v>9</v>
      </c>
      <c r="B9" s="31"/>
      <c r="C9" s="37">
        <v>6.0304999999999998E+22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70</v>
      </c>
      <c r="M9" s="9"/>
      <c r="N9" s="9"/>
      <c r="O9" s="9"/>
      <c r="R9" s="46"/>
      <c r="S9" s="41"/>
      <c r="T9" s="126"/>
      <c r="U9" s="121"/>
      <c r="V9" s="99"/>
      <c r="W9" s="25"/>
      <c r="X9" s="40"/>
      <c r="Y9" s="125"/>
    </row>
    <row r="10" spans="1:25">
      <c r="A10" s="1">
        <v>10</v>
      </c>
      <c r="B10" s="12" t="s">
        <v>87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39</v>
      </c>
      <c r="M10" s="9"/>
      <c r="N10" s="9"/>
      <c r="O10" s="9"/>
      <c r="R10" s="46"/>
      <c r="S10" s="41"/>
      <c r="T10" s="58"/>
      <c r="U10" s="121"/>
      <c r="V10" s="99"/>
      <c r="W10" s="25"/>
      <c r="X10" s="40"/>
      <c r="Y10" s="125"/>
    </row>
    <row r="11" spans="1:25">
      <c r="A11" s="1">
        <v>11</v>
      </c>
      <c r="C11" s="43" t="s">
        <v>71</v>
      </c>
      <c r="D11" s="7" t="s">
        <v>41</v>
      </c>
      <c r="F11" s="32"/>
      <c r="G11" s="33"/>
      <c r="H11" s="33"/>
      <c r="I11" s="34"/>
      <c r="J11" s="4">
        <v>6</v>
      </c>
      <c r="K11" s="35">
        <v>1000</v>
      </c>
      <c r="L11" s="22" t="s">
        <v>42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102</v>
      </c>
      <c r="C12" s="44">
        <v>20</v>
      </c>
      <c r="D12" s="45">
        <f>$C$5/100</f>
        <v>1.36</v>
      </c>
      <c r="E12" s="21" t="s">
        <v>82</v>
      </c>
      <c r="F12" s="32"/>
      <c r="G12" s="33"/>
      <c r="H12" s="33"/>
      <c r="I12" s="34"/>
      <c r="J12" s="4">
        <v>7</v>
      </c>
      <c r="K12" s="35">
        <v>44.804000000000002</v>
      </c>
      <c r="L12" s="22" t="s">
        <v>89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103</v>
      </c>
      <c r="C13" s="48">
        <v>228</v>
      </c>
      <c r="D13" s="45">
        <f>$C$5*1000000</f>
        <v>136000000</v>
      </c>
      <c r="E13" s="21" t="s">
        <v>84</v>
      </c>
      <c r="F13" s="49"/>
      <c r="G13" s="50"/>
      <c r="H13" s="50"/>
      <c r="I13" s="51"/>
      <c r="J13" s="4">
        <v>8</v>
      </c>
      <c r="K13" s="52">
        <v>4.0238000000000003E-2</v>
      </c>
      <c r="L13" s="22" t="s">
        <v>104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245</v>
      </c>
      <c r="C14" s="81"/>
      <c r="D14" s="21" t="s">
        <v>246</v>
      </c>
      <c r="E14" s="25"/>
      <c r="F14" s="25"/>
      <c r="G14" s="25"/>
      <c r="H14" s="85">
        <f>SUM(H6:H13)</f>
        <v>100</v>
      </c>
      <c r="I14" s="85">
        <f>SUM(I6:I13)</f>
        <v>100</v>
      </c>
      <c r="J14" s="4">
        <v>0</v>
      </c>
      <c r="K14" s="53" t="s">
        <v>47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7"/>
      <c r="Y14" s="25"/>
    </row>
    <row r="15" spans="1:25" ht="13.5">
      <c r="A15" s="1">
        <v>15</v>
      </c>
      <c r="B15" s="5" t="s">
        <v>249</v>
      </c>
      <c r="C15" s="82"/>
      <c r="D15" s="80" t="s">
        <v>210</v>
      </c>
      <c r="E15" s="114"/>
      <c r="F15" s="114"/>
      <c r="G15" s="114"/>
      <c r="H15" s="58"/>
      <c r="I15" s="58"/>
      <c r="J15" s="115"/>
      <c r="K15" s="59"/>
      <c r="L15" s="60"/>
      <c r="M15" s="115"/>
      <c r="N15" s="21"/>
      <c r="O15" s="21"/>
      <c r="P15" s="115"/>
      <c r="R15" s="46"/>
      <c r="S15" s="47"/>
      <c r="T15" s="25"/>
      <c r="U15" s="25"/>
      <c r="V15" s="97"/>
      <c r="W15" s="97"/>
      <c r="X15" s="40"/>
      <c r="Y15" s="25"/>
    </row>
    <row r="16" spans="1:25">
      <c r="A16" s="1">
        <v>16</v>
      </c>
      <c r="B16" s="21"/>
      <c r="C16" s="56"/>
      <c r="D16" s="57"/>
      <c r="F16" s="61" t="s">
        <v>48</v>
      </c>
      <c r="G16" s="114"/>
      <c r="H16" s="62"/>
      <c r="I16" s="58"/>
      <c r="J16" s="116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49</v>
      </c>
      <c r="C17" s="11"/>
      <c r="D17" s="10"/>
      <c r="E17" s="63" t="s">
        <v>50</v>
      </c>
      <c r="F17" s="64" t="s">
        <v>51</v>
      </c>
      <c r="G17" s="65" t="s">
        <v>52</v>
      </c>
      <c r="H17" s="63" t="s">
        <v>53</v>
      </c>
      <c r="I17" s="11"/>
      <c r="J17" s="10"/>
      <c r="K17" s="63" t="s">
        <v>54</v>
      </c>
      <c r="L17" s="66"/>
      <c r="M17" s="67"/>
      <c r="N17" s="63" t="s">
        <v>55</v>
      </c>
      <c r="O17" s="11"/>
      <c r="P17" s="10"/>
    </row>
    <row r="18" spans="1:16">
      <c r="A18" s="1">
        <v>18</v>
      </c>
      <c r="B18" s="68" t="s">
        <v>56</v>
      </c>
      <c r="C18" s="25"/>
      <c r="D18" s="120" t="s">
        <v>57</v>
      </c>
      <c r="E18" s="182" t="s">
        <v>58</v>
      </c>
      <c r="F18" s="183"/>
      <c r="G18" s="184"/>
      <c r="H18" s="68" t="s">
        <v>59</v>
      </c>
      <c r="I18" s="25"/>
      <c r="J18" s="120" t="s">
        <v>60</v>
      </c>
      <c r="K18" s="68" t="s">
        <v>61</v>
      </c>
      <c r="L18" s="69"/>
      <c r="M18" s="120" t="s">
        <v>60</v>
      </c>
      <c r="N18" s="68" t="s">
        <v>61</v>
      </c>
      <c r="O18" s="25"/>
      <c r="P18" s="120" t="s">
        <v>60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1.4</v>
      </c>
      <c r="C20" s="104" t="s">
        <v>62</v>
      </c>
      <c r="D20" s="117">
        <f>B20/1000/$C$5</f>
        <v>1.0294117647058823E-5</v>
      </c>
      <c r="E20" s="105">
        <v>0.159</v>
      </c>
      <c r="F20" s="106">
        <v>2.2829999999999999</v>
      </c>
      <c r="G20" s="107">
        <f>E20+F20</f>
        <v>2.4419999999999997</v>
      </c>
      <c r="H20" s="103">
        <v>40</v>
      </c>
      <c r="I20" s="104" t="s">
        <v>63</v>
      </c>
      <c r="J20" s="76">
        <f>H20/1000/10</f>
        <v>4.0000000000000001E-3</v>
      </c>
      <c r="K20" s="103">
        <v>13</v>
      </c>
      <c r="L20" s="104" t="s">
        <v>63</v>
      </c>
      <c r="M20" s="76">
        <f t="shared" ref="M20:M83" si="0">K20/1000/10</f>
        <v>1.2999999999999999E-3</v>
      </c>
      <c r="N20" s="103">
        <v>10</v>
      </c>
      <c r="O20" s="104" t="s">
        <v>63</v>
      </c>
      <c r="P20" s="76">
        <f t="shared" ref="P20:P83" si="1">N20/1000/10</f>
        <v>1E-3</v>
      </c>
    </row>
    <row r="21" spans="1:16">
      <c r="B21" s="108">
        <v>1.5</v>
      </c>
      <c r="C21" s="109" t="s">
        <v>62</v>
      </c>
      <c r="D21" s="95">
        <f t="shared" ref="D21:D84" si="2">B21/1000/$C$5</f>
        <v>1.1029411764705883E-5</v>
      </c>
      <c r="E21" s="110">
        <v>0.16450000000000001</v>
      </c>
      <c r="F21" s="111">
        <v>2.3610000000000002</v>
      </c>
      <c r="G21" s="107">
        <f t="shared" ref="G21:G84" si="3">E21+F21</f>
        <v>2.5255000000000001</v>
      </c>
      <c r="H21" s="108">
        <v>41</v>
      </c>
      <c r="I21" s="109" t="s">
        <v>63</v>
      </c>
      <c r="J21" s="70">
        <f t="shared" ref="J21:J84" si="4">H21/1000/10</f>
        <v>4.1000000000000003E-3</v>
      </c>
      <c r="K21" s="108">
        <v>14</v>
      </c>
      <c r="L21" s="109" t="s">
        <v>63</v>
      </c>
      <c r="M21" s="70">
        <f t="shared" si="0"/>
        <v>1.4E-3</v>
      </c>
      <c r="N21" s="108">
        <v>10</v>
      </c>
      <c r="O21" s="109" t="s">
        <v>63</v>
      </c>
      <c r="P21" s="70">
        <f t="shared" si="1"/>
        <v>1E-3</v>
      </c>
    </row>
    <row r="22" spans="1:16">
      <c r="B22" s="108">
        <v>1.6</v>
      </c>
      <c r="C22" s="109" t="s">
        <v>62</v>
      </c>
      <c r="D22" s="95">
        <f t="shared" si="2"/>
        <v>1.1764705882352942E-5</v>
      </c>
      <c r="E22" s="110">
        <v>0.1699</v>
      </c>
      <c r="F22" s="111">
        <v>2.4350000000000001</v>
      </c>
      <c r="G22" s="107">
        <f t="shared" si="3"/>
        <v>2.6049000000000002</v>
      </c>
      <c r="H22" s="108">
        <v>42</v>
      </c>
      <c r="I22" s="109" t="s">
        <v>63</v>
      </c>
      <c r="J22" s="70">
        <f t="shared" si="4"/>
        <v>4.2000000000000006E-3</v>
      </c>
      <c r="K22" s="108">
        <v>14</v>
      </c>
      <c r="L22" s="109" t="s">
        <v>63</v>
      </c>
      <c r="M22" s="70">
        <f t="shared" si="0"/>
        <v>1.4E-3</v>
      </c>
      <c r="N22" s="108">
        <v>10</v>
      </c>
      <c r="O22" s="109" t="s">
        <v>63</v>
      </c>
      <c r="P22" s="70">
        <f t="shared" si="1"/>
        <v>1E-3</v>
      </c>
    </row>
    <row r="23" spans="1:16">
      <c r="B23" s="108">
        <v>1.7</v>
      </c>
      <c r="C23" s="109" t="s">
        <v>62</v>
      </c>
      <c r="D23" s="95">
        <f t="shared" si="2"/>
        <v>1.2499999999999999E-5</v>
      </c>
      <c r="E23" s="110">
        <v>0.17519999999999999</v>
      </c>
      <c r="F23" s="111">
        <v>2.5070000000000001</v>
      </c>
      <c r="G23" s="107">
        <f t="shared" si="3"/>
        <v>2.6821999999999999</v>
      </c>
      <c r="H23" s="108">
        <v>43</v>
      </c>
      <c r="I23" s="109" t="s">
        <v>63</v>
      </c>
      <c r="J23" s="70">
        <f t="shared" si="4"/>
        <v>4.3E-3</v>
      </c>
      <c r="K23" s="108">
        <v>14</v>
      </c>
      <c r="L23" s="109" t="s">
        <v>63</v>
      </c>
      <c r="M23" s="70">
        <f t="shared" si="0"/>
        <v>1.4E-3</v>
      </c>
      <c r="N23" s="108">
        <v>10</v>
      </c>
      <c r="O23" s="109" t="s">
        <v>63</v>
      </c>
      <c r="P23" s="70">
        <f t="shared" si="1"/>
        <v>1E-3</v>
      </c>
    </row>
    <row r="24" spans="1:16">
      <c r="B24" s="108">
        <v>1.8</v>
      </c>
      <c r="C24" s="109" t="s">
        <v>62</v>
      </c>
      <c r="D24" s="95">
        <f t="shared" si="2"/>
        <v>1.3235294117647058E-5</v>
      </c>
      <c r="E24" s="110">
        <v>0.18029999999999999</v>
      </c>
      <c r="F24" s="111">
        <v>2.5750000000000002</v>
      </c>
      <c r="G24" s="107">
        <f t="shared" si="3"/>
        <v>2.7553000000000001</v>
      </c>
      <c r="H24" s="108">
        <v>44</v>
      </c>
      <c r="I24" s="109" t="s">
        <v>63</v>
      </c>
      <c r="J24" s="70">
        <f t="shared" si="4"/>
        <v>4.3999999999999994E-3</v>
      </c>
      <c r="K24" s="108">
        <v>15</v>
      </c>
      <c r="L24" s="109" t="s">
        <v>63</v>
      </c>
      <c r="M24" s="70">
        <f t="shared" si="0"/>
        <v>1.5E-3</v>
      </c>
      <c r="N24" s="108">
        <v>11</v>
      </c>
      <c r="O24" s="109" t="s">
        <v>63</v>
      </c>
      <c r="P24" s="70">
        <f t="shared" si="1"/>
        <v>1.0999999999999998E-3</v>
      </c>
    </row>
    <row r="25" spans="1:16">
      <c r="B25" s="108">
        <v>2</v>
      </c>
      <c r="C25" s="109" t="s">
        <v>62</v>
      </c>
      <c r="D25" s="95">
        <f t="shared" si="2"/>
        <v>1.4705882352941177E-5</v>
      </c>
      <c r="E25" s="110">
        <v>0.19</v>
      </c>
      <c r="F25" s="111">
        <v>2.706</v>
      </c>
      <c r="G25" s="107">
        <f t="shared" si="3"/>
        <v>2.8959999999999999</v>
      </c>
      <c r="H25" s="108">
        <v>46</v>
      </c>
      <c r="I25" s="109" t="s">
        <v>63</v>
      </c>
      <c r="J25" s="70">
        <f t="shared" si="4"/>
        <v>4.5999999999999999E-3</v>
      </c>
      <c r="K25" s="108">
        <v>15</v>
      </c>
      <c r="L25" s="109" t="s">
        <v>63</v>
      </c>
      <c r="M25" s="70">
        <f t="shared" si="0"/>
        <v>1.5E-3</v>
      </c>
      <c r="N25" s="108">
        <v>11</v>
      </c>
      <c r="O25" s="109" t="s">
        <v>63</v>
      </c>
      <c r="P25" s="70">
        <f t="shared" si="1"/>
        <v>1.0999999999999998E-3</v>
      </c>
    </row>
    <row r="26" spans="1:16">
      <c r="B26" s="108">
        <v>2.25</v>
      </c>
      <c r="C26" s="109" t="s">
        <v>62</v>
      </c>
      <c r="D26" s="95">
        <f t="shared" si="2"/>
        <v>1.6544117647058822E-5</v>
      </c>
      <c r="E26" s="110">
        <v>0.20150000000000001</v>
      </c>
      <c r="F26" s="111">
        <v>2.8570000000000002</v>
      </c>
      <c r="G26" s="107">
        <f t="shared" si="3"/>
        <v>3.0585000000000004</v>
      </c>
      <c r="H26" s="108">
        <v>49</v>
      </c>
      <c r="I26" s="109" t="s">
        <v>63</v>
      </c>
      <c r="J26" s="70">
        <f t="shared" si="4"/>
        <v>4.8999999999999998E-3</v>
      </c>
      <c r="K26" s="108">
        <v>16</v>
      </c>
      <c r="L26" s="109" t="s">
        <v>63</v>
      </c>
      <c r="M26" s="70">
        <f t="shared" si="0"/>
        <v>1.6000000000000001E-3</v>
      </c>
      <c r="N26" s="108">
        <v>12</v>
      </c>
      <c r="O26" s="109" t="s">
        <v>63</v>
      </c>
      <c r="P26" s="70">
        <f t="shared" si="1"/>
        <v>1.2000000000000001E-3</v>
      </c>
    </row>
    <row r="27" spans="1:16">
      <c r="B27" s="108">
        <v>2.5</v>
      </c>
      <c r="C27" s="109" t="s">
        <v>62</v>
      </c>
      <c r="D27" s="95">
        <f t="shared" si="2"/>
        <v>1.8382352941176472E-5</v>
      </c>
      <c r="E27" s="110">
        <v>0.21240000000000001</v>
      </c>
      <c r="F27" s="111">
        <v>2.9969999999999999</v>
      </c>
      <c r="G27" s="107">
        <f t="shared" si="3"/>
        <v>3.2094</v>
      </c>
      <c r="H27" s="108">
        <v>51</v>
      </c>
      <c r="I27" s="109" t="s">
        <v>63</v>
      </c>
      <c r="J27" s="70">
        <f t="shared" si="4"/>
        <v>5.0999999999999995E-3</v>
      </c>
      <c r="K27" s="108">
        <v>17</v>
      </c>
      <c r="L27" s="109" t="s">
        <v>63</v>
      </c>
      <c r="M27" s="70">
        <f t="shared" si="0"/>
        <v>1.7000000000000001E-3</v>
      </c>
      <c r="N27" s="108">
        <v>12</v>
      </c>
      <c r="O27" s="109" t="s">
        <v>63</v>
      </c>
      <c r="P27" s="70">
        <f t="shared" si="1"/>
        <v>1.2000000000000001E-3</v>
      </c>
    </row>
    <row r="28" spans="1:16">
      <c r="B28" s="108">
        <v>2.75</v>
      </c>
      <c r="C28" s="109" t="s">
        <v>62</v>
      </c>
      <c r="D28" s="95">
        <f t="shared" si="2"/>
        <v>2.0220588235294116E-5</v>
      </c>
      <c r="E28" s="110">
        <v>0.2228</v>
      </c>
      <c r="F28" s="111">
        <v>3.1269999999999998</v>
      </c>
      <c r="G28" s="107">
        <f t="shared" si="3"/>
        <v>3.3497999999999997</v>
      </c>
      <c r="H28" s="108">
        <v>54</v>
      </c>
      <c r="I28" s="109" t="s">
        <v>63</v>
      </c>
      <c r="J28" s="70">
        <f t="shared" si="4"/>
        <v>5.4000000000000003E-3</v>
      </c>
      <c r="K28" s="108">
        <v>18</v>
      </c>
      <c r="L28" s="109" t="s">
        <v>63</v>
      </c>
      <c r="M28" s="70">
        <f t="shared" si="0"/>
        <v>1.8E-3</v>
      </c>
      <c r="N28" s="108">
        <v>13</v>
      </c>
      <c r="O28" s="109" t="s">
        <v>63</v>
      </c>
      <c r="P28" s="70">
        <f t="shared" si="1"/>
        <v>1.2999999999999999E-3</v>
      </c>
    </row>
    <row r="29" spans="1:16">
      <c r="B29" s="108">
        <v>3</v>
      </c>
      <c r="C29" s="109" t="s">
        <v>62</v>
      </c>
      <c r="D29" s="95">
        <f t="shared" si="2"/>
        <v>2.2058823529411766E-5</v>
      </c>
      <c r="E29" s="110">
        <v>0.23269999999999999</v>
      </c>
      <c r="F29" s="111">
        <v>3.25</v>
      </c>
      <c r="G29" s="107">
        <f t="shared" si="3"/>
        <v>3.4826999999999999</v>
      </c>
      <c r="H29" s="108">
        <v>56</v>
      </c>
      <c r="I29" s="109" t="s">
        <v>63</v>
      </c>
      <c r="J29" s="70">
        <f t="shared" si="4"/>
        <v>5.5999999999999999E-3</v>
      </c>
      <c r="K29" s="108">
        <v>18</v>
      </c>
      <c r="L29" s="109" t="s">
        <v>63</v>
      </c>
      <c r="M29" s="70">
        <f t="shared" si="0"/>
        <v>1.8E-3</v>
      </c>
      <c r="N29" s="108">
        <v>13</v>
      </c>
      <c r="O29" s="109" t="s">
        <v>63</v>
      </c>
      <c r="P29" s="70">
        <f t="shared" si="1"/>
        <v>1.2999999999999999E-3</v>
      </c>
    </row>
    <row r="30" spans="1:16">
      <c r="B30" s="108">
        <v>3.25</v>
      </c>
      <c r="C30" s="109" t="s">
        <v>62</v>
      </c>
      <c r="D30" s="95">
        <f t="shared" si="2"/>
        <v>2.389705882352941E-5</v>
      </c>
      <c r="E30" s="110">
        <v>0.2422</v>
      </c>
      <c r="F30" s="111">
        <v>3.3650000000000002</v>
      </c>
      <c r="G30" s="107">
        <f t="shared" si="3"/>
        <v>3.6072000000000002</v>
      </c>
      <c r="H30" s="108">
        <v>58</v>
      </c>
      <c r="I30" s="109" t="s">
        <v>63</v>
      </c>
      <c r="J30" s="70">
        <f t="shared" si="4"/>
        <v>5.8000000000000005E-3</v>
      </c>
      <c r="K30" s="108">
        <v>19</v>
      </c>
      <c r="L30" s="109" t="s">
        <v>63</v>
      </c>
      <c r="M30" s="70">
        <f t="shared" si="0"/>
        <v>1.9E-3</v>
      </c>
      <c r="N30" s="108">
        <v>14</v>
      </c>
      <c r="O30" s="109" t="s">
        <v>63</v>
      </c>
      <c r="P30" s="70">
        <f t="shared" si="1"/>
        <v>1.4E-3</v>
      </c>
    </row>
    <row r="31" spans="1:16">
      <c r="B31" s="108">
        <v>3.5</v>
      </c>
      <c r="C31" s="109" t="s">
        <v>62</v>
      </c>
      <c r="D31" s="95">
        <f t="shared" si="2"/>
        <v>2.573529411764706E-5</v>
      </c>
      <c r="E31" s="110">
        <v>0.25130000000000002</v>
      </c>
      <c r="F31" s="111">
        <v>3.4740000000000002</v>
      </c>
      <c r="G31" s="107">
        <f t="shared" si="3"/>
        <v>3.7253000000000003</v>
      </c>
      <c r="H31" s="108">
        <v>60</v>
      </c>
      <c r="I31" s="109" t="s">
        <v>63</v>
      </c>
      <c r="J31" s="70">
        <f t="shared" si="4"/>
        <v>6.0000000000000001E-3</v>
      </c>
      <c r="K31" s="108">
        <v>19</v>
      </c>
      <c r="L31" s="109" t="s">
        <v>63</v>
      </c>
      <c r="M31" s="70">
        <f t="shared" si="0"/>
        <v>1.9E-3</v>
      </c>
      <c r="N31" s="108">
        <v>14</v>
      </c>
      <c r="O31" s="109" t="s">
        <v>63</v>
      </c>
      <c r="P31" s="70">
        <f t="shared" si="1"/>
        <v>1.4E-3</v>
      </c>
    </row>
    <row r="32" spans="1:16">
      <c r="B32" s="108">
        <v>3.75</v>
      </c>
      <c r="C32" s="109" t="s">
        <v>62</v>
      </c>
      <c r="D32" s="95">
        <f t="shared" si="2"/>
        <v>2.7573529411764703E-5</v>
      </c>
      <c r="E32" s="110">
        <v>0.26019999999999999</v>
      </c>
      <c r="F32" s="111">
        <v>3.577</v>
      </c>
      <c r="G32" s="107">
        <f t="shared" si="3"/>
        <v>3.8372000000000002</v>
      </c>
      <c r="H32" s="108">
        <v>62</v>
      </c>
      <c r="I32" s="109" t="s">
        <v>63</v>
      </c>
      <c r="J32" s="70">
        <f t="shared" si="4"/>
        <v>6.1999999999999998E-3</v>
      </c>
      <c r="K32" s="108">
        <v>20</v>
      </c>
      <c r="L32" s="109" t="s">
        <v>63</v>
      </c>
      <c r="M32" s="70">
        <f t="shared" si="0"/>
        <v>2E-3</v>
      </c>
      <c r="N32" s="108">
        <v>15</v>
      </c>
      <c r="O32" s="109" t="s">
        <v>63</v>
      </c>
      <c r="P32" s="70">
        <f t="shared" si="1"/>
        <v>1.5E-3</v>
      </c>
    </row>
    <row r="33" spans="2:16">
      <c r="B33" s="108">
        <v>4</v>
      </c>
      <c r="C33" s="109" t="s">
        <v>62</v>
      </c>
      <c r="D33" s="95">
        <f t="shared" si="2"/>
        <v>2.9411764705882354E-5</v>
      </c>
      <c r="E33" s="110">
        <v>0.26869999999999999</v>
      </c>
      <c r="F33" s="111">
        <v>3.6749999999999998</v>
      </c>
      <c r="G33" s="107">
        <f t="shared" si="3"/>
        <v>3.9436999999999998</v>
      </c>
      <c r="H33" s="108">
        <v>64</v>
      </c>
      <c r="I33" s="109" t="s">
        <v>63</v>
      </c>
      <c r="J33" s="70">
        <f t="shared" si="4"/>
        <v>6.4000000000000003E-3</v>
      </c>
      <c r="K33" s="108">
        <v>21</v>
      </c>
      <c r="L33" s="109" t="s">
        <v>63</v>
      </c>
      <c r="M33" s="70">
        <f t="shared" si="0"/>
        <v>2.1000000000000003E-3</v>
      </c>
      <c r="N33" s="108">
        <v>15</v>
      </c>
      <c r="O33" s="109" t="s">
        <v>63</v>
      </c>
      <c r="P33" s="70">
        <f t="shared" si="1"/>
        <v>1.5E-3</v>
      </c>
    </row>
    <row r="34" spans="2:16">
      <c r="B34" s="108">
        <v>4.5</v>
      </c>
      <c r="C34" s="109" t="s">
        <v>62</v>
      </c>
      <c r="D34" s="95">
        <f t="shared" si="2"/>
        <v>3.3088235294117644E-5</v>
      </c>
      <c r="E34" s="110">
        <v>0.28499999999999998</v>
      </c>
      <c r="F34" s="111">
        <v>3.8580000000000001</v>
      </c>
      <c r="G34" s="107">
        <f t="shared" si="3"/>
        <v>4.1429999999999998</v>
      </c>
      <c r="H34" s="108">
        <v>68</v>
      </c>
      <c r="I34" s="109" t="s">
        <v>63</v>
      </c>
      <c r="J34" s="70">
        <f t="shared" si="4"/>
        <v>6.8000000000000005E-3</v>
      </c>
      <c r="K34" s="108">
        <v>22</v>
      </c>
      <c r="L34" s="109" t="s">
        <v>63</v>
      </c>
      <c r="M34" s="70">
        <f t="shared" si="0"/>
        <v>2.1999999999999997E-3</v>
      </c>
      <c r="N34" s="108">
        <v>16</v>
      </c>
      <c r="O34" s="109" t="s">
        <v>63</v>
      </c>
      <c r="P34" s="70">
        <f t="shared" si="1"/>
        <v>1.6000000000000001E-3</v>
      </c>
    </row>
    <row r="35" spans="2:16">
      <c r="B35" s="108">
        <v>5</v>
      </c>
      <c r="C35" s="109" t="s">
        <v>62</v>
      </c>
      <c r="D35" s="95">
        <f t="shared" si="2"/>
        <v>3.6764705882352945E-5</v>
      </c>
      <c r="E35" s="110">
        <v>0.3004</v>
      </c>
      <c r="F35" s="111">
        <v>4.0259999999999998</v>
      </c>
      <c r="G35" s="107">
        <f t="shared" si="3"/>
        <v>4.3263999999999996</v>
      </c>
      <c r="H35" s="108">
        <v>72</v>
      </c>
      <c r="I35" s="109" t="s">
        <v>63</v>
      </c>
      <c r="J35" s="70">
        <f t="shared" si="4"/>
        <v>7.1999999999999998E-3</v>
      </c>
      <c r="K35" s="108">
        <v>23</v>
      </c>
      <c r="L35" s="109" t="s">
        <v>63</v>
      </c>
      <c r="M35" s="70">
        <f t="shared" si="0"/>
        <v>2.3E-3</v>
      </c>
      <c r="N35" s="108">
        <v>17</v>
      </c>
      <c r="O35" s="109" t="s">
        <v>63</v>
      </c>
      <c r="P35" s="70">
        <f t="shared" si="1"/>
        <v>1.7000000000000001E-3</v>
      </c>
    </row>
    <row r="36" spans="2:16">
      <c r="B36" s="108">
        <v>5.5</v>
      </c>
      <c r="C36" s="109" t="s">
        <v>62</v>
      </c>
      <c r="D36" s="95">
        <f t="shared" si="2"/>
        <v>4.0441176470588232E-5</v>
      </c>
      <c r="E36" s="110">
        <v>0.31509999999999999</v>
      </c>
      <c r="F36" s="111">
        <v>4.181</v>
      </c>
      <c r="G36" s="107">
        <f t="shared" si="3"/>
        <v>4.4961000000000002</v>
      </c>
      <c r="H36" s="108">
        <v>76</v>
      </c>
      <c r="I36" s="109" t="s">
        <v>63</v>
      </c>
      <c r="J36" s="70">
        <f t="shared" si="4"/>
        <v>7.6E-3</v>
      </c>
      <c r="K36" s="108">
        <v>24</v>
      </c>
      <c r="L36" s="109" t="s">
        <v>63</v>
      </c>
      <c r="M36" s="70">
        <f t="shared" si="0"/>
        <v>2.4000000000000002E-3</v>
      </c>
      <c r="N36" s="108">
        <v>17</v>
      </c>
      <c r="O36" s="109" t="s">
        <v>63</v>
      </c>
      <c r="P36" s="70">
        <f t="shared" si="1"/>
        <v>1.7000000000000001E-3</v>
      </c>
    </row>
    <row r="37" spans="2:16">
      <c r="B37" s="108">
        <v>6</v>
      </c>
      <c r="C37" s="109" t="s">
        <v>62</v>
      </c>
      <c r="D37" s="95">
        <f t="shared" si="2"/>
        <v>4.4117647058823532E-5</v>
      </c>
      <c r="E37" s="110">
        <v>0.3291</v>
      </c>
      <c r="F37" s="111">
        <v>4.3250000000000002</v>
      </c>
      <c r="G37" s="107">
        <f t="shared" si="3"/>
        <v>4.6541000000000006</v>
      </c>
      <c r="H37" s="108">
        <v>79</v>
      </c>
      <c r="I37" s="109" t="s">
        <v>63</v>
      </c>
      <c r="J37" s="70">
        <f t="shared" si="4"/>
        <v>7.9000000000000008E-3</v>
      </c>
      <c r="K37" s="108">
        <v>25</v>
      </c>
      <c r="L37" s="109" t="s">
        <v>63</v>
      </c>
      <c r="M37" s="70">
        <f t="shared" si="0"/>
        <v>2.5000000000000001E-3</v>
      </c>
      <c r="N37" s="108">
        <v>18</v>
      </c>
      <c r="O37" s="109" t="s">
        <v>63</v>
      </c>
      <c r="P37" s="70">
        <f t="shared" si="1"/>
        <v>1.8E-3</v>
      </c>
    </row>
    <row r="38" spans="2:16">
      <c r="B38" s="108">
        <v>6.5</v>
      </c>
      <c r="C38" s="109" t="s">
        <v>62</v>
      </c>
      <c r="D38" s="95">
        <f t="shared" si="2"/>
        <v>4.7794117647058819E-5</v>
      </c>
      <c r="E38" s="110">
        <v>0.34250000000000003</v>
      </c>
      <c r="F38" s="111">
        <v>4.4589999999999996</v>
      </c>
      <c r="G38" s="107">
        <f t="shared" si="3"/>
        <v>4.8014999999999999</v>
      </c>
      <c r="H38" s="108">
        <v>82</v>
      </c>
      <c r="I38" s="109" t="s">
        <v>63</v>
      </c>
      <c r="J38" s="70">
        <f t="shared" si="4"/>
        <v>8.2000000000000007E-3</v>
      </c>
      <c r="K38" s="108">
        <v>25</v>
      </c>
      <c r="L38" s="109" t="s">
        <v>63</v>
      </c>
      <c r="M38" s="70">
        <f t="shared" si="0"/>
        <v>2.5000000000000001E-3</v>
      </c>
      <c r="N38" s="108">
        <v>19</v>
      </c>
      <c r="O38" s="109" t="s">
        <v>63</v>
      </c>
      <c r="P38" s="70">
        <f t="shared" si="1"/>
        <v>1.9E-3</v>
      </c>
    </row>
    <row r="39" spans="2:16">
      <c r="B39" s="108">
        <v>7</v>
      </c>
      <c r="C39" s="109" t="s">
        <v>62</v>
      </c>
      <c r="D39" s="95">
        <f t="shared" si="2"/>
        <v>5.147058823529412E-5</v>
      </c>
      <c r="E39" s="110">
        <v>0.35549999999999998</v>
      </c>
      <c r="F39" s="111">
        <v>4.585</v>
      </c>
      <c r="G39" s="107">
        <f t="shared" si="3"/>
        <v>4.9405000000000001</v>
      </c>
      <c r="H39" s="108">
        <v>85</v>
      </c>
      <c r="I39" s="109" t="s">
        <v>63</v>
      </c>
      <c r="J39" s="70">
        <f t="shared" si="4"/>
        <v>8.5000000000000006E-3</v>
      </c>
      <c r="K39" s="108">
        <v>26</v>
      </c>
      <c r="L39" s="109" t="s">
        <v>63</v>
      </c>
      <c r="M39" s="70">
        <f t="shared" si="0"/>
        <v>2.5999999999999999E-3</v>
      </c>
      <c r="N39" s="108">
        <v>19</v>
      </c>
      <c r="O39" s="109" t="s">
        <v>63</v>
      </c>
      <c r="P39" s="70">
        <f t="shared" si="1"/>
        <v>1.9E-3</v>
      </c>
    </row>
    <row r="40" spans="2:16">
      <c r="B40" s="108">
        <v>8</v>
      </c>
      <c r="C40" s="109" t="s">
        <v>62</v>
      </c>
      <c r="D40" s="95">
        <f t="shared" si="2"/>
        <v>5.8823529411764708E-5</v>
      </c>
      <c r="E40" s="110">
        <v>0.38</v>
      </c>
      <c r="F40" s="111">
        <v>4.8159999999999998</v>
      </c>
      <c r="G40" s="107">
        <f t="shared" si="3"/>
        <v>5.1959999999999997</v>
      </c>
      <c r="H40" s="108">
        <v>92</v>
      </c>
      <c r="I40" s="109" t="s">
        <v>63</v>
      </c>
      <c r="J40" s="70">
        <f t="shared" si="4"/>
        <v>9.1999999999999998E-3</v>
      </c>
      <c r="K40" s="108">
        <v>28</v>
      </c>
      <c r="L40" s="109" t="s">
        <v>63</v>
      </c>
      <c r="M40" s="70">
        <f t="shared" si="0"/>
        <v>2.8E-3</v>
      </c>
      <c r="N40" s="108">
        <v>21</v>
      </c>
      <c r="O40" s="109" t="s">
        <v>63</v>
      </c>
      <c r="P40" s="70">
        <f t="shared" si="1"/>
        <v>2.1000000000000003E-3</v>
      </c>
    </row>
    <row r="41" spans="2:16">
      <c r="B41" s="108">
        <v>9</v>
      </c>
      <c r="C41" s="109" t="s">
        <v>62</v>
      </c>
      <c r="D41" s="95">
        <f t="shared" si="2"/>
        <v>6.6176470588235288E-5</v>
      </c>
      <c r="E41" s="110">
        <v>0.40310000000000001</v>
      </c>
      <c r="F41" s="111">
        <v>5.0229999999999997</v>
      </c>
      <c r="G41" s="107">
        <f t="shared" si="3"/>
        <v>5.4260999999999999</v>
      </c>
      <c r="H41" s="108">
        <v>98</v>
      </c>
      <c r="I41" s="109" t="s">
        <v>63</v>
      </c>
      <c r="J41" s="70">
        <f t="shared" si="4"/>
        <v>9.7999999999999997E-3</v>
      </c>
      <c r="K41" s="108">
        <v>29</v>
      </c>
      <c r="L41" s="109" t="s">
        <v>63</v>
      </c>
      <c r="M41" s="70">
        <f t="shared" si="0"/>
        <v>2.9000000000000002E-3</v>
      </c>
      <c r="N41" s="108">
        <v>22</v>
      </c>
      <c r="O41" s="109" t="s">
        <v>63</v>
      </c>
      <c r="P41" s="70">
        <f t="shared" si="1"/>
        <v>2.1999999999999997E-3</v>
      </c>
    </row>
    <row r="42" spans="2:16">
      <c r="B42" s="108">
        <v>10</v>
      </c>
      <c r="C42" s="109" t="s">
        <v>62</v>
      </c>
      <c r="D42" s="95">
        <f t="shared" si="2"/>
        <v>7.3529411764705889E-5</v>
      </c>
      <c r="E42" s="110">
        <v>0.4249</v>
      </c>
      <c r="F42" s="111">
        <v>5.2110000000000003</v>
      </c>
      <c r="G42" s="107">
        <f t="shared" si="3"/>
        <v>5.6359000000000004</v>
      </c>
      <c r="H42" s="108">
        <v>103</v>
      </c>
      <c r="I42" s="109" t="s">
        <v>63</v>
      </c>
      <c r="J42" s="70">
        <f t="shared" si="4"/>
        <v>1.03E-2</v>
      </c>
      <c r="K42" s="108">
        <v>31</v>
      </c>
      <c r="L42" s="109" t="s">
        <v>63</v>
      </c>
      <c r="M42" s="70">
        <f t="shared" si="0"/>
        <v>3.0999999999999999E-3</v>
      </c>
      <c r="N42" s="108">
        <v>23</v>
      </c>
      <c r="O42" s="109" t="s">
        <v>63</v>
      </c>
      <c r="P42" s="70">
        <f t="shared" si="1"/>
        <v>2.3E-3</v>
      </c>
    </row>
    <row r="43" spans="2:16">
      <c r="B43" s="108">
        <v>11</v>
      </c>
      <c r="C43" s="109" t="s">
        <v>62</v>
      </c>
      <c r="D43" s="95">
        <f t="shared" si="2"/>
        <v>8.0882352941176464E-5</v>
      </c>
      <c r="E43" s="110">
        <v>0.4456</v>
      </c>
      <c r="F43" s="111">
        <v>5.3819999999999997</v>
      </c>
      <c r="G43" s="107">
        <f t="shared" si="3"/>
        <v>5.8275999999999994</v>
      </c>
      <c r="H43" s="108">
        <v>109</v>
      </c>
      <c r="I43" s="109" t="s">
        <v>63</v>
      </c>
      <c r="J43" s="70">
        <f t="shared" si="4"/>
        <v>1.09E-2</v>
      </c>
      <c r="K43" s="108">
        <v>32</v>
      </c>
      <c r="L43" s="109" t="s">
        <v>63</v>
      </c>
      <c r="M43" s="70">
        <f t="shared" si="0"/>
        <v>3.2000000000000002E-3</v>
      </c>
      <c r="N43" s="108">
        <v>24</v>
      </c>
      <c r="O43" s="109" t="s">
        <v>63</v>
      </c>
      <c r="P43" s="70">
        <f t="shared" si="1"/>
        <v>2.4000000000000002E-3</v>
      </c>
    </row>
    <row r="44" spans="2:16">
      <c r="B44" s="108">
        <v>12</v>
      </c>
      <c r="C44" s="109" t="s">
        <v>62</v>
      </c>
      <c r="D44" s="95">
        <f t="shared" si="2"/>
        <v>8.8235294117647065E-5</v>
      </c>
      <c r="E44" s="110">
        <v>0.46539999999999998</v>
      </c>
      <c r="F44" s="111">
        <v>5.5389999999999997</v>
      </c>
      <c r="G44" s="107">
        <f t="shared" si="3"/>
        <v>6.0043999999999995</v>
      </c>
      <c r="H44" s="108">
        <v>114</v>
      </c>
      <c r="I44" s="109" t="s">
        <v>63</v>
      </c>
      <c r="J44" s="70">
        <f t="shared" si="4"/>
        <v>1.14E-2</v>
      </c>
      <c r="K44" s="108">
        <v>34</v>
      </c>
      <c r="L44" s="109" t="s">
        <v>63</v>
      </c>
      <c r="M44" s="70">
        <f t="shared" si="0"/>
        <v>3.4000000000000002E-3</v>
      </c>
      <c r="N44" s="108">
        <v>25</v>
      </c>
      <c r="O44" s="109" t="s">
        <v>63</v>
      </c>
      <c r="P44" s="70">
        <f t="shared" si="1"/>
        <v>2.5000000000000001E-3</v>
      </c>
    </row>
    <row r="45" spans="2:16">
      <c r="B45" s="108">
        <v>13</v>
      </c>
      <c r="C45" s="109" t="s">
        <v>62</v>
      </c>
      <c r="D45" s="95">
        <f t="shared" si="2"/>
        <v>9.5588235294117639E-5</v>
      </c>
      <c r="E45" s="110">
        <v>0.4844</v>
      </c>
      <c r="F45" s="111">
        <v>5.6840000000000002</v>
      </c>
      <c r="G45" s="107">
        <f t="shared" si="3"/>
        <v>6.1684000000000001</v>
      </c>
      <c r="H45" s="108">
        <v>120</v>
      </c>
      <c r="I45" s="109" t="s">
        <v>63</v>
      </c>
      <c r="J45" s="70">
        <f t="shared" si="4"/>
        <v>1.2E-2</v>
      </c>
      <c r="K45" s="108">
        <v>35</v>
      </c>
      <c r="L45" s="109" t="s">
        <v>63</v>
      </c>
      <c r="M45" s="70">
        <f t="shared" si="0"/>
        <v>3.5000000000000005E-3</v>
      </c>
      <c r="N45" s="108">
        <v>26</v>
      </c>
      <c r="O45" s="109" t="s">
        <v>63</v>
      </c>
      <c r="P45" s="70">
        <f t="shared" si="1"/>
        <v>2.5999999999999999E-3</v>
      </c>
    </row>
    <row r="46" spans="2:16">
      <c r="B46" s="108">
        <v>14</v>
      </c>
      <c r="C46" s="109" t="s">
        <v>62</v>
      </c>
      <c r="D46" s="95">
        <f t="shared" si="2"/>
        <v>1.0294117647058824E-4</v>
      </c>
      <c r="E46" s="110">
        <v>0.50270000000000004</v>
      </c>
      <c r="F46" s="111">
        <v>5.819</v>
      </c>
      <c r="G46" s="107">
        <f t="shared" si="3"/>
        <v>6.3216999999999999</v>
      </c>
      <c r="H46" s="108">
        <v>125</v>
      </c>
      <c r="I46" s="109" t="s">
        <v>63</v>
      </c>
      <c r="J46" s="70">
        <f t="shared" si="4"/>
        <v>1.2500000000000001E-2</v>
      </c>
      <c r="K46" s="108">
        <v>36</v>
      </c>
      <c r="L46" s="109" t="s">
        <v>63</v>
      </c>
      <c r="M46" s="70">
        <f t="shared" si="0"/>
        <v>3.5999999999999999E-3</v>
      </c>
      <c r="N46" s="108">
        <v>28</v>
      </c>
      <c r="O46" s="109" t="s">
        <v>63</v>
      </c>
      <c r="P46" s="70">
        <f t="shared" si="1"/>
        <v>2.8E-3</v>
      </c>
    </row>
    <row r="47" spans="2:16">
      <c r="B47" s="108">
        <v>15</v>
      </c>
      <c r="C47" s="109" t="s">
        <v>62</v>
      </c>
      <c r="D47" s="95">
        <f t="shared" si="2"/>
        <v>1.1029411764705881E-4</v>
      </c>
      <c r="E47" s="110">
        <v>0.52029999999999998</v>
      </c>
      <c r="F47" s="111">
        <v>5.944</v>
      </c>
      <c r="G47" s="107">
        <f t="shared" si="3"/>
        <v>6.4642999999999997</v>
      </c>
      <c r="H47" s="108">
        <v>130</v>
      </c>
      <c r="I47" s="109" t="s">
        <v>63</v>
      </c>
      <c r="J47" s="70">
        <f t="shared" si="4"/>
        <v>1.3000000000000001E-2</v>
      </c>
      <c r="K47" s="108">
        <v>37</v>
      </c>
      <c r="L47" s="109" t="s">
        <v>63</v>
      </c>
      <c r="M47" s="70">
        <f t="shared" si="0"/>
        <v>3.6999999999999997E-3</v>
      </c>
      <c r="N47" s="108">
        <v>29</v>
      </c>
      <c r="O47" s="109" t="s">
        <v>63</v>
      </c>
      <c r="P47" s="70">
        <f t="shared" si="1"/>
        <v>2.9000000000000002E-3</v>
      </c>
    </row>
    <row r="48" spans="2:16">
      <c r="B48" s="108">
        <v>16</v>
      </c>
      <c r="C48" s="109" t="s">
        <v>62</v>
      </c>
      <c r="D48" s="95">
        <f t="shared" si="2"/>
        <v>1.1764705882352942E-4</v>
      </c>
      <c r="E48" s="110">
        <v>0.53739999999999999</v>
      </c>
      <c r="F48" s="111">
        <v>6.0620000000000003</v>
      </c>
      <c r="G48" s="107">
        <f t="shared" si="3"/>
        <v>6.5994000000000002</v>
      </c>
      <c r="H48" s="108">
        <v>135</v>
      </c>
      <c r="I48" s="109" t="s">
        <v>63</v>
      </c>
      <c r="J48" s="70">
        <f t="shared" si="4"/>
        <v>1.3500000000000002E-2</v>
      </c>
      <c r="K48" s="108">
        <v>39</v>
      </c>
      <c r="L48" s="109" t="s">
        <v>63</v>
      </c>
      <c r="M48" s="70">
        <f t="shared" si="0"/>
        <v>3.8999999999999998E-3</v>
      </c>
      <c r="N48" s="108">
        <v>29</v>
      </c>
      <c r="O48" s="109" t="s">
        <v>63</v>
      </c>
      <c r="P48" s="70">
        <f t="shared" si="1"/>
        <v>2.9000000000000002E-3</v>
      </c>
    </row>
    <row r="49" spans="2:16">
      <c r="B49" s="108">
        <v>17</v>
      </c>
      <c r="C49" s="109" t="s">
        <v>62</v>
      </c>
      <c r="D49" s="95">
        <f t="shared" si="2"/>
        <v>1.25E-4</v>
      </c>
      <c r="E49" s="110">
        <v>0.55389999999999995</v>
      </c>
      <c r="F49" s="111">
        <v>6.1719999999999997</v>
      </c>
      <c r="G49" s="107">
        <f t="shared" si="3"/>
        <v>6.7258999999999993</v>
      </c>
      <c r="H49" s="108">
        <v>139</v>
      </c>
      <c r="I49" s="109" t="s">
        <v>63</v>
      </c>
      <c r="J49" s="70">
        <f t="shared" si="4"/>
        <v>1.3900000000000001E-2</v>
      </c>
      <c r="K49" s="108">
        <v>40</v>
      </c>
      <c r="L49" s="109" t="s">
        <v>63</v>
      </c>
      <c r="M49" s="70">
        <f t="shared" si="0"/>
        <v>4.0000000000000001E-3</v>
      </c>
      <c r="N49" s="108">
        <v>30</v>
      </c>
      <c r="O49" s="109" t="s">
        <v>63</v>
      </c>
      <c r="P49" s="70">
        <f t="shared" si="1"/>
        <v>3.0000000000000001E-3</v>
      </c>
    </row>
    <row r="50" spans="2:16">
      <c r="B50" s="108">
        <v>18</v>
      </c>
      <c r="C50" s="109" t="s">
        <v>62</v>
      </c>
      <c r="D50" s="95">
        <f t="shared" si="2"/>
        <v>1.3235294117647058E-4</v>
      </c>
      <c r="E50" s="110">
        <v>0.56999999999999995</v>
      </c>
      <c r="F50" s="111">
        <v>6.2759999999999998</v>
      </c>
      <c r="G50" s="107">
        <f t="shared" si="3"/>
        <v>6.8460000000000001</v>
      </c>
      <c r="H50" s="108">
        <v>144</v>
      </c>
      <c r="I50" s="109" t="s">
        <v>63</v>
      </c>
      <c r="J50" s="70">
        <f t="shared" si="4"/>
        <v>1.44E-2</v>
      </c>
      <c r="K50" s="108">
        <v>41</v>
      </c>
      <c r="L50" s="109" t="s">
        <v>63</v>
      </c>
      <c r="M50" s="70">
        <f t="shared" si="0"/>
        <v>4.1000000000000003E-3</v>
      </c>
      <c r="N50" s="108">
        <v>31</v>
      </c>
      <c r="O50" s="109" t="s">
        <v>63</v>
      </c>
      <c r="P50" s="70">
        <f t="shared" si="1"/>
        <v>3.0999999999999999E-3</v>
      </c>
    </row>
    <row r="51" spans="2:16">
      <c r="B51" s="108">
        <v>20</v>
      </c>
      <c r="C51" s="109" t="s">
        <v>62</v>
      </c>
      <c r="D51" s="95">
        <f t="shared" si="2"/>
        <v>1.4705882352941178E-4</v>
      </c>
      <c r="E51" s="110">
        <v>0.6008</v>
      </c>
      <c r="F51" s="111">
        <v>6.4660000000000002</v>
      </c>
      <c r="G51" s="107">
        <f t="shared" si="3"/>
        <v>7.0668000000000006</v>
      </c>
      <c r="H51" s="108">
        <v>153</v>
      </c>
      <c r="I51" s="109" t="s">
        <v>63</v>
      </c>
      <c r="J51" s="70">
        <f t="shared" si="4"/>
        <v>1.5299999999999999E-2</v>
      </c>
      <c r="K51" s="108">
        <v>43</v>
      </c>
      <c r="L51" s="109" t="s">
        <v>63</v>
      </c>
      <c r="M51" s="70">
        <f t="shared" si="0"/>
        <v>4.3E-3</v>
      </c>
      <c r="N51" s="108">
        <v>33</v>
      </c>
      <c r="O51" s="109" t="s">
        <v>63</v>
      </c>
      <c r="P51" s="70">
        <f t="shared" si="1"/>
        <v>3.3E-3</v>
      </c>
    </row>
    <row r="52" spans="2:16">
      <c r="B52" s="108">
        <v>22.5</v>
      </c>
      <c r="C52" s="109" t="s">
        <v>62</v>
      </c>
      <c r="D52" s="95">
        <f t="shared" si="2"/>
        <v>1.6544117647058823E-4</v>
      </c>
      <c r="E52" s="110">
        <v>0.63729999999999998</v>
      </c>
      <c r="F52" s="111">
        <v>6.6779999999999999</v>
      </c>
      <c r="G52" s="107">
        <f t="shared" si="3"/>
        <v>7.3152999999999997</v>
      </c>
      <c r="H52" s="108">
        <v>165</v>
      </c>
      <c r="I52" s="109" t="s">
        <v>63</v>
      </c>
      <c r="J52" s="70">
        <f t="shared" si="4"/>
        <v>1.6500000000000001E-2</v>
      </c>
      <c r="K52" s="108">
        <v>46</v>
      </c>
      <c r="L52" s="109" t="s">
        <v>63</v>
      </c>
      <c r="M52" s="70">
        <f t="shared" si="0"/>
        <v>4.5999999999999999E-3</v>
      </c>
      <c r="N52" s="108">
        <v>35</v>
      </c>
      <c r="O52" s="109" t="s">
        <v>63</v>
      </c>
      <c r="P52" s="70">
        <f t="shared" si="1"/>
        <v>3.5000000000000005E-3</v>
      </c>
    </row>
    <row r="53" spans="2:16">
      <c r="B53" s="108">
        <v>25</v>
      </c>
      <c r="C53" s="109" t="s">
        <v>62</v>
      </c>
      <c r="D53" s="95">
        <f t="shared" si="2"/>
        <v>1.838235294117647E-4</v>
      </c>
      <c r="E53" s="110">
        <v>0.67179999999999995</v>
      </c>
      <c r="F53" s="111">
        <v>6.8650000000000002</v>
      </c>
      <c r="G53" s="107">
        <f t="shared" si="3"/>
        <v>7.5368000000000004</v>
      </c>
      <c r="H53" s="108">
        <v>175</v>
      </c>
      <c r="I53" s="109" t="s">
        <v>63</v>
      </c>
      <c r="J53" s="70">
        <f t="shared" si="4"/>
        <v>1.7499999999999998E-2</v>
      </c>
      <c r="K53" s="108">
        <v>48</v>
      </c>
      <c r="L53" s="109" t="s">
        <v>63</v>
      </c>
      <c r="M53" s="70">
        <f t="shared" si="0"/>
        <v>4.8000000000000004E-3</v>
      </c>
      <c r="N53" s="108">
        <v>37</v>
      </c>
      <c r="O53" s="109" t="s">
        <v>63</v>
      </c>
      <c r="P53" s="70">
        <f t="shared" si="1"/>
        <v>3.6999999999999997E-3</v>
      </c>
    </row>
    <row r="54" spans="2:16">
      <c r="B54" s="108">
        <v>27.5</v>
      </c>
      <c r="C54" s="109" t="s">
        <v>62</v>
      </c>
      <c r="D54" s="95">
        <f t="shared" si="2"/>
        <v>2.0220588235294118E-4</v>
      </c>
      <c r="E54" s="110">
        <v>0.70450000000000002</v>
      </c>
      <c r="F54" s="111">
        <v>7.0309999999999997</v>
      </c>
      <c r="G54" s="107">
        <f t="shared" si="3"/>
        <v>7.7355</v>
      </c>
      <c r="H54" s="108">
        <v>186</v>
      </c>
      <c r="I54" s="109" t="s">
        <v>63</v>
      </c>
      <c r="J54" s="70">
        <f t="shared" si="4"/>
        <v>1.8599999999999998E-2</v>
      </c>
      <c r="K54" s="108">
        <v>50</v>
      </c>
      <c r="L54" s="109" t="s">
        <v>63</v>
      </c>
      <c r="M54" s="70">
        <f t="shared" si="0"/>
        <v>5.0000000000000001E-3</v>
      </c>
      <c r="N54" s="108">
        <v>40</v>
      </c>
      <c r="O54" s="109" t="s">
        <v>63</v>
      </c>
      <c r="P54" s="70">
        <f t="shared" si="1"/>
        <v>4.0000000000000001E-3</v>
      </c>
    </row>
    <row r="55" spans="2:16">
      <c r="B55" s="108">
        <v>30</v>
      </c>
      <c r="C55" s="109" t="s">
        <v>62</v>
      </c>
      <c r="D55" s="95">
        <f t="shared" si="2"/>
        <v>2.2058823529411763E-4</v>
      </c>
      <c r="E55" s="110">
        <v>0.7359</v>
      </c>
      <c r="F55" s="111">
        <v>7.181</v>
      </c>
      <c r="G55" s="107">
        <f t="shared" si="3"/>
        <v>7.9169</v>
      </c>
      <c r="H55" s="108">
        <v>196</v>
      </c>
      <c r="I55" s="109" t="s">
        <v>63</v>
      </c>
      <c r="J55" s="70">
        <f t="shared" si="4"/>
        <v>1.9599999999999999E-2</v>
      </c>
      <c r="K55" s="108">
        <v>53</v>
      </c>
      <c r="L55" s="109" t="s">
        <v>63</v>
      </c>
      <c r="M55" s="70">
        <f t="shared" si="0"/>
        <v>5.3E-3</v>
      </c>
      <c r="N55" s="108">
        <v>42</v>
      </c>
      <c r="O55" s="109" t="s">
        <v>63</v>
      </c>
      <c r="P55" s="70">
        <f t="shared" si="1"/>
        <v>4.2000000000000006E-3</v>
      </c>
    </row>
    <row r="56" spans="2:16">
      <c r="B56" s="108">
        <v>32.5</v>
      </c>
      <c r="C56" s="109" t="s">
        <v>62</v>
      </c>
      <c r="D56" s="95">
        <f t="shared" si="2"/>
        <v>2.3897058823529413E-4</v>
      </c>
      <c r="E56" s="110">
        <v>0.76590000000000003</v>
      </c>
      <c r="F56" s="111">
        <v>7.3170000000000002</v>
      </c>
      <c r="G56" s="107">
        <f t="shared" si="3"/>
        <v>8.0829000000000004</v>
      </c>
      <c r="H56" s="108">
        <v>207</v>
      </c>
      <c r="I56" s="109" t="s">
        <v>63</v>
      </c>
      <c r="J56" s="70">
        <f t="shared" si="4"/>
        <v>2.07E-2</v>
      </c>
      <c r="K56" s="108">
        <v>55</v>
      </c>
      <c r="L56" s="109" t="s">
        <v>63</v>
      </c>
      <c r="M56" s="70">
        <f t="shared" si="0"/>
        <v>5.4999999999999997E-3</v>
      </c>
      <c r="N56" s="108">
        <v>43</v>
      </c>
      <c r="O56" s="109" t="s">
        <v>63</v>
      </c>
      <c r="P56" s="70">
        <f t="shared" si="1"/>
        <v>4.3E-3</v>
      </c>
    </row>
    <row r="57" spans="2:16">
      <c r="B57" s="108">
        <v>35</v>
      </c>
      <c r="C57" s="109" t="s">
        <v>62</v>
      </c>
      <c r="D57" s="95">
        <f t="shared" si="2"/>
        <v>2.5735294117647061E-4</v>
      </c>
      <c r="E57" s="110">
        <v>0.79479999999999995</v>
      </c>
      <c r="F57" s="111">
        <v>7.44</v>
      </c>
      <c r="G57" s="107">
        <f t="shared" si="3"/>
        <v>8.2347999999999999</v>
      </c>
      <c r="H57" s="108">
        <v>217</v>
      </c>
      <c r="I57" s="109" t="s">
        <v>63</v>
      </c>
      <c r="J57" s="70">
        <f t="shared" si="4"/>
        <v>2.1700000000000001E-2</v>
      </c>
      <c r="K57" s="108">
        <v>57</v>
      </c>
      <c r="L57" s="109" t="s">
        <v>63</v>
      </c>
      <c r="M57" s="70">
        <f t="shared" si="0"/>
        <v>5.7000000000000002E-3</v>
      </c>
      <c r="N57" s="108">
        <v>45</v>
      </c>
      <c r="O57" s="109" t="s">
        <v>63</v>
      </c>
      <c r="P57" s="70">
        <f t="shared" si="1"/>
        <v>4.4999999999999997E-3</v>
      </c>
    </row>
    <row r="58" spans="2:16">
      <c r="B58" s="108">
        <v>37.5</v>
      </c>
      <c r="C58" s="109" t="s">
        <v>62</v>
      </c>
      <c r="D58" s="95">
        <f t="shared" si="2"/>
        <v>2.7573529411764705E-4</v>
      </c>
      <c r="E58" s="110">
        <v>0.82269999999999999</v>
      </c>
      <c r="F58" s="111">
        <v>7.5529999999999999</v>
      </c>
      <c r="G58" s="107">
        <f t="shared" si="3"/>
        <v>8.3757000000000001</v>
      </c>
      <c r="H58" s="108">
        <v>226</v>
      </c>
      <c r="I58" s="109" t="s">
        <v>63</v>
      </c>
      <c r="J58" s="70">
        <f t="shared" si="4"/>
        <v>2.2600000000000002E-2</v>
      </c>
      <c r="K58" s="108">
        <v>59</v>
      </c>
      <c r="L58" s="109" t="s">
        <v>63</v>
      </c>
      <c r="M58" s="70">
        <f t="shared" si="0"/>
        <v>5.8999999999999999E-3</v>
      </c>
      <c r="N58" s="108">
        <v>47</v>
      </c>
      <c r="O58" s="109" t="s">
        <v>63</v>
      </c>
      <c r="P58" s="70">
        <f t="shared" si="1"/>
        <v>4.7000000000000002E-3</v>
      </c>
    </row>
    <row r="59" spans="2:16">
      <c r="B59" s="108">
        <v>40</v>
      </c>
      <c r="C59" s="109" t="s">
        <v>62</v>
      </c>
      <c r="D59" s="95">
        <f t="shared" si="2"/>
        <v>2.9411764705882356E-4</v>
      </c>
      <c r="E59" s="110">
        <v>0.84970000000000001</v>
      </c>
      <c r="F59" s="111">
        <v>7.6559999999999997</v>
      </c>
      <c r="G59" s="107">
        <f t="shared" si="3"/>
        <v>8.5056999999999992</v>
      </c>
      <c r="H59" s="108">
        <v>236</v>
      </c>
      <c r="I59" s="109" t="s">
        <v>63</v>
      </c>
      <c r="J59" s="70">
        <f t="shared" si="4"/>
        <v>2.3599999999999999E-2</v>
      </c>
      <c r="K59" s="108">
        <v>61</v>
      </c>
      <c r="L59" s="109" t="s">
        <v>63</v>
      </c>
      <c r="M59" s="70">
        <f t="shared" si="0"/>
        <v>6.0999999999999995E-3</v>
      </c>
      <c r="N59" s="108">
        <v>49</v>
      </c>
      <c r="O59" s="109" t="s">
        <v>63</v>
      </c>
      <c r="P59" s="70">
        <f t="shared" si="1"/>
        <v>4.8999999999999998E-3</v>
      </c>
    </row>
    <row r="60" spans="2:16">
      <c r="B60" s="108">
        <v>45</v>
      </c>
      <c r="C60" s="109" t="s">
        <v>62</v>
      </c>
      <c r="D60" s="95">
        <f t="shared" si="2"/>
        <v>3.3088235294117646E-4</v>
      </c>
      <c r="E60" s="110">
        <v>0.90129999999999999</v>
      </c>
      <c r="F60" s="111">
        <v>7.8390000000000004</v>
      </c>
      <c r="G60" s="107">
        <f t="shared" si="3"/>
        <v>8.7403000000000013</v>
      </c>
      <c r="H60" s="108">
        <v>255</v>
      </c>
      <c r="I60" s="109" t="s">
        <v>63</v>
      </c>
      <c r="J60" s="70">
        <f t="shared" si="4"/>
        <v>2.5500000000000002E-2</v>
      </c>
      <c r="K60" s="108">
        <v>65</v>
      </c>
      <c r="L60" s="109" t="s">
        <v>63</v>
      </c>
      <c r="M60" s="70">
        <f t="shared" si="0"/>
        <v>6.5000000000000006E-3</v>
      </c>
      <c r="N60" s="108">
        <v>52</v>
      </c>
      <c r="O60" s="109" t="s">
        <v>63</v>
      </c>
      <c r="P60" s="70">
        <f t="shared" si="1"/>
        <v>5.1999999999999998E-3</v>
      </c>
    </row>
    <row r="61" spans="2:16">
      <c r="B61" s="108">
        <v>50</v>
      </c>
      <c r="C61" s="109" t="s">
        <v>62</v>
      </c>
      <c r="D61" s="95">
        <f t="shared" si="2"/>
        <v>3.6764705882352941E-4</v>
      </c>
      <c r="E61" s="110">
        <v>0.95</v>
      </c>
      <c r="F61" s="111">
        <v>7.9950000000000001</v>
      </c>
      <c r="G61" s="107">
        <f t="shared" si="3"/>
        <v>8.9450000000000003</v>
      </c>
      <c r="H61" s="108">
        <v>273</v>
      </c>
      <c r="I61" s="109" t="s">
        <v>63</v>
      </c>
      <c r="J61" s="70">
        <f t="shared" si="4"/>
        <v>2.7300000000000001E-2</v>
      </c>
      <c r="K61" s="108">
        <v>69</v>
      </c>
      <c r="L61" s="109" t="s">
        <v>63</v>
      </c>
      <c r="M61" s="70">
        <f t="shared" si="0"/>
        <v>6.9000000000000008E-3</v>
      </c>
      <c r="N61" s="108">
        <v>56</v>
      </c>
      <c r="O61" s="109" t="s">
        <v>63</v>
      </c>
      <c r="P61" s="70">
        <f t="shared" si="1"/>
        <v>5.5999999999999999E-3</v>
      </c>
    </row>
    <row r="62" spans="2:16">
      <c r="B62" s="108">
        <v>55</v>
      </c>
      <c r="C62" s="109" t="s">
        <v>62</v>
      </c>
      <c r="D62" s="95">
        <f t="shared" si="2"/>
        <v>4.0441176470588236E-4</v>
      </c>
      <c r="E62" s="110">
        <v>0.99639999999999995</v>
      </c>
      <c r="F62" s="111">
        <v>8.1300000000000008</v>
      </c>
      <c r="G62" s="107">
        <f t="shared" si="3"/>
        <v>9.1264000000000003</v>
      </c>
      <c r="H62" s="108">
        <v>292</v>
      </c>
      <c r="I62" s="109" t="s">
        <v>63</v>
      </c>
      <c r="J62" s="70">
        <f t="shared" si="4"/>
        <v>2.9199999999999997E-2</v>
      </c>
      <c r="K62" s="108">
        <v>73</v>
      </c>
      <c r="L62" s="109" t="s">
        <v>63</v>
      </c>
      <c r="M62" s="70">
        <f t="shared" si="0"/>
        <v>7.2999999999999992E-3</v>
      </c>
      <c r="N62" s="108">
        <v>59</v>
      </c>
      <c r="O62" s="109" t="s">
        <v>63</v>
      </c>
      <c r="P62" s="70">
        <f t="shared" si="1"/>
        <v>5.8999999999999999E-3</v>
      </c>
    </row>
    <row r="63" spans="2:16">
      <c r="B63" s="108">
        <v>60</v>
      </c>
      <c r="C63" s="109" t="s">
        <v>62</v>
      </c>
      <c r="D63" s="95">
        <f t="shared" si="2"/>
        <v>4.4117647058823526E-4</v>
      </c>
      <c r="E63" s="110">
        <v>1.0409999999999999</v>
      </c>
      <c r="F63" s="111">
        <v>8.2479999999999993</v>
      </c>
      <c r="G63" s="107">
        <f t="shared" si="3"/>
        <v>9.2889999999999997</v>
      </c>
      <c r="H63" s="108">
        <v>310</v>
      </c>
      <c r="I63" s="109" t="s">
        <v>63</v>
      </c>
      <c r="J63" s="70">
        <f t="shared" si="4"/>
        <v>3.1E-2</v>
      </c>
      <c r="K63" s="108">
        <v>77</v>
      </c>
      <c r="L63" s="109" t="s">
        <v>63</v>
      </c>
      <c r="M63" s="70">
        <f t="shared" si="0"/>
        <v>7.7000000000000002E-3</v>
      </c>
      <c r="N63" s="108">
        <v>62</v>
      </c>
      <c r="O63" s="109" t="s">
        <v>63</v>
      </c>
      <c r="P63" s="70">
        <f t="shared" si="1"/>
        <v>6.1999999999999998E-3</v>
      </c>
    </row>
    <row r="64" spans="2:16">
      <c r="B64" s="108">
        <v>65</v>
      </c>
      <c r="C64" s="109" t="s">
        <v>62</v>
      </c>
      <c r="D64" s="95">
        <f t="shared" si="2"/>
        <v>4.7794117647058826E-4</v>
      </c>
      <c r="E64" s="110">
        <v>1.083</v>
      </c>
      <c r="F64" s="111">
        <v>8.35</v>
      </c>
      <c r="G64" s="107">
        <f t="shared" si="3"/>
        <v>9.4329999999999998</v>
      </c>
      <c r="H64" s="108">
        <v>327</v>
      </c>
      <c r="I64" s="109" t="s">
        <v>63</v>
      </c>
      <c r="J64" s="70">
        <f t="shared" si="4"/>
        <v>3.27E-2</v>
      </c>
      <c r="K64" s="108">
        <v>81</v>
      </c>
      <c r="L64" s="109" t="s">
        <v>63</v>
      </c>
      <c r="M64" s="70">
        <f t="shared" si="0"/>
        <v>8.0999999999999996E-3</v>
      </c>
      <c r="N64" s="108">
        <v>65</v>
      </c>
      <c r="O64" s="109" t="s">
        <v>63</v>
      </c>
      <c r="P64" s="70">
        <f t="shared" si="1"/>
        <v>6.5000000000000006E-3</v>
      </c>
    </row>
    <row r="65" spans="2:16">
      <c r="B65" s="108">
        <v>70</v>
      </c>
      <c r="C65" s="109" t="s">
        <v>62</v>
      </c>
      <c r="D65" s="95">
        <f t="shared" si="2"/>
        <v>5.1470588235294121E-4</v>
      </c>
      <c r="E65" s="110">
        <v>1.1240000000000001</v>
      </c>
      <c r="F65" s="111">
        <v>8.4410000000000007</v>
      </c>
      <c r="G65" s="107">
        <f t="shared" si="3"/>
        <v>9.5650000000000013</v>
      </c>
      <c r="H65" s="108">
        <v>345</v>
      </c>
      <c r="I65" s="109" t="s">
        <v>63</v>
      </c>
      <c r="J65" s="70">
        <f t="shared" si="4"/>
        <v>3.4499999999999996E-2</v>
      </c>
      <c r="K65" s="108">
        <v>84</v>
      </c>
      <c r="L65" s="109" t="s">
        <v>63</v>
      </c>
      <c r="M65" s="70">
        <f t="shared" si="0"/>
        <v>8.4000000000000012E-3</v>
      </c>
      <c r="N65" s="108">
        <v>69</v>
      </c>
      <c r="O65" s="109" t="s">
        <v>63</v>
      </c>
      <c r="P65" s="70">
        <f t="shared" si="1"/>
        <v>6.9000000000000008E-3</v>
      </c>
    </row>
    <row r="66" spans="2:16">
      <c r="B66" s="108">
        <v>80</v>
      </c>
      <c r="C66" s="109" t="s">
        <v>62</v>
      </c>
      <c r="D66" s="95">
        <f t="shared" si="2"/>
        <v>5.8823529411764712E-4</v>
      </c>
      <c r="E66" s="110">
        <v>1.202</v>
      </c>
      <c r="F66" s="111">
        <v>8.5909999999999993</v>
      </c>
      <c r="G66" s="107">
        <f t="shared" si="3"/>
        <v>9.7929999999999993</v>
      </c>
      <c r="H66" s="108">
        <v>379</v>
      </c>
      <c r="I66" s="109" t="s">
        <v>63</v>
      </c>
      <c r="J66" s="70">
        <f t="shared" si="4"/>
        <v>3.7900000000000003E-2</v>
      </c>
      <c r="K66" s="108">
        <v>91</v>
      </c>
      <c r="L66" s="109" t="s">
        <v>63</v>
      </c>
      <c r="M66" s="70">
        <f t="shared" si="0"/>
        <v>9.1000000000000004E-3</v>
      </c>
      <c r="N66" s="108">
        <v>75</v>
      </c>
      <c r="O66" s="109" t="s">
        <v>63</v>
      </c>
      <c r="P66" s="70">
        <f t="shared" si="1"/>
        <v>7.4999999999999997E-3</v>
      </c>
    </row>
    <row r="67" spans="2:16">
      <c r="B67" s="108">
        <v>90</v>
      </c>
      <c r="C67" s="109" t="s">
        <v>62</v>
      </c>
      <c r="D67" s="95">
        <f t="shared" si="2"/>
        <v>6.6176470588235291E-4</v>
      </c>
      <c r="E67" s="110">
        <v>1.2749999999999999</v>
      </c>
      <c r="F67" s="111">
        <v>8.7080000000000002</v>
      </c>
      <c r="G67" s="107">
        <f t="shared" si="3"/>
        <v>9.9830000000000005</v>
      </c>
      <c r="H67" s="108">
        <v>412</v>
      </c>
      <c r="I67" s="109" t="s">
        <v>63</v>
      </c>
      <c r="J67" s="70">
        <f t="shared" si="4"/>
        <v>4.1200000000000001E-2</v>
      </c>
      <c r="K67" s="108">
        <v>98</v>
      </c>
      <c r="L67" s="109" t="s">
        <v>63</v>
      </c>
      <c r="M67" s="70">
        <f t="shared" si="0"/>
        <v>9.7999999999999997E-3</v>
      </c>
      <c r="N67" s="108">
        <v>80</v>
      </c>
      <c r="O67" s="109" t="s">
        <v>63</v>
      </c>
      <c r="P67" s="70">
        <f t="shared" si="1"/>
        <v>8.0000000000000002E-3</v>
      </c>
    </row>
    <row r="68" spans="2:16">
      <c r="B68" s="108">
        <v>100</v>
      </c>
      <c r="C68" s="109" t="s">
        <v>62</v>
      </c>
      <c r="D68" s="95">
        <f t="shared" si="2"/>
        <v>7.3529411764705881E-4</v>
      </c>
      <c r="E68" s="110">
        <v>1.3440000000000001</v>
      </c>
      <c r="F68" s="111">
        <v>8.8010000000000002</v>
      </c>
      <c r="G68" s="107">
        <f t="shared" si="3"/>
        <v>10.145</v>
      </c>
      <c r="H68" s="108">
        <v>445</v>
      </c>
      <c r="I68" s="109" t="s">
        <v>63</v>
      </c>
      <c r="J68" s="70">
        <f t="shared" si="4"/>
        <v>4.4499999999999998E-2</v>
      </c>
      <c r="K68" s="108">
        <v>105</v>
      </c>
      <c r="L68" s="109" t="s">
        <v>63</v>
      </c>
      <c r="M68" s="70">
        <f t="shared" si="0"/>
        <v>1.0499999999999999E-2</v>
      </c>
      <c r="N68" s="108">
        <v>86</v>
      </c>
      <c r="O68" s="109" t="s">
        <v>63</v>
      </c>
      <c r="P68" s="70">
        <f t="shared" si="1"/>
        <v>8.6E-3</v>
      </c>
    </row>
    <row r="69" spans="2:16">
      <c r="B69" s="108">
        <v>110</v>
      </c>
      <c r="C69" s="109" t="s">
        <v>62</v>
      </c>
      <c r="D69" s="95">
        <f t="shared" si="2"/>
        <v>8.0882352941176472E-4</v>
      </c>
      <c r="E69" s="110">
        <v>1.409</v>
      </c>
      <c r="F69" s="111">
        <v>8.8729999999999993</v>
      </c>
      <c r="G69" s="107">
        <f t="shared" si="3"/>
        <v>10.282</v>
      </c>
      <c r="H69" s="108">
        <v>478</v>
      </c>
      <c r="I69" s="109" t="s">
        <v>63</v>
      </c>
      <c r="J69" s="70">
        <f t="shared" si="4"/>
        <v>4.7799999999999995E-2</v>
      </c>
      <c r="K69" s="108">
        <v>111</v>
      </c>
      <c r="L69" s="109" t="s">
        <v>63</v>
      </c>
      <c r="M69" s="70">
        <f t="shared" si="0"/>
        <v>1.11E-2</v>
      </c>
      <c r="N69" s="108">
        <v>92</v>
      </c>
      <c r="O69" s="109" t="s">
        <v>63</v>
      </c>
      <c r="P69" s="70">
        <f t="shared" si="1"/>
        <v>9.1999999999999998E-3</v>
      </c>
    </row>
    <row r="70" spans="2:16">
      <c r="B70" s="108">
        <v>120</v>
      </c>
      <c r="C70" s="109" t="s">
        <v>62</v>
      </c>
      <c r="D70" s="95">
        <f t="shared" si="2"/>
        <v>8.8235294117647051E-4</v>
      </c>
      <c r="E70" s="110">
        <v>1.472</v>
      </c>
      <c r="F70" s="111">
        <v>8.93</v>
      </c>
      <c r="G70" s="107">
        <f t="shared" si="3"/>
        <v>10.401999999999999</v>
      </c>
      <c r="H70" s="108">
        <v>510</v>
      </c>
      <c r="I70" s="109" t="s">
        <v>63</v>
      </c>
      <c r="J70" s="70">
        <f t="shared" si="4"/>
        <v>5.1000000000000004E-2</v>
      </c>
      <c r="K70" s="108">
        <v>117</v>
      </c>
      <c r="L70" s="109" t="s">
        <v>63</v>
      </c>
      <c r="M70" s="70">
        <f t="shared" si="0"/>
        <v>1.17E-2</v>
      </c>
      <c r="N70" s="108">
        <v>97</v>
      </c>
      <c r="O70" s="109" t="s">
        <v>63</v>
      </c>
      <c r="P70" s="70">
        <f t="shared" si="1"/>
        <v>9.7000000000000003E-3</v>
      </c>
    </row>
    <row r="71" spans="2:16">
      <c r="B71" s="108">
        <v>130</v>
      </c>
      <c r="C71" s="109" t="s">
        <v>62</v>
      </c>
      <c r="D71" s="95">
        <f t="shared" si="2"/>
        <v>9.5588235294117652E-4</v>
      </c>
      <c r="E71" s="110">
        <v>1.532</v>
      </c>
      <c r="F71" s="111">
        <v>8.9740000000000002</v>
      </c>
      <c r="G71" s="107">
        <f t="shared" si="3"/>
        <v>10.506</v>
      </c>
      <c r="H71" s="108">
        <v>542</v>
      </c>
      <c r="I71" s="109" t="s">
        <v>63</v>
      </c>
      <c r="J71" s="70">
        <f t="shared" si="4"/>
        <v>5.4200000000000005E-2</v>
      </c>
      <c r="K71" s="108">
        <v>123</v>
      </c>
      <c r="L71" s="109" t="s">
        <v>63</v>
      </c>
      <c r="M71" s="70">
        <f t="shared" si="0"/>
        <v>1.23E-2</v>
      </c>
      <c r="N71" s="108">
        <v>102</v>
      </c>
      <c r="O71" s="109" t="s">
        <v>63</v>
      </c>
      <c r="P71" s="70">
        <f t="shared" si="1"/>
        <v>1.0199999999999999E-2</v>
      </c>
    </row>
    <row r="72" spans="2:16">
      <c r="B72" s="108">
        <v>140</v>
      </c>
      <c r="C72" s="109" t="s">
        <v>62</v>
      </c>
      <c r="D72" s="95">
        <f t="shared" si="2"/>
        <v>1.0294117647058824E-3</v>
      </c>
      <c r="E72" s="110">
        <v>1.59</v>
      </c>
      <c r="F72" s="111">
        <v>9.0060000000000002</v>
      </c>
      <c r="G72" s="107">
        <f t="shared" si="3"/>
        <v>10.596</v>
      </c>
      <c r="H72" s="108">
        <v>574</v>
      </c>
      <c r="I72" s="109" t="s">
        <v>63</v>
      </c>
      <c r="J72" s="70">
        <f t="shared" si="4"/>
        <v>5.7399999999999993E-2</v>
      </c>
      <c r="K72" s="108">
        <v>130</v>
      </c>
      <c r="L72" s="109" t="s">
        <v>63</v>
      </c>
      <c r="M72" s="70">
        <f t="shared" si="0"/>
        <v>1.3000000000000001E-2</v>
      </c>
      <c r="N72" s="108">
        <v>107</v>
      </c>
      <c r="O72" s="109" t="s">
        <v>63</v>
      </c>
      <c r="P72" s="70">
        <f t="shared" si="1"/>
        <v>1.0699999999999999E-2</v>
      </c>
    </row>
    <row r="73" spans="2:16">
      <c r="B73" s="108">
        <v>150</v>
      </c>
      <c r="C73" s="109" t="s">
        <v>62</v>
      </c>
      <c r="D73" s="95">
        <f t="shared" si="2"/>
        <v>1.1029411764705882E-3</v>
      </c>
      <c r="E73" s="110">
        <v>1.645</v>
      </c>
      <c r="F73" s="111">
        <v>9.0299999999999994</v>
      </c>
      <c r="G73" s="107">
        <f t="shared" si="3"/>
        <v>10.674999999999999</v>
      </c>
      <c r="H73" s="108">
        <v>606</v>
      </c>
      <c r="I73" s="109" t="s">
        <v>63</v>
      </c>
      <c r="J73" s="70">
        <f t="shared" si="4"/>
        <v>6.0600000000000001E-2</v>
      </c>
      <c r="K73" s="108">
        <v>136</v>
      </c>
      <c r="L73" s="109" t="s">
        <v>63</v>
      </c>
      <c r="M73" s="70">
        <f t="shared" si="0"/>
        <v>1.3600000000000001E-2</v>
      </c>
      <c r="N73" s="108">
        <v>113</v>
      </c>
      <c r="O73" s="109" t="s">
        <v>63</v>
      </c>
      <c r="P73" s="70">
        <f t="shared" si="1"/>
        <v>1.1300000000000001E-2</v>
      </c>
    </row>
    <row r="74" spans="2:16">
      <c r="B74" s="108">
        <v>160</v>
      </c>
      <c r="C74" s="109" t="s">
        <v>62</v>
      </c>
      <c r="D74" s="95">
        <f t="shared" si="2"/>
        <v>1.1764705882352942E-3</v>
      </c>
      <c r="E74" s="110">
        <v>1.6990000000000001</v>
      </c>
      <c r="F74" s="111">
        <v>9.0459999999999994</v>
      </c>
      <c r="G74" s="107">
        <f t="shared" si="3"/>
        <v>10.744999999999999</v>
      </c>
      <c r="H74" s="108">
        <v>637</v>
      </c>
      <c r="I74" s="109" t="s">
        <v>63</v>
      </c>
      <c r="J74" s="70">
        <f t="shared" si="4"/>
        <v>6.3700000000000007E-2</v>
      </c>
      <c r="K74" s="108">
        <v>141</v>
      </c>
      <c r="L74" s="109" t="s">
        <v>63</v>
      </c>
      <c r="M74" s="70">
        <f t="shared" si="0"/>
        <v>1.4099999999999998E-2</v>
      </c>
      <c r="N74" s="108">
        <v>118</v>
      </c>
      <c r="O74" s="109" t="s">
        <v>63</v>
      </c>
      <c r="P74" s="70">
        <f t="shared" si="1"/>
        <v>1.18E-2</v>
      </c>
    </row>
    <row r="75" spans="2:16">
      <c r="B75" s="108">
        <v>170</v>
      </c>
      <c r="C75" s="109" t="s">
        <v>62</v>
      </c>
      <c r="D75" s="95">
        <f t="shared" si="2"/>
        <v>1.25E-3</v>
      </c>
      <c r="E75" s="110">
        <v>1.752</v>
      </c>
      <c r="F75" s="111">
        <v>9.0559999999999992</v>
      </c>
      <c r="G75" s="107">
        <f t="shared" si="3"/>
        <v>10.808</v>
      </c>
      <c r="H75" s="108">
        <v>668</v>
      </c>
      <c r="I75" s="109" t="s">
        <v>63</v>
      </c>
      <c r="J75" s="70">
        <f t="shared" si="4"/>
        <v>6.6799999999999998E-2</v>
      </c>
      <c r="K75" s="108">
        <v>147</v>
      </c>
      <c r="L75" s="109" t="s">
        <v>63</v>
      </c>
      <c r="M75" s="70">
        <f t="shared" si="0"/>
        <v>1.47E-2</v>
      </c>
      <c r="N75" s="108">
        <v>123</v>
      </c>
      <c r="O75" s="109" t="s">
        <v>63</v>
      </c>
      <c r="P75" s="70">
        <f t="shared" si="1"/>
        <v>1.23E-2</v>
      </c>
    </row>
    <row r="76" spans="2:16">
      <c r="B76" s="108">
        <v>180</v>
      </c>
      <c r="C76" s="109" t="s">
        <v>62</v>
      </c>
      <c r="D76" s="95">
        <f t="shared" si="2"/>
        <v>1.3235294117647058E-3</v>
      </c>
      <c r="E76" s="110">
        <v>1.8029999999999999</v>
      </c>
      <c r="F76" s="111">
        <v>9.06</v>
      </c>
      <c r="G76" s="107">
        <f t="shared" si="3"/>
        <v>10.863</v>
      </c>
      <c r="H76" s="108">
        <v>699</v>
      </c>
      <c r="I76" s="109" t="s">
        <v>63</v>
      </c>
      <c r="J76" s="70">
        <f t="shared" si="4"/>
        <v>6.989999999999999E-2</v>
      </c>
      <c r="K76" s="108">
        <v>153</v>
      </c>
      <c r="L76" s="109" t="s">
        <v>63</v>
      </c>
      <c r="M76" s="70">
        <f t="shared" si="0"/>
        <v>1.5299999999999999E-2</v>
      </c>
      <c r="N76" s="108">
        <v>128</v>
      </c>
      <c r="O76" s="109" t="s">
        <v>63</v>
      </c>
      <c r="P76" s="70">
        <f t="shared" si="1"/>
        <v>1.2800000000000001E-2</v>
      </c>
    </row>
    <row r="77" spans="2:16">
      <c r="B77" s="108">
        <v>200</v>
      </c>
      <c r="C77" s="109" t="s">
        <v>62</v>
      </c>
      <c r="D77" s="95">
        <f t="shared" si="2"/>
        <v>1.4705882352941176E-3</v>
      </c>
      <c r="E77" s="110">
        <v>1.9</v>
      </c>
      <c r="F77" s="111">
        <v>9.0549999999999997</v>
      </c>
      <c r="G77" s="107">
        <f t="shared" si="3"/>
        <v>10.955</v>
      </c>
      <c r="H77" s="108">
        <v>761</v>
      </c>
      <c r="I77" s="109" t="s">
        <v>63</v>
      </c>
      <c r="J77" s="70">
        <f t="shared" si="4"/>
        <v>7.6100000000000001E-2</v>
      </c>
      <c r="K77" s="108">
        <v>164</v>
      </c>
      <c r="L77" s="109" t="s">
        <v>63</v>
      </c>
      <c r="M77" s="70">
        <f t="shared" si="0"/>
        <v>1.6400000000000001E-2</v>
      </c>
      <c r="N77" s="108">
        <v>137</v>
      </c>
      <c r="O77" s="109" t="s">
        <v>63</v>
      </c>
      <c r="P77" s="70">
        <f t="shared" si="1"/>
        <v>1.37E-2</v>
      </c>
    </row>
    <row r="78" spans="2:16">
      <c r="B78" s="108">
        <v>225</v>
      </c>
      <c r="C78" s="109" t="s">
        <v>62</v>
      </c>
      <c r="D78" s="95">
        <f t="shared" si="2"/>
        <v>1.6544117647058823E-3</v>
      </c>
      <c r="E78" s="110">
        <v>2.0150000000000001</v>
      </c>
      <c r="F78" s="111">
        <v>9.0289999999999999</v>
      </c>
      <c r="G78" s="107">
        <f t="shared" si="3"/>
        <v>11.044</v>
      </c>
      <c r="H78" s="108">
        <v>838</v>
      </c>
      <c r="I78" s="109" t="s">
        <v>63</v>
      </c>
      <c r="J78" s="70">
        <f t="shared" si="4"/>
        <v>8.3799999999999999E-2</v>
      </c>
      <c r="K78" s="108">
        <v>179</v>
      </c>
      <c r="L78" s="109" t="s">
        <v>63</v>
      </c>
      <c r="M78" s="70">
        <f t="shared" si="0"/>
        <v>1.7899999999999999E-2</v>
      </c>
      <c r="N78" s="108">
        <v>149</v>
      </c>
      <c r="O78" s="109" t="s">
        <v>63</v>
      </c>
      <c r="P78" s="70">
        <f t="shared" si="1"/>
        <v>1.49E-2</v>
      </c>
    </row>
    <row r="79" spans="2:16">
      <c r="B79" s="108">
        <v>250</v>
      </c>
      <c r="C79" s="109" t="s">
        <v>62</v>
      </c>
      <c r="D79" s="95">
        <f t="shared" si="2"/>
        <v>1.838235294117647E-3</v>
      </c>
      <c r="E79" s="110">
        <v>2.1240000000000001</v>
      </c>
      <c r="F79" s="111">
        <v>8.9870000000000001</v>
      </c>
      <c r="G79" s="107">
        <f t="shared" si="3"/>
        <v>11.111000000000001</v>
      </c>
      <c r="H79" s="108">
        <v>914</v>
      </c>
      <c r="I79" s="109" t="s">
        <v>63</v>
      </c>
      <c r="J79" s="70">
        <f t="shared" si="4"/>
        <v>9.1400000000000009E-2</v>
      </c>
      <c r="K79" s="108">
        <v>192</v>
      </c>
      <c r="L79" s="109" t="s">
        <v>63</v>
      </c>
      <c r="M79" s="70">
        <f t="shared" si="0"/>
        <v>1.9200000000000002E-2</v>
      </c>
      <c r="N79" s="108">
        <v>161</v>
      </c>
      <c r="O79" s="109" t="s">
        <v>63</v>
      </c>
      <c r="P79" s="70">
        <f t="shared" si="1"/>
        <v>1.61E-2</v>
      </c>
    </row>
    <row r="80" spans="2:16">
      <c r="B80" s="108">
        <v>275</v>
      </c>
      <c r="C80" s="109" t="s">
        <v>62</v>
      </c>
      <c r="D80" s="95">
        <f t="shared" si="2"/>
        <v>2.022058823529412E-3</v>
      </c>
      <c r="E80" s="110">
        <v>2.2360000000000002</v>
      </c>
      <c r="F80" s="111">
        <v>8.9339999999999993</v>
      </c>
      <c r="G80" s="107">
        <f t="shared" si="3"/>
        <v>11.17</v>
      </c>
      <c r="H80" s="108">
        <v>991</v>
      </c>
      <c r="I80" s="109" t="s">
        <v>63</v>
      </c>
      <c r="J80" s="70">
        <f t="shared" si="4"/>
        <v>9.9099999999999994E-2</v>
      </c>
      <c r="K80" s="108">
        <v>206</v>
      </c>
      <c r="L80" s="109" t="s">
        <v>63</v>
      </c>
      <c r="M80" s="70">
        <f t="shared" si="0"/>
        <v>2.06E-2</v>
      </c>
      <c r="N80" s="108">
        <v>173</v>
      </c>
      <c r="O80" s="109" t="s">
        <v>63</v>
      </c>
      <c r="P80" s="70">
        <f t="shared" si="1"/>
        <v>1.7299999999999999E-2</v>
      </c>
    </row>
    <row r="81" spans="2:16">
      <c r="B81" s="108">
        <v>300</v>
      </c>
      <c r="C81" s="109" t="s">
        <v>62</v>
      </c>
      <c r="D81" s="95">
        <f t="shared" si="2"/>
        <v>2.2058823529411764E-3</v>
      </c>
      <c r="E81" s="110">
        <v>2.3940000000000001</v>
      </c>
      <c r="F81" s="111">
        <v>8.8729999999999993</v>
      </c>
      <c r="G81" s="107">
        <f t="shared" si="3"/>
        <v>11.266999999999999</v>
      </c>
      <c r="H81" s="108">
        <v>1067</v>
      </c>
      <c r="I81" s="109" t="s">
        <v>63</v>
      </c>
      <c r="J81" s="70">
        <f t="shared" si="4"/>
        <v>0.10669999999999999</v>
      </c>
      <c r="K81" s="108">
        <v>219</v>
      </c>
      <c r="L81" s="109" t="s">
        <v>63</v>
      </c>
      <c r="M81" s="70">
        <f t="shared" si="0"/>
        <v>2.1899999999999999E-2</v>
      </c>
      <c r="N81" s="108">
        <v>184</v>
      </c>
      <c r="O81" s="109" t="s">
        <v>63</v>
      </c>
      <c r="P81" s="70">
        <f t="shared" si="1"/>
        <v>1.84E-2</v>
      </c>
    </row>
    <row r="82" spans="2:16">
      <c r="B82" s="108">
        <v>325</v>
      </c>
      <c r="C82" s="109" t="s">
        <v>62</v>
      </c>
      <c r="D82" s="95">
        <f t="shared" si="2"/>
        <v>2.3897058823529414E-3</v>
      </c>
      <c r="E82" s="110">
        <v>2.536</v>
      </c>
      <c r="F82" s="111">
        <v>8.8059999999999992</v>
      </c>
      <c r="G82" s="107">
        <f t="shared" si="3"/>
        <v>11.341999999999999</v>
      </c>
      <c r="H82" s="108">
        <v>1142</v>
      </c>
      <c r="I82" s="109" t="s">
        <v>63</v>
      </c>
      <c r="J82" s="70">
        <f t="shared" si="4"/>
        <v>0.1142</v>
      </c>
      <c r="K82" s="108">
        <v>232</v>
      </c>
      <c r="L82" s="109" t="s">
        <v>63</v>
      </c>
      <c r="M82" s="70">
        <f t="shared" si="0"/>
        <v>2.3200000000000002E-2</v>
      </c>
      <c r="N82" s="108">
        <v>195</v>
      </c>
      <c r="O82" s="109" t="s">
        <v>63</v>
      </c>
      <c r="P82" s="70">
        <f t="shared" si="1"/>
        <v>1.95E-2</v>
      </c>
    </row>
    <row r="83" spans="2:16">
      <c r="B83" s="108">
        <v>350</v>
      </c>
      <c r="C83" s="109" t="s">
        <v>62</v>
      </c>
      <c r="D83" s="95">
        <f t="shared" si="2"/>
        <v>2.5735294117647058E-3</v>
      </c>
      <c r="E83" s="110">
        <v>2.6629999999999998</v>
      </c>
      <c r="F83" s="111">
        <v>8.7349999999999994</v>
      </c>
      <c r="G83" s="107">
        <f t="shared" si="3"/>
        <v>11.398</v>
      </c>
      <c r="H83" s="108">
        <v>1217</v>
      </c>
      <c r="I83" s="109" t="s">
        <v>63</v>
      </c>
      <c r="J83" s="70">
        <f t="shared" si="4"/>
        <v>0.1217</v>
      </c>
      <c r="K83" s="108">
        <v>245</v>
      </c>
      <c r="L83" s="109" t="s">
        <v>63</v>
      </c>
      <c r="M83" s="70">
        <f t="shared" si="0"/>
        <v>2.4500000000000001E-2</v>
      </c>
      <c r="N83" s="108">
        <v>206</v>
      </c>
      <c r="O83" s="109" t="s">
        <v>63</v>
      </c>
      <c r="P83" s="70">
        <f t="shared" si="1"/>
        <v>2.06E-2</v>
      </c>
    </row>
    <row r="84" spans="2:16">
      <c r="B84" s="108">
        <v>375</v>
      </c>
      <c r="C84" s="109" t="s">
        <v>62</v>
      </c>
      <c r="D84" s="95">
        <f t="shared" si="2"/>
        <v>2.7573529411764708E-3</v>
      </c>
      <c r="E84" s="110">
        <v>2.7759999999999998</v>
      </c>
      <c r="F84" s="111">
        <v>8.6620000000000008</v>
      </c>
      <c r="G84" s="107">
        <f t="shared" si="3"/>
        <v>11.438000000000001</v>
      </c>
      <c r="H84" s="108">
        <v>1292</v>
      </c>
      <c r="I84" s="109" t="s">
        <v>63</v>
      </c>
      <c r="J84" s="70">
        <f t="shared" si="4"/>
        <v>0.12920000000000001</v>
      </c>
      <c r="K84" s="108">
        <v>257</v>
      </c>
      <c r="L84" s="109" t="s">
        <v>63</v>
      </c>
      <c r="M84" s="70">
        <f t="shared" ref="M84:M147" si="5">K84/1000/10</f>
        <v>2.5700000000000001E-2</v>
      </c>
      <c r="N84" s="108">
        <v>217</v>
      </c>
      <c r="O84" s="109" t="s">
        <v>63</v>
      </c>
      <c r="P84" s="70">
        <f t="shared" ref="P84:P147" si="6">N84/1000/10</f>
        <v>2.1700000000000001E-2</v>
      </c>
    </row>
    <row r="85" spans="2:16">
      <c r="B85" s="108">
        <v>400</v>
      </c>
      <c r="C85" s="109" t="s">
        <v>62</v>
      </c>
      <c r="D85" s="95">
        <f t="shared" ref="D85:D93" si="7">B85/1000/$C$5</f>
        <v>2.9411764705882353E-3</v>
      </c>
      <c r="E85" s="110">
        <v>2.8769999999999998</v>
      </c>
      <c r="F85" s="111">
        <v>8.5860000000000003</v>
      </c>
      <c r="G85" s="107">
        <f t="shared" ref="G85:G148" si="8">E85+F85</f>
        <v>11.463000000000001</v>
      </c>
      <c r="H85" s="108">
        <v>1367</v>
      </c>
      <c r="I85" s="109" t="s">
        <v>63</v>
      </c>
      <c r="J85" s="70">
        <f t="shared" ref="J85:J107" si="9">H85/1000/10</f>
        <v>0.13669999999999999</v>
      </c>
      <c r="K85" s="108">
        <v>270</v>
      </c>
      <c r="L85" s="109" t="s">
        <v>63</v>
      </c>
      <c r="M85" s="70">
        <f t="shared" si="5"/>
        <v>2.7000000000000003E-2</v>
      </c>
      <c r="N85" s="108">
        <v>228</v>
      </c>
      <c r="O85" s="109" t="s">
        <v>63</v>
      </c>
      <c r="P85" s="70">
        <f t="shared" si="6"/>
        <v>2.2800000000000001E-2</v>
      </c>
    </row>
    <row r="86" spans="2:16">
      <c r="B86" s="108">
        <v>450</v>
      </c>
      <c r="C86" s="109" t="s">
        <v>62</v>
      </c>
      <c r="D86" s="95">
        <f t="shared" si="7"/>
        <v>3.3088235294117647E-3</v>
      </c>
      <c r="E86" s="110">
        <v>3.0489999999999999</v>
      </c>
      <c r="F86" s="111">
        <v>8.4320000000000004</v>
      </c>
      <c r="G86" s="107">
        <f t="shared" si="8"/>
        <v>11.481</v>
      </c>
      <c r="H86" s="108">
        <v>1516</v>
      </c>
      <c r="I86" s="109" t="s">
        <v>63</v>
      </c>
      <c r="J86" s="70">
        <f t="shared" si="9"/>
        <v>0.15160000000000001</v>
      </c>
      <c r="K86" s="108">
        <v>294</v>
      </c>
      <c r="L86" s="109" t="s">
        <v>63</v>
      </c>
      <c r="M86" s="70">
        <f t="shared" si="5"/>
        <v>2.9399999999999999E-2</v>
      </c>
      <c r="N86" s="108">
        <v>249</v>
      </c>
      <c r="O86" s="109" t="s">
        <v>63</v>
      </c>
      <c r="P86" s="70">
        <f t="shared" si="6"/>
        <v>2.4899999999999999E-2</v>
      </c>
    </row>
    <row r="87" spans="2:16">
      <c r="B87" s="108">
        <v>500</v>
      </c>
      <c r="C87" s="109" t="s">
        <v>62</v>
      </c>
      <c r="D87" s="95">
        <f t="shared" si="7"/>
        <v>3.6764705882352941E-3</v>
      </c>
      <c r="E87" s="110">
        <v>3.1880000000000002</v>
      </c>
      <c r="F87" s="111">
        <v>8.2769999999999992</v>
      </c>
      <c r="G87" s="107">
        <f t="shared" si="8"/>
        <v>11.465</v>
      </c>
      <c r="H87" s="108">
        <v>1666</v>
      </c>
      <c r="I87" s="109" t="s">
        <v>63</v>
      </c>
      <c r="J87" s="70">
        <f t="shared" si="9"/>
        <v>0.1666</v>
      </c>
      <c r="K87" s="108">
        <v>318</v>
      </c>
      <c r="L87" s="109" t="s">
        <v>63</v>
      </c>
      <c r="M87" s="70">
        <f t="shared" si="5"/>
        <v>3.1800000000000002E-2</v>
      </c>
      <c r="N87" s="108">
        <v>270</v>
      </c>
      <c r="O87" s="109" t="s">
        <v>63</v>
      </c>
      <c r="P87" s="70">
        <f t="shared" si="6"/>
        <v>2.7000000000000003E-2</v>
      </c>
    </row>
    <row r="88" spans="2:16">
      <c r="B88" s="108">
        <v>550</v>
      </c>
      <c r="C88" s="109" t="s">
        <v>62</v>
      </c>
      <c r="D88" s="95">
        <f t="shared" si="7"/>
        <v>4.0441176470588239E-3</v>
      </c>
      <c r="E88" s="110">
        <v>3.3050000000000002</v>
      </c>
      <c r="F88" s="111">
        <v>8.1229999999999993</v>
      </c>
      <c r="G88" s="107">
        <f t="shared" si="8"/>
        <v>11.427999999999999</v>
      </c>
      <c r="H88" s="108">
        <v>1817</v>
      </c>
      <c r="I88" s="109" t="s">
        <v>63</v>
      </c>
      <c r="J88" s="70">
        <f t="shared" si="9"/>
        <v>0.1817</v>
      </c>
      <c r="K88" s="108">
        <v>342</v>
      </c>
      <c r="L88" s="109" t="s">
        <v>63</v>
      </c>
      <c r="M88" s="70">
        <f t="shared" si="5"/>
        <v>3.4200000000000001E-2</v>
      </c>
      <c r="N88" s="108">
        <v>291</v>
      </c>
      <c r="O88" s="109" t="s">
        <v>63</v>
      </c>
      <c r="P88" s="70">
        <f t="shared" si="6"/>
        <v>2.9099999999999997E-2</v>
      </c>
    </row>
    <row r="89" spans="2:16">
      <c r="B89" s="108">
        <v>600</v>
      </c>
      <c r="C89" s="109" t="s">
        <v>62</v>
      </c>
      <c r="D89" s="95">
        <f t="shared" si="7"/>
        <v>4.4117647058823529E-3</v>
      </c>
      <c r="E89" s="110">
        <v>3.4039999999999999</v>
      </c>
      <c r="F89" s="111">
        <v>7.9729999999999999</v>
      </c>
      <c r="G89" s="107">
        <f t="shared" si="8"/>
        <v>11.376999999999999</v>
      </c>
      <c r="H89" s="108">
        <v>1969</v>
      </c>
      <c r="I89" s="109" t="s">
        <v>63</v>
      </c>
      <c r="J89" s="70">
        <f t="shared" si="9"/>
        <v>0.19690000000000002</v>
      </c>
      <c r="K89" s="108">
        <v>365</v>
      </c>
      <c r="L89" s="109" t="s">
        <v>63</v>
      </c>
      <c r="M89" s="70">
        <f t="shared" si="5"/>
        <v>3.6499999999999998E-2</v>
      </c>
      <c r="N89" s="108">
        <v>311</v>
      </c>
      <c r="O89" s="109" t="s">
        <v>63</v>
      </c>
      <c r="P89" s="70">
        <f t="shared" si="6"/>
        <v>3.1099999999999999E-2</v>
      </c>
    </row>
    <row r="90" spans="2:16">
      <c r="B90" s="108">
        <v>650</v>
      </c>
      <c r="C90" s="109" t="s">
        <v>62</v>
      </c>
      <c r="D90" s="95">
        <f t="shared" si="7"/>
        <v>4.7794117647058827E-3</v>
      </c>
      <c r="E90" s="110">
        <v>3.4910000000000001</v>
      </c>
      <c r="F90" s="111">
        <v>7.827</v>
      </c>
      <c r="G90" s="107">
        <f t="shared" si="8"/>
        <v>11.318</v>
      </c>
      <c r="H90" s="108">
        <v>2121</v>
      </c>
      <c r="I90" s="109" t="s">
        <v>63</v>
      </c>
      <c r="J90" s="70">
        <f t="shared" si="9"/>
        <v>0.21210000000000001</v>
      </c>
      <c r="K90" s="108">
        <v>388</v>
      </c>
      <c r="L90" s="109" t="s">
        <v>63</v>
      </c>
      <c r="M90" s="70">
        <f t="shared" si="5"/>
        <v>3.8800000000000001E-2</v>
      </c>
      <c r="N90" s="108">
        <v>331</v>
      </c>
      <c r="O90" s="109" t="s">
        <v>63</v>
      </c>
      <c r="P90" s="70">
        <f t="shared" si="6"/>
        <v>3.3100000000000004E-2</v>
      </c>
    </row>
    <row r="91" spans="2:16">
      <c r="B91" s="108">
        <v>700</v>
      </c>
      <c r="C91" s="109" t="s">
        <v>62</v>
      </c>
      <c r="D91" s="95">
        <f t="shared" si="7"/>
        <v>5.1470588235294117E-3</v>
      </c>
      <c r="E91" s="110">
        <v>3.57</v>
      </c>
      <c r="F91" s="111">
        <v>7.6849999999999996</v>
      </c>
      <c r="G91" s="107">
        <f t="shared" si="8"/>
        <v>11.254999999999999</v>
      </c>
      <c r="H91" s="108">
        <v>2275</v>
      </c>
      <c r="I91" s="109" t="s">
        <v>63</v>
      </c>
      <c r="J91" s="70">
        <f t="shared" si="9"/>
        <v>0.22749999999999998</v>
      </c>
      <c r="K91" s="108">
        <v>411</v>
      </c>
      <c r="L91" s="109" t="s">
        <v>63</v>
      </c>
      <c r="M91" s="70">
        <f t="shared" si="5"/>
        <v>4.1099999999999998E-2</v>
      </c>
      <c r="N91" s="108">
        <v>352</v>
      </c>
      <c r="O91" s="109" t="s">
        <v>63</v>
      </c>
      <c r="P91" s="70">
        <f t="shared" si="6"/>
        <v>3.5199999999999995E-2</v>
      </c>
    </row>
    <row r="92" spans="2:16">
      <c r="B92" s="108">
        <v>800</v>
      </c>
      <c r="C92" s="109" t="s">
        <v>62</v>
      </c>
      <c r="D92" s="95">
        <f t="shared" si="7"/>
        <v>5.8823529411764705E-3</v>
      </c>
      <c r="E92" s="110">
        <v>3.7120000000000002</v>
      </c>
      <c r="F92" s="111">
        <v>7.4139999999999997</v>
      </c>
      <c r="G92" s="107">
        <f t="shared" si="8"/>
        <v>11.125999999999999</v>
      </c>
      <c r="H92" s="108">
        <v>2586</v>
      </c>
      <c r="I92" s="109" t="s">
        <v>63</v>
      </c>
      <c r="J92" s="70">
        <f t="shared" si="9"/>
        <v>0.2586</v>
      </c>
      <c r="K92" s="108">
        <v>457</v>
      </c>
      <c r="L92" s="109" t="s">
        <v>63</v>
      </c>
      <c r="M92" s="70">
        <f t="shared" si="5"/>
        <v>4.5700000000000005E-2</v>
      </c>
      <c r="N92" s="108">
        <v>392</v>
      </c>
      <c r="O92" s="109" t="s">
        <v>63</v>
      </c>
      <c r="P92" s="70">
        <f t="shared" si="6"/>
        <v>3.9199999999999999E-2</v>
      </c>
    </row>
    <row r="93" spans="2:16">
      <c r="B93" s="108">
        <v>900</v>
      </c>
      <c r="C93" s="109" t="s">
        <v>62</v>
      </c>
      <c r="D93" s="95">
        <f t="shared" si="7"/>
        <v>6.6176470588235293E-3</v>
      </c>
      <c r="E93" s="110">
        <v>3.8439999999999999</v>
      </c>
      <c r="F93" s="111">
        <v>7.1619999999999999</v>
      </c>
      <c r="G93" s="107">
        <f t="shared" si="8"/>
        <v>11.006</v>
      </c>
      <c r="H93" s="108">
        <v>2901</v>
      </c>
      <c r="I93" s="109" t="s">
        <v>63</v>
      </c>
      <c r="J93" s="70">
        <f t="shared" si="9"/>
        <v>0.29009999999999997</v>
      </c>
      <c r="K93" s="108">
        <v>502</v>
      </c>
      <c r="L93" s="109" t="s">
        <v>63</v>
      </c>
      <c r="M93" s="70">
        <f t="shared" si="5"/>
        <v>5.0200000000000002E-2</v>
      </c>
      <c r="N93" s="108">
        <v>432</v>
      </c>
      <c r="O93" s="109" t="s">
        <v>63</v>
      </c>
      <c r="P93" s="70">
        <f t="shared" si="6"/>
        <v>4.3200000000000002E-2</v>
      </c>
    </row>
    <row r="94" spans="2:16">
      <c r="B94" s="108">
        <v>1</v>
      </c>
      <c r="C94" s="118" t="s">
        <v>64</v>
      </c>
      <c r="D94" s="70">
        <f t="shared" ref="D94:D157" si="10">B94/$C$5</f>
        <v>7.3529411764705881E-3</v>
      </c>
      <c r="E94" s="110">
        <v>3.9710000000000001</v>
      </c>
      <c r="F94" s="111">
        <v>6.9279999999999999</v>
      </c>
      <c r="G94" s="107">
        <f t="shared" si="8"/>
        <v>10.899000000000001</v>
      </c>
      <c r="H94" s="108">
        <v>3220</v>
      </c>
      <c r="I94" s="109" t="s">
        <v>63</v>
      </c>
      <c r="J94" s="70">
        <f t="shared" si="9"/>
        <v>0.32200000000000001</v>
      </c>
      <c r="K94" s="108">
        <v>546</v>
      </c>
      <c r="L94" s="109" t="s">
        <v>63</v>
      </c>
      <c r="M94" s="70">
        <f t="shared" si="5"/>
        <v>5.4600000000000003E-2</v>
      </c>
      <c r="N94" s="108">
        <v>472</v>
      </c>
      <c r="O94" s="109" t="s">
        <v>63</v>
      </c>
      <c r="P94" s="70">
        <f t="shared" si="6"/>
        <v>4.7199999999999999E-2</v>
      </c>
    </row>
    <row r="95" spans="2:16">
      <c r="B95" s="108">
        <v>1.1000000000000001</v>
      </c>
      <c r="C95" s="109" t="s">
        <v>64</v>
      </c>
      <c r="D95" s="70">
        <f t="shared" si="10"/>
        <v>8.0882352941176478E-3</v>
      </c>
      <c r="E95" s="110">
        <v>4.0990000000000002</v>
      </c>
      <c r="F95" s="111">
        <v>6.71</v>
      </c>
      <c r="G95" s="107">
        <f t="shared" si="8"/>
        <v>10.809000000000001</v>
      </c>
      <c r="H95" s="108">
        <v>3542</v>
      </c>
      <c r="I95" s="109" t="s">
        <v>63</v>
      </c>
      <c r="J95" s="70">
        <f t="shared" si="9"/>
        <v>0.35419999999999996</v>
      </c>
      <c r="K95" s="108">
        <v>589</v>
      </c>
      <c r="L95" s="109" t="s">
        <v>63</v>
      </c>
      <c r="M95" s="70">
        <f t="shared" si="5"/>
        <v>5.8899999999999994E-2</v>
      </c>
      <c r="N95" s="108">
        <v>511</v>
      </c>
      <c r="O95" s="109" t="s">
        <v>63</v>
      </c>
      <c r="P95" s="70">
        <f t="shared" si="6"/>
        <v>5.11E-2</v>
      </c>
    </row>
    <row r="96" spans="2:16">
      <c r="B96" s="108">
        <v>1.2</v>
      </c>
      <c r="C96" s="109" t="s">
        <v>64</v>
      </c>
      <c r="D96" s="70">
        <f t="shared" si="10"/>
        <v>8.8235294117647058E-3</v>
      </c>
      <c r="E96" s="110">
        <v>4.2270000000000003</v>
      </c>
      <c r="F96" s="111">
        <v>6.5069999999999997</v>
      </c>
      <c r="G96" s="107">
        <f t="shared" si="8"/>
        <v>10.734</v>
      </c>
      <c r="H96" s="108">
        <v>3868</v>
      </c>
      <c r="I96" s="109" t="s">
        <v>63</v>
      </c>
      <c r="J96" s="70">
        <f t="shared" si="9"/>
        <v>0.38679999999999998</v>
      </c>
      <c r="K96" s="108">
        <v>632</v>
      </c>
      <c r="L96" s="109" t="s">
        <v>63</v>
      </c>
      <c r="M96" s="70">
        <f t="shared" si="5"/>
        <v>6.3200000000000006E-2</v>
      </c>
      <c r="N96" s="108">
        <v>551</v>
      </c>
      <c r="O96" s="109" t="s">
        <v>63</v>
      </c>
      <c r="P96" s="70">
        <f t="shared" si="6"/>
        <v>5.5100000000000003E-2</v>
      </c>
    </row>
    <row r="97" spans="2:16">
      <c r="B97" s="108">
        <v>1.3</v>
      </c>
      <c r="C97" s="109" t="s">
        <v>64</v>
      </c>
      <c r="D97" s="70">
        <f t="shared" si="10"/>
        <v>9.5588235294117654E-3</v>
      </c>
      <c r="E97" s="110">
        <v>4.3570000000000002</v>
      </c>
      <c r="F97" s="111">
        <v>6.3170000000000002</v>
      </c>
      <c r="G97" s="107">
        <f t="shared" si="8"/>
        <v>10.673999999999999</v>
      </c>
      <c r="H97" s="108">
        <v>4196</v>
      </c>
      <c r="I97" s="109" t="s">
        <v>63</v>
      </c>
      <c r="J97" s="70">
        <f t="shared" si="9"/>
        <v>0.41959999999999997</v>
      </c>
      <c r="K97" s="108">
        <v>674</v>
      </c>
      <c r="L97" s="109" t="s">
        <v>63</v>
      </c>
      <c r="M97" s="70">
        <f t="shared" si="5"/>
        <v>6.7400000000000002E-2</v>
      </c>
      <c r="N97" s="108">
        <v>590</v>
      </c>
      <c r="O97" s="109" t="s">
        <v>63</v>
      </c>
      <c r="P97" s="70">
        <f t="shared" si="6"/>
        <v>5.8999999999999997E-2</v>
      </c>
    </row>
    <row r="98" spans="2:16">
      <c r="B98" s="108">
        <v>1.4</v>
      </c>
      <c r="C98" s="109" t="s">
        <v>64</v>
      </c>
      <c r="D98" s="70">
        <f t="shared" si="10"/>
        <v>1.0294117647058823E-2</v>
      </c>
      <c r="E98" s="110">
        <v>4.4889999999999999</v>
      </c>
      <c r="F98" s="111">
        <v>6.14</v>
      </c>
      <c r="G98" s="107">
        <f t="shared" si="8"/>
        <v>10.629</v>
      </c>
      <c r="H98" s="108">
        <v>4526</v>
      </c>
      <c r="I98" s="109" t="s">
        <v>63</v>
      </c>
      <c r="J98" s="70">
        <f t="shared" si="9"/>
        <v>0.4526</v>
      </c>
      <c r="K98" s="108">
        <v>715</v>
      </c>
      <c r="L98" s="109" t="s">
        <v>63</v>
      </c>
      <c r="M98" s="70">
        <f t="shared" si="5"/>
        <v>7.1499999999999994E-2</v>
      </c>
      <c r="N98" s="108">
        <v>630</v>
      </c>
      <c r="O98" s="109" t="s">
        <v>63</v>
      </c>
      <c r="P98" s="70">
        <f t="shared" si="6"/>
        <v>6.3E-2</v>
      </c>
    </row>
    <row r="99" spans="2:16">
      <c r="B99" s="108">
        <v>1.5</v>
      </c>
      <c r="C99" s="109" t="s">
        <v>64</v>
      </c>
      <c r="D99" s="70">
        <f t="shared" si="10"/>
        <v>1.1029411764705883E-2</v>
      </c>
      <c r="E99" s="110">
        <v>4.6230000000000002</v>
      </c>
      <c r="F99" s="111">
        <v>5.9740000000000002</v>
      </c>
      <c r="G99" s="107">
        <f t="shared" si="8"/>
        <v>10.597000000000001</v>
      </c>
      <c r="H99" s="108">
        <v>4858</v>
      </c>
      <c r="I99" s="109" t="s">
        <v>63</v>
      </c>
      <c r="J99" s="70">
        <f t="shared" si="9"/>
        <v>0.48579999999999995</v>
      </c>
      <c r="K99" s="108">
        <v>756</v>
      </c>
      <c r="L99" s="109" t="s">
        <v>63</v>
      </c>
      <c r="M99" s="70">
        <f t="shared" si="5"/>
        <v>7.5600000000000001E-2</v>
      </c>
      <c r="N99" s="108">
        <v>669</v>
      </c>
      <c r="O99" s="109" t="s">
        <v>63</v>
      </c>
      <c r="P99" s="70">
        <f t="shared" si="6"/>
        <v>6.6900000000000001E-2</v>
      </c>
    </row>
    <row r="100" spans="2:16">
      <c r="B100" s="108">
        <v>1.6</v>
      </c>
      <c r="C100" s="109" t="s">
        <v>64</v>
      </c>
      <c r="D100" s="70">
        <f t="shared" si="10"/>
        <v>1.1764705882352941E-2</v>
      </c>
      <c r="E100" s="110">
        <v>4.758</v>
      </c>
      <c r="F100" s="111">
        <v>5.8179999999999996</v>
      </c>
      <c r="G100" s="107">
        <f t="shared" si="8"/>
        <v>10.576000000000001</v>
      </c>
      <c r="H100" s="108">
        <v>5191</v>
      </c>
      <c r="I100" s="109" t="s">
        <v>63</v>
      </c>
      <c r="J100" s="70">
        <f t="shared" si="9"/>
        <v>0.51910000000000001</v>
      </c>
      <c r="K100" s="108">
        <v>795</v>
      </c>
      <c r="L100" s="109" t="s">
        <v>63</v>
      </c>
      <c r="M100" s="70">
        <f t="shared" si="5"/>
        <v>7.9500000000000001E-2</v>
      </c>
      <c r="N100" s="108">
        <v>708</v>
      </c>
      <c r="O100" s="109" t="s">
        <v>63</v>
      </c>
      <c r="P100" s="70">
        <f t="shared" si="6"/>
        <v>7.0800000000000002E-2</v>
      </c>
    </row>
    <row r="101" spans="2:16">
      <c r="B101" s="108">
        <v>1.7</v>
      </c>
      <c r="C101" s="109" t="s">
        <v>64</v>
      </c>
      <c r="D101" s="70">
        <f t="shared" si="10"/>
        <v>1.2499999999999999E-2</v>
      </c>
      <c r="E101" s="110">
        <v>4.8940000000000001</v>
      </c>
      <c r="F101" s="111">
        <v>5.6719999999999997</v>
      </c>
      <c r="G101" s="107">
        <f t="shared" si="8"/>
        <v>10.565999999999999</v>
      </c>
      <c r="H101" s="108">
        <v>5525</v>
      </c>
      <c r="I101" s="109" t="s">
        <v>63</v>
      </c>
      <c r="J101" s="70">
        <f t="shared" si="9"/>
        <v>0.55249999999999999</v>
      </c>
      <c r="K101" s="108">
        <v>834</v>
      </c>
      <c r="L101" s="109" t="s">
        <v>63</v>
      </c>
      <c r="M101" s="70">
        <f t="shared" si="5"/>
        <v>8.3400000000000002E-2</v>
      </c>
      <c r="N101" s="108">
        <v>747</v>
      </c>
      <c r="O101" s="109" t="s">
        <v>63</v>
      </c>
      <c r="P101" s="70">
        <f t="shared" si="6"/>
        <v>7.4700000000000003E-2</v>
      </c>
    </row>
    <row r="102" spans="2:16">
      <c r="B102" s="108">
        <v>1.8</v>
      </c>
      <c r="C102" s="109" t="s">
        <v>64</v>
      </c>
      <c r="D102" s="70">
        <f t="shared" si="10"/>
        <v>1.3235294117647059E-2</v>
      </c>
      <c r="E102" s="110">
        <v>5.0309999999999997</v>
      </c>
      <c r="F102" s="111">
        <v>5.5330000000000004</v>
      </c>
      <c r="G102" s="107">
        <f t="shared" si="8"/>
        <v>10.564</v>
      </c>
      <c r="H102" s="108">
        <v>5859</v>
      </c>
      <c r="I102" s="109" t="s">
        <v>63</v>
      </c>
      <c r="J102" s="70">
        <f t="shared" si="9"/>
        <v>0.58589999999999998</v>
      </c>
      <c r="K102" s="108">
        <v>872</v>
      </c>
      <c r="L102" s="109" t="s">
        <v>63</v>
      </c>
      <c r="M102" s="70">
        <f t="shared" si="5"/>
        <v>8.72E-2</v>
      </c>
      <c r="N102" s="108">
        <v>785</v>
      </c>
      <c r="O102" s="109" t="s">
        <v>63</v>
      </c>
      <c r="P102" s="70">
        <f t="shared" si="6"/>
        <v>7.85E-2</v>
      </c>
    </row>
    <row r="103" spans="2:16">
      <c r="B103" s="108">
        <v>2</v>
      </c>
      <c r="C103" s="109" t="s">
        <v>64</v>
      </c>
      <c r="D103" s="70">
        <f t="shared" si="10"/>
        <v>1.4705882352941176E-2</v>
      </c>
      <c r="E103" s="110">
        <v>5.3070000000000004</v>
      </c>
      <c r="F103" s="111">
        <v>5.28</v>
      </c>
      <c r="G103" s="107">
        <f t="shared" si="8"/>
        <v>10.587</v>
      </c>
      <c r="H103" s="108">
        <v>6529</v>
      </c>
      <c r="I103" s="109" t="s">
        <v>63</v>
      </c>
      <c r="J103" s="70">
        <f t="shared" si="9"/>
        <v>0.65290000000000004</v>
      </c>
      <c r="K103" s="108">
        <v>948</v>
      </c>
      <c r="L103" s="109" t="s">
        <v>63</v>
      </c>
      <c r="M103" s="70">
        <f t="shared" si="5"/>
        <v>9.4799999999999995E-2</v>
      </c>
      <c r="N103" s="108">
        <v>862</v>
      </c>
      <c r="O103" s="109" t="s">
        <v>63</v>
      </c>
      <c r="P103" s="70">
        <f t="shared" si="6"/>
        <v>8.6199999999999999E-2</v>
      </c>
    </row>
    <row r="104" spans="2:16">
      <c r="B104" s="108">
        <v>2.25</v>
      </c>
      <c r="C104" s="109" t="s">
        <v>64</v>
      </c>
      <c r="D104" s="70">
        <f t="shared" si="10"/>
        <v>1.6544117647058824E-2</v>
      </c>
      <c r="E104" s="110">
        <v>5.6520000000000001</v>
      </c>
      <c r="F104" s="111">
        <v>4.9980000000000002</v>
      </c>
      <c r="G104" s="107">
        <f t="shared" si="8"/>
        <v>10.65</v>
      </c>
      <c r="H104" s="108">
        <v>7364</v>
      </c>
      <c r="I104" s="109" t="s">
        <v>63</v>
      </c>
      <c r="J104" s="70">
        <f t="shared" si="9"/>
        <v>0.73639999999999994</v>
      </c>
      <c r="K104" s="108">
        <v>1039</v>
      </c>
      <c r="L104" s="109" t="s">
        <v>63</v>
      </c>
      <c r="M104" s="70">
        <f t="shared" si="5"/>
        <v>0.10389999999999999</v>
      </c>
      <c r="N104" s="108">
        <v>955</v>
      </c>
      <c r="O104" s="109" t="s">
        <v>63</v>
      </c>
      <c r="P104" s="70">
        <f t="shared" si="6"/>
        <v>9.5500000000000002E-2</v>
      </c>
    </row>
    <row r="105" spans="2:16">
      <c r="B105" s="108">
        <v>2.5</v>
      </c>
      <c r="C105" s="109" t="s">
        <v>64</v>
      </c>
      <c r="D105" s="70">
        <f t="shared" si="10"/>
        <v>1.8382352941176471E-2</v>
      </c>
      <c r="E105" s="110">
        <v>5.9939999999999998</v>
      </c>
      <c r="F105" s="111">
        <v>4.75</v>
      </c>
      <c r="G105" s="107">
        <f t="shared" si="8"/>
        <v>10.744</v>
      </c>
      <c r="H105" s="108">
        <v>8194</v>
      </c>
      <c r="I105" s="109" t="s">
        <v>63</v>
      </c>
      <c r="J105" s="70">
        <f t="shared" si="9"/>
        <v>0.81940000000000013</v>
      </c>
      <c r="K105" s="108">
        <v>1124</v>
      </c>
      <c r="L105" s="109" t="s">
        <v>63</v>
      </c>
      <c r="M105" s="70">
        <f t="shared" si="5"/>
        <v>0.11240000000000001</v>
      </c>
      <c r="N105" s="108">
        <v>1047</v>
      </c>
      <c r="O105" s="109" t="s">
        <v>63</v>
      </c>
      <c r="P105" s="70">
        <f t="shared" si="6"/>
        <v>0.10469999999999999</v>
      </c>
    </row>
    <row r="106" spans="2:16">
      <c r="B106" s="108">
        <v>2.75</v>
      </c>
      <c r="C106" s="109" t="s">
        <v>64</v>
      </c>
      <c r="D106" s="70">
        <f t="shared" si="10"/>
        <v>2.0220588235294119E-2</v>
      </c>
      <c r="E106" s="110">
        <v>6.33</v>
      </c>
      <c r="F106" s="111">
        <v>4.53</v>
      </c>
      <c r="G106" s="107">
        <f t="shared" si="8"/>
        <v>10.86</v>
      </c>
      <c r="H106" s="108">
        <v>9018</v>
      </c>
      <c r="I106" s="109" t="s">
        <v>63</v>
      </c>
      <c r="J106" s="70">
        <f t="shared" si="9"/>
        <v>0.90180000000000005</v>
      </c>
      <c r="K106" s="108">
        <v>1205</v>
      </c>
      <c r="L106" s="109" t="s">
        <v>63</v>
      </c>
      <c r="M106" s="70">
        <f t="shared" si="5"/>
        <v>0.12050000000000001</v>
      </c>
      <c r="N106" s="108">
        <v>1135</v>
      </c>
      <c r="O106" s="109" t="s">
        <v>63</v>
      </c>
      <c r="P106" s="70">
        <f t="shared" si="6"/>
        <v>0.1135</v>
      </c>
    </row>
    <row r="107" spans="2:16">
      <c r="B107" s="108">
        <v>3</v>
      </c>
      <c r="C107" s="109" t="s">
        <v>64</v>
      </c>
      <c r="D107" s="70">
        <f t="shared" si="10"/>
        <v>2.2058823529411766E-2</v>
      </c>
      <c r="E107" s="110">
        <v>6.6589999999999998</v>
      </c>
      <c r="F107" s="111">
        <v>4.3319999999999999</v>
      </c>
      <c r="G107" s="107">
        <f t="shared" si="8"/>
        <v>10.991</v>
      </c>
      <c r="H107" s="108">
        <v>9834</v>
      </c>
      <c r="I107" s="109" t="s">
        <v>63</v>
      </c>
      <c r="J107" s="70">
        <f t="shared" si="9"/>
        <v>0.98339999999999994</v>
      </c>
      <c r="K107" s="108">
        <v>1282</v>
      </c>
      <c r="L107" s="109" t="s">
        <v>63</v>
      </c>
      <c r="M107" s="70">
        <f t="shared" si="5"/>
        <v>0.12820000000000001</v>
      </c>
      <c r="N107" s="108">
        <v>1222</v>
      </c>
      <c r="O107" s="109" t="s">
        <v>63</v>
      </c>
      <c r="P107" s="70">
        <f t="shared" si="6"/>
        <v>0.1222</v>
      </c>
    </row>
    <row r="108" spans="2:16">
      <c r="B108" s="108">
        <v>3.25</v>
      </c>
      <c r="C108" s="109" t="s">
        <v>64</v>
      </c>
      <c r="D108" s="70">
        <f t="shared" si="10"/>
        <v>2.389705882352941E-2</v>
      </c>
      <c r="E108" s="110">
        <v>6.98</v>
      </c>
      <c r="F108" s="111">
        <v>4.1529999999999996</v>
      </c>
      <c r="G108" s="107">
        <f t="shared" si="8"/>
        <v>11.132999999999999</v>
      </c>
      <c r="H108" s="108">
        <v>1.06</v>
      </c>
      <c r="I108" s="118" t="s">
        <v>65</v>
      </c>
      <c r="J108" s="71">
        <f t="shared" ref="J108:J171" si="11">H108</f>
        <v>1.06</v>
      </c>
      <c r="K108" s="108">
        <v>1354</v>
      </c>
      <c r="L108" s="109" t="s">
        <v>63</v>
      </c>
      <c r="M108" s="70">
        <f t="shared" si="5"/>
        <v>0.13540000000000002</v>
      </c>
      <c r="N108" s="108">
        <v>1305</v>
      </c>
      <c r="O108" s="109" t="s">
        <v>63</v>
      </c>
      <c r="P108" s="70">
        <f t="shared" si="6"/>
        <v>0.1305</v>
      </c>
    </row>
    <row r="109" spans="2:16">
      <c r="B109" s="108">
        <v>3.5</v>
      </c>
      <c r="C109" s="109" t="s">
        <v>64</v>
      </c>
      <c r="D109" s="70">
        <f t="shared" si="10"/>
        <v>2.5735294117647058E-2</v>
      </c>
      <c r="E109" s="110">
        <v>7.2930000000000001</v>
      </c>
      <c r="F109" s="111">
        <v>3.9910000000000001</v>
      </c>
      <c r="G109" s="107">
        <f t="shared" si="8"/>
        <v>11.284000000000001</v>
      </c>
      <c r="H109" s="108">
        <v>1.1399999999999999</v>
      </c>
      <c r="I109" s="109" t="s">
        <v>65</v>
      </c>
      <c r="J109" s="71">
        <f t="shared" si="11"/>
        <v>1.1399999999999999</v>
      </c>
      <c r="K109" s="108">
        <v>1422</v>
      </c>
      <c r="L109" s="109" t="s">
        <v>63</v>
      </c>
      <c r="M109" s="70">
        <f t="shared" si="5"/>
        <v>0.14219999999999999</v>
      </c>
      <c r="N109" s="108">
        <v>1387</v>
      </c>
      <c r="O109" s="109" t="s">
        <v>63</v>
      </c>
      <c r="P109" s="70">
        <f t="shared" si="6"/>
        <v>0.13869999999999999</v>
      </c>
    </row>
    <row r="110" spans="2:16">
      <c r="B110" s="108">
        <v>3.75</v>
      </c>
      <c r="C110" s="109" t="s">
        <v>64</v>
      </c>
      <c r="D110" s="70">
        <f t="shared" si="10"/>
        <v>2.7573529411764705E-2</v>
      </c>
      <c r="E110" s="110">
        <v>7.5960000000000001</v>
      </c>
      <c r="F110" s="111">
        <v>3.843</v>
      </c>
      <c r="G110" s="107">
        <f t="shared" si="8"/>
        <v>11.439</v>
      </c>
      <c r="H110" s="108">
        <v>1.22</v>
      </c>
      <c r="I110" s="109" t="s">
        <v>65</v>
      </c>
      <c r="J110" s="71">
        <f t="shared" si="11"/>
        <v>1.22</v>
      </c>
      <c r="K110" s="108">
        <v>1487</v>
      </c>
      <c r="L110" s="109" t="s">
        <v>63</v>
      </c>
      <c r="M110" s="70">
        <f t="shared" si="5"/>
        <v>0.1487</v>
      </c>
      <c r="N110" s="108">
        <v>1465</v>
      </c>
      <c r="O110" s="109" t="s">
        <v>63</v>
      </c>
      <c r="P110" s="70">
        <f t="shared" si="6"/>
        <v>0.14650000000000002</v>
      </c>
    </row>
    <row r="111" spans="2:16">
      <c r="B111" s="108">
        <v>4</v>
      </c>
      <c r="C111" s="109" t="s">
        <v>64</v>
      </c>
      <c r="D111" s="70">
        <f t="shared" si="10"/>
        <v>2.9411764705882353E-2</v>
      </c>
      <c r="E111" s="110">
        <v>7.891</v>
      </c>
      <c r="F111" s="111">
        <v>3.7080000000000002</v>
      </c>
      <c r="G111" s="107">
        <f t="shared" si="8"/>
        <v>11.599</v>
      </c>
      <c r="H111" s="108">
        <v>1.3</v>
      </c>
      <c r="I111" s="109" t="s">
        <v>65</v>
      </c>
      <c r="J111" s="71">
        <f t="shared" si="11"/>
        <v>1.3</v>
      </c>
      <c r="K111" s="108">
        <v>1548</v>
      </c>
      <c r="L111" s="109" t="s">
        <v>63</v>
      </c>
      <c r="M111" s="70">
        <f t="shared" si="5"/>
        <v>0.15479999999999999</v>
      </c>
      <c r="N111" s="108">
        <v>1542</v>
      </c>
      <c r="O111" s="109" t="s">
        <v>63</v>
      </c>
      <c r="P111" s="70">
        <f t="shared" si="6"/>
        <v>0.1542</v>
      </c>
    </row>
    <row r="112" spans="2:16">
      <c r="B112" s="108">
        <v>4.5</v>
      </c>
      <c r="C112" s="109" t="s">
        <v>64</v>
      </c>
      <c r="D112" s="70">
        <f t="shared" si="10"/>
        <v>3.3088235294117647E-2</v>
      </c>
      <c r="E112" s="110">
        <v>8.4540000000000006</v>
      </c>
      <c r="F112" s="111">
        <v>3.468</v>
      </c>
      <c r="G112" s="107">
        <f t="shared" si="8"/>
        <v>11.922000000000001</v>
      </c>
      <c r="H112" s="108">
        <v>1.45</v>
      </c>
      <c r="I112" s="109" t="s">
        <v>65</v>
      </c>
      <c r="J112" s="71">
        <f t="shared" si="11"/>
        <v>1.45</v>
      </c>
      <c r="K112" s="108">
        <v>1669</v>
      </c>
      <c r="L112" s="109" t="s">
        <v>63</v>
      </c>
      <c r="M112" s="70">
        <f t="shared" si="5"/>
        <v>0.16689999999999999</v>
      </c>
      <c r="N112" s="108">
        <v>1687</v>
      </c>
      <c r="O112" s="109" t="s">
        <v>63</v>
      </c>
      <c r="P112" s="70">
        <f t="shared" si="6"/>
        <v>0.16870000000000002</v>
      </c>
    </row>
    <row r="113" spans="1:16">
      <c r="B113" s="108">
        <v>5</v>
      </c>
      <c r="C113" s="109" t="s">
        <v>64</v>
      </c>
      <c r="D113" s="70">
        <f t="shared" si="10"/>
        <v>3.6764705882352942E-2</v>
      </c>
      <c r="E113" s="110">
        <v>8.9849999999999994</v>
      </c>
      <c r="F113" s="111">
        <v>3.2610000000000001</v>
      </c>
      <c r="G113" s="107">
        <f t="shared" si="8"/>
        <v>12.245999999999999</v>
      </c>
      <c r="H113" s="108">
        <v>1.6</v>
      </c>
      <c r="I113" s="109" t="s">
        <v>65</v>
      </c>
      <c r="J113" s="71">
        <f t="shared" si="11"/>
        <v>1.6</v>
      </c>
      <c r="K113" s="108">
        <v>1778</v>
      </c>
      <c r="L113" s="109" t="s">
        <v>63</v>
      </c>
      <c r="M113" s="70">
        <f t="shared" si="5"/>
        <v>0.17780000000000001</v>
      </c>
      <c r="N113" s="108">
        <v>1824</v>
      </c>
      <c r="O113" s="109" t="s">
        <v>63</v>
      </c>
      <c r="P113" s="70">
        <f t="shared" si="6"/>
        <v>0.18240000000000001</v>
      </c>
    </row>
    <row r="114" spans="1:16">
      <c r="B114" s="108">
        <v>5.5</v>
      </c>
      <c r="C114" s="109" t="s">
        <v>64</v>
      </c>
      <c r="D114" s="70">
        <f t="shared" si="10"/>
        <v>4.0441176470588237E-2</v>
      </c>
      <c r="E114" s="110">
        <v>9.4879999999999995</v>
      </c>
      <c r="F114" s="111">
        <v>3.081</v>
      </c>
      <c r="G114" s="107">
        <f t="shared" si="8"/>
        <v>12.568999999999999</v>
      </c>
      <c r="H114" s="108">
        <v>1.75</v>
      </c>
      <c r="I114" s="109" t="s">
        <v>65</v>
      </c>
      <c r="J114" s="71">
        <f t="shared" si="11"/>
        <v>1.75</v>
      </c>
      <c r="K114" s="108">
        <v>1877</v>
      </c>
      <c r="L114" s="109" t="s">
        <v>63</v>
      </c>
      <c r="M114" s="70">
        <f t="shared" si="5"/>
        <v>0.18770000000000001</v>
      </c>
      <c r="N114" s="108">
        <v>1953</v>
      </c>
      <c r="O114" s="109" t="s">
        <v>63</v>
      </c>
      <c r="P114" s="70">
        <f t="shared" si="6"/>
        <v>0.1953</v>
      </c>
    </row>
    <row r="115" spans="1:16">
      <c r="B115" s="108">
        <v>6</v>
      </c>
      <c r="C115" s="109" t="s">
        <v>64</v>
      </c>
      <c r="D115" s="70">
        <f t="shared" si="10"/>
        <v>4.4117647058823532E-2</v>
      </c>
      <c r="E115" s="110">
        <v>9.9649999999999999</v>
      </c>
      <c r="F115" s="111">
        <v>2.9220000000000002</v>
      </c>
      <c r="G115" s="107">
        <f t="shared" si="8"/>
        <v>12.887</v>
      </c>
      <c r="H115" s="108">
        <v>1.89</v>
      </c>
      <c r="I115" s="109" t="s">
        <v>65</v>
      </c>
      <c r="J115" s="71">
        <f t="shared" si="11"/>
        <v>1.89</v>
      </c>
      <c r="K115" s="108">
        <v>1969</v>
      </c>
      <c r="L115" s="109" t="s">
        <v>63</v>
      </c>
      <c r="M115" s="70">
        <f t="shared" si="5"/>
        <v>0.19690000000000002</v>
      </c>
      <c r="N115" s="108">
        <v>2074</v>
      </c>
      <c r="O115" s="109" t="s">
        <v>63</v>
      </c>
      <c r="P115" s="70">
        <f t="shared" si="6"/>
        <v>0.20739999999999997</v>
      </c>
    </row>
    <row r="116" spans="1:16">
      <c r="B116" s="108">
        <v>6.5</v>
      </c>
      <c r="C116" s="109" t="s">
        <v>64</v>
      </c>
      <c r="D116" s="70">
        <f t="shared" si="10"/>
        <v>4.779411764705882E-2</v>
      </c>
      <c r="E116" s="110">
        <v>10.42</v>
      </c>
      <c r="F116" s="111">
        <v>2.782</v>
      </c>
      <c r="G116" s="107">
        <f t="shared" si="8"/>
        <v>13.202</v>
      </c>
      <c r="H116" s="108">
        <v>2.0299999999999998</v>
      </c>
      <c r="I116" s="109" t="s">
        <v>65</v>
      </c>
      <c r="J116" s="71">
        <f t="shared" si="11"/>
        <v>2.0299999999999998</v>
      </c>
      <c r="K116" s="108">
        <v>2053</v>
      </c>
      <c r="L116" s="109" t="s">
        <v>63</v>
      </c>
      <c r="M116" s="70">
        <f t="shared" si="5"/>
        <v>0.20529999999999998</v>
      </c>
      <c r="N116" s="108">
        <v>2189</v>
      </c>
      <c r="O116" s="109" t="s">
        <v>63</v>
      </c>
      <c r="P116" s="70">
        <f t="shared" si="6"/>
        <v>0.21890000000000001</v>
      </c>
    </row>
    <row r="117" spans="1:16">
      <c r="B117" s="108">
        <v>7</v>
      </c>
      <c r="C117" s="109" t="s">
        <v>64</v>
      </c>
      <c r="D117" s="70">
        <f t="shared" si="10"/>
        <v>5.1470588235294115E-2</v>
      </c>
      <c r="E117" s="110">
        <v>10.86</v>
      </c>
      <c r="F117" s="111">
        <v>2.6560000000000001</v>
      </c>
      <c r="G117" s="107">
        <f t="shared" si="8"/>
        <v>13.516</v>
      </c>
      <c r="H117" s="108">
        <v>2.16</v>
      </c>
      <c r="I117" s="109" t="s">
        <v>65</v>
      </c>
      <c r="J117" s="71">
        <f t="shared" si="11"/>
        <v>2.16</v>
      </c>
      <c r="K117" s="108">
        <v>2130</v>
      </c>
      <c r="L117" s="109" t="s">
        <v>63</v>
      </c>
      <c r="M117" s="70">
        <f t="shared" si="5"/>
        <v>0.21299999999999999</v>
      </c>
      <c r="N117" s="108">
        <v>2297</v>
      </c>
      <c r="O117" s="109" t="s">
        <v>63</v>
      </c>
      <c r="P117" s="70">
        <f t="shared" si="6"/>
        <v>0.22970000000000002</v>
      </c>
    </row>
    <row r="118" spans="1:16">
      <c r="B118" s="108">
        <v>8</v>
      </c>
      <c r="C118" s="109" t="s">
        <v>64</v>
      </c>
      <c r="D118" s="70">
        <f t="shared" si="10"/>
        <v>5.8823529411764705E-2</v>
      </c>
      <c r="E118" s="110">
        <v>11.69</v>
      </c>
      <c r="F118" s="111">
        <v>2.44</v>
      </c>
      <c r="G118" s="107">
        <f t="shared" si="8"/>
        <v>14.129999999999999</v>
      </c>
      <c r="H118" s="108">
        <v>2.4300000000000002</v>
      </c>
      <c r="I118" s="109" t="s">
        <v>65</v>
      </c>
      <c r="J118" s="71">
        <f t="shared" si="11"/>
        <v>2.4300000000000002</v>
      </c>
      <c r="K118" s="108">
        <v>2284</v>
      </c>
      <c r="L118" s="109" t="s">
        <v>63</v>
      </c>
      <c r="M118" s="70">
        <f t="shared" si="5"/>
        <v>0.22839999999999999</v>
      </c>
      <c r="N118" s="108">
        <v>2499</v>
      </c>
      <c r="O118" s="109" t="s">
        <v>63</v>
      </c>
      <c r="P118" s="70">
        <f t="shared" si="6"/>
        <v>0.24990000000000001</v>
      </c>
    </row>
    <row r="119" spans="1:16">
      <c r="B119" s="108">
        <v>9</v>
      </c>
      <c r="C119" s="109" t="s">
        <v>64</v>
      </c>
      <c r="D119" s="70">
        <f t="shared" si="10"/>
        <v>6.6176470588235295E-2</v>
      </c>
      <c r="E119" s="110">
        <v>12.47</v>
      </c>
      <c r="F119" s="111">
        <v>2.2599999999999998</v>
      </c>
      <c r="G119" s="107">
        <f t="shared" si="8"/>
        <v>14.73</v>
      </c>
      <c r="H119" s="108">
        <v>2.68</v>
      </c>
      <c r="I119" s="109" t="s">
        <v>65</v>
      </c>
      <c r="J119" s="71">
        <f t="shared" si="11"/>
        <v>2.68</v>
      </c>
      <c r="K119" s="108">
        <v>2418</v>
      </c>
      <c r="L119" s="109" t="s">
        <v>63</v>
      </c>
      <c r="M119" s="70">
        <f t="shared" si="5"/>
        <v>0.24180000000000001</v>
      </c>
      <c r="N119" s="108">
        <v>2681</v>
      </c>
      <c r="O119" s="109" t="s">
        <v>63</v>
      </c>
      <c r="P119" s="70">
        <f t="shared" si="6"/>
        <v>0.2681</v>
      </c>
    </row>
    <row r="120" spans="1:16">
      <c r="B120" s="108">
        <v>10</v>
      </c>
      <c r="C120" s="109" t="s">
        <v>64</v>
      </c>
      <c r="D120" s="70">
        <f t="shared" si="10"/>
        <v>7.3529411764705885E-2</v>
      </c>
      <c r="E120" s="110">
        <v>13.23</v>
      </c>
      <c r="F120" s="111">
        <v>2.1080000000000001</v>
      </c>
      <c r="G120" s="107">
        <f t="shared" si="8"/>
        <v>15.338000000000001</v>
      </c>
      <c r="H120" s="108">
        <v>2.92</v>
      </c>
      <c r="I120" s="109" t="s">
        <v>65</v>
      </c>
      <c r="J120" s="71">
        <f t="shared" si="11"/>
        <v>2.92</v>
      </c>
      <c r="K120" s="108">
        <v>2536</v>
      </c>
      <c r="L120" s="109" t="s">
        <v>63</v>
      </c>
      <c r="M120" s="70">
        <f t="shared" si="5"/>
        <v>0.25359999999999999</v>
      </c>
      <c r="N120" s="108">
        <v>2847</v>
      </c>
      <c r="O120" s="109" t="s">
        <v>63</v>
      </c>
      <c r="P120" s="70">
        <f t="shared" si="6"/>
        <v>0.28470000000000001</v>
      </c>
    </row>
    <row r="121" spans="1:16">
      <c r="B121" s="108">
        <v>11</v>
      </c>
      <c r="C121" s="109" t="s">
        <v>64</v>
      </c>
      <c r="D121" s="70">
        <f t="shared" si="10"/>
        <v>8.0882352941176475E-2</v>
      </c>
      <c r="E121" s="110">
        <v>13.96</v>
      </c>
      <c r="F121" s="111">
        <v>1.978</v>
      </c>
      <c r="G121" s="107">
        <f t="shared" si="8"/>
        <v>15.938000000000001</v>
      </c>
      <c r="H121" s="108">
        <v>3.15</v>
      </c>
      <c r="I121" s="109" t="s">
        <v>65</v>
      </c>
      <c r="J121" s="71">
        <f t="shared" si="11"/>
        <v>3.15</v>
      </c>
      <c r="K121" s="108">
        <v>2641</v>
      </c>
      <c r="L121" s="109" t="s">
        <v>63</v>
      </c>
      <c r="M121" s="70">
        <f t="shared" si="5"/>
        <v>0.2641</v>
      </c>
      <c r="N121" s="108">
        <v>2999</v>
      </c>
      <c r="O121" s="109" t="s">
        <v>63</v>
      </c>
      <c r="P121" s="70">
        <f t="shared" si="6"/>
        <v>0.2999</v>
      </c>
    </row>
    <row r="122" spans="1:16">
      <c r="B122" s="108">
        <v>12</v>
      </c>
      <c r="C122" s="109" t="s">
        <v>64</v>
      </c>
      <c r="D122" s="70">
        <f t="shared" si="10"/>
        <v>8.8235294117647065E-2</v>
      </c>
      <c r="E122" s="110">
        <v>14.67</v>
      </c>
      <c r="F122" s="111">
        <v>1.865</v>
      </c>
      <c r="G122" s="107">
        <f t="shared" si="8"/>
        <v>16.535</v>
      </c>
      <c r="H122" s="108">
        <v>3.38</v>
      </c>
      <c r="I122" s="109" t="s">
        <v>65</v>
      </c>
      <c r="J122" s="71">
        <f t="shared" si="11"/>
        <v>3.38</v>
      </c>
      <c r="K122" s="108">
        <v>2734</v>
      </c>
      <c r="L122" s="109" t="s">
        <v>63</v>
      </c>
      <c r="M122" s="70">
        <f t="shared" si="5"/>
        <v>0.27339999999999998</v>
      </c>
      <c r="N122" s="108">
        <v>3139</v>
      </c>
      <c r="O122" s="109" t="s">
        <v>63</v>
      </c>
      <c r="P122" s="70">
        <f t="shared" si="6"/>
        <v>0.31389999999999996</v>
      </c>
    </row>
    <row r="123" spans="1:16">
      <c r="B123" s="108">
        <v>13</v>
      </c>
      <c r="C123" s="109" t="s">
        <v>64</v>
      </c>
      <c r="D123" s="70">
        <f t="shared" si="10"/>
        <v>9.5588235294117641E-2</v>
      </c>
      <c r="E123" s="110">
        <v>15.37</v>
      </c>
      <c r="F123" s="111">
        <v>1.7649999999999999</v>
      </c>
      <c r="G123" s="107">
        <f t="shared" si="8"/>
        <v>17.134999999999998</v>
      </c>
      <c r="H123" s="108">
        <v>3.59</v>
      </c>
      <c r="I123" s="109" t="s">
        <v>65</v>
      </c>
      <c r="J123" s="71">
        <f t="shared" si="11"/>
        <v>3.59</v>
      </c>
      <c r="K123" s="108">
        <v>2818</v>
      </c>
      <c r="L123" s="109" t="s">
        <v>63</v>
      </c>
      <c r="M123" s="70">
        <f t="shared" si="5"/>
        <v>0.28179999999999999</v>
      </c>
      <c r="N123" s="108">
        <v>3268</v>
      </c>
      <c r="O123" s="109" t="s">
        <v>63</v>
      </c>
      <c r="P123" s="70">
        <f t="shared" si="6"/>
        <v>0.32679999999999998</v>
      </c>
    </row>
    <row r="124" spans="1:16">
      <c r="B124" s="108">
        <v>14</v>
      </c>
      <c r="C124" s="109" t="s">
        <v>64</v>
      </c>
      <c r="D124" s="70">
        <f t="shared" si="10"/>
        <v>0.10294117647058823</v>
      </c>
      <c r="E124" s="110">
        <v>16.059999999999999</v>
      </c>
      <c r="F124" s="111">
        <v>1.677</v>
      </c>
      <c r="G124" s="107">
        <f t="shared" si="8"/>
        <v>17.736999999999998</v>
      </c>
      <c r="H124" s="108">
        <v>3.8</v>
      </c>
      <c r="I124" s="109" t="s">
        <v>65</v>
      </c>
      <c r="J124" s="71">
        <f t="shared" si="11"/>
        <v>3.8</v>
      </c>
      <c r="K124" s="108">
        <v>2895</v>
      </c>
      <c r="L124" s="109" t="s">
        <v>63</v>
      </c>
      <c r="M124" s="70">
        <f t="shared" si="5"/>
        <v>0.28949999999999998</v>
      </c>
      <c r="N124" s="108">
        <v>3387</v>
      </c>
      <c r="O124" s="109" t="s">
        <v>63</v>
      </c>
      <c r="P124" s="70">
        <f t="shared" si="6"/>
        <v>0.3387</v>
      </c>
    </row>
    <row r="125" spans="1:16">
      <c r="B125" s="72">
        <v>15</v>
      </c>
      <c r="C125" s="74" t="s">
        <v>64</v>
      </c>
      <c r="D125" s="70">
        <f t="shared" si="10"/>
        <v>0.11029411764705882</v>
      </c>
      <c r="E125" s="110">
        <v>16.739999999999998</v>
      </c>
      <c r="F125" s="111">
        <v>1.5980000000000001</v>
      </c>
      <c r="G125" s="107">
        <f t="shared" si="8"/>
        <v>18.337999999999997</v>
      </c>
      <c r="H125" s="108">
        <v>4.01</v>
      </c>
      <c r="I125" s="109" t="s">
        <v>65</v>
      </c>
      <c r="J125" s="71">
        <f t="shared" si="11"/>
        <v>4.01</v>
      </c>
      <c r="K125" s="108">
        <v>2964</v>
      </c>
      <c r="L125" s="109" t="s">
        <v>63</v>
      </c>
      <c r="M125" s="70">
        <f t="shared" si="5"/>
        <v>0.2964</v>
      </c>
      <c r="N125" s="108">
        <v>3498</v>
      </c>
      <c r="O125" s="109" t="s">
        <v>63</v>
      </c>
      <c r="P125" s="70">
        <f t="shared" si="6"/>
        <v>0.3498</v>
      </c>
    </row>
    <row r="126" spans="1:16">
      <c r="B126" s="72">
        <v>16</v>
      </c>
      <c r="C126" s="74" t="s">
        <v>64</v>
      </c>
      <c r="D126" s="70">
        <f t="shared" si="10"/>
        <v>0.11764705882352941</v>
      </c>
      <c r="E126" s="110">
        <v>17.399999999999999</v>
      </c>
      <c r="F126" s="111">
        <v>1.5269999999999999</v>
      </c>
      <c r="G126" s="107">
        <f t="shared" si="8"/>
        <v>18.927</v>
      </c>
      <c r="H126" s="72">
        <v>4.2</v>
      </c>
      <c r="I126" s="74" t="s">
        <v>65</v>
      </c>
      <c r="J126" s="71">
        <f t="shared" si="11"/>
        <v>4.2</v>
      </c>
      <c r="K126" s="72">
        <v>3028</v>
      </c>
      <c r="L126" s="74" t="s">
        <v>63</v>
      </c>
      <c r="M126" s="70">
        <f t="shared" si="5"/>
        <v>0.30280000000000001</v>
      </c>
      <c r="N126" s="72">
        <v>3601</v>
      </c>
      <c r="O126" s="74" t="s">
        <v>63</v>
      </c>
      <c r="P126" s="70">
        <f t="shared" si="6"/>
        <v>0.36009999999999998</v>
      </c>
    </row>
    <row r="127" spans="1:16">
      <c r="B127" s="72">
        <v>17</v>
      </c>
      <c r="C127" s="74" t="s">
        <v>64</v>
      </c>
      <c r="D127" s="70">
        <f t="shared" si="10"/>
        <v>0.125</v>
      </c>
      <c r="E127" s="110">
        <v>18.059999999999999</v>
      </c>
      <c r="F127" s="111">
        <v>1.4630000000000001</v>
      </c>
      <c r="G127" s="107">
        <f t="shared" si="8"/>
        <v>19.523</v>
      </c>
      <c r="H127" s="72">
        <v>4.3899999999999997</v>
      </c>
      <c r="I127" s="74" t="s">
        <v>65</v>
      </c>
      <c r="J127" s="71">
        <f t="shared" si="11"/>
        <v>4.3899999999999997</v>
      </c>
      <c r="K127" s="72">
        <v>3086</v>
      </c>
      <c r="L127" s="74" t="s">
        <v>63</v>
      </c>
      <c r="M127" s="70">
        <f t="shared" si="5"/>
        <v>0.30859999999999999</v>
      </c>
      <c r="N127" s="72">
        <v>3698</v>
      </c>
      <c r="O127" s="74" t="s">
        <v>63</v>
      </c>
      <c r="P127" s="70">
        <f t="shared" si="6"/>
        <v>0.36980000000000002</v>
      </c>
    </row>
    <row r="128" spans="1:16">
      <c r="A128" s="112"/>
      <c r="B128" s="108">
        <v>18</v>
      </c>
      <c r="C128" s="109" t="s">
        <v>64</v>
      </c>
      <c r="D128" s="70">
        <f t="shared" si="10"/>
        <v>0.13235294117647059</v>
      </c>
      <c r="E128" s="110">
        <v>18.71</v>
      </c>
      <c r="F128" s="111">
        <v>1.405</v>
      </c>
      <c r="G128" s="107">
        <f t="shared" si="8"/>
        <v>20.115000000000002</v>
      </c>
      <c r="H128" s="108">
        <v>4.58</v>
      </c>
      <c r="I128" s="109" t="s">
        <v>65</v>
      </c>
      <c r="J128" s="71">
        <f t="shared" si="11"/>
        <v>4.58</v>
      </c>
      <c r="K128" s="72">
        <v>3140</v>
      </c>
      <c r="L128" s="74" t="s">
        <v>63</v>
      </c>
      <c r="M128" s="70">
        <f t="shared" si="5"/>
        <v>0.314</v>
      </c>
      <c r="N128" s="72">
        <v>3788</v>
      </c>
      <c r="O128" s="74" t="s">
        <v>63</v>
      </c>
      <c r="P128" s="70">
        <f t="shared" si="6"/>
        <v>0.37879999999999997</v>
      </c>
    </row>
    <row r="129" spans="1:16">
      <c r="A129" s="112"/>
      <c r="B129" s="108">
        <v>20</v>
      </c>
      <c r="C129" s="109" t="s">
        <v>64</v>
      </c>
      <c r="D129" s="70">
        <f t="shared" si="10"/>
        <v>0.14705882352941177</v>
      </c>
      <c r="E129" s="110">
        <v>19.98</v>
      </c>
      <c r="F129" s="111">
        <v>1.302</v>
      </c>
      <c r="G129" s="107">
        <f t="shared" si="8"/>
        <v>21.282</v>
      </c>
      <c r="H129" s="108">
        <v>4.93</v>
      </c>
      <c r="I129" s="109" t="s">
        <v>65</v>
      </c>
      <c r="J129" s="71">
        <f t="shared" si="11"/>
        <v>4.93</v>
      </c>
      <c r="K129" s="72">
        <v>3255</v>
      </c>
      <c r="L129" s="74" t="s">
        <v>63</v>
      </c>
      <c r="M129" s="70">
        <f t="shared" si="5"/>
        <v>0.32550000000000001</v>
      </c>
      <c r="N129" s="72">
        <v>3953</v>
      </c>
      <c r="O129" s="74" t="s">
        <v>63</v>
      </c>
      <c r="P129" s="70">
        <f t="shared" si="6"/>
        <v>0.39529999999999998</v>
      </c>
    </row>
    <row r="130" spans="1:16">
      <c r="A130" s="112"/>
      <c r="B130" s="108">
        <v>22.5</v>
      </c>
      <c r="C130" s="109" t="s">
        <v>64</v>
      </c>
      <c r="D130" s="70">
        <f t="shared" si="10"/>
        <v>0.16544117647058823</v>
      </c>
      <c r="E130" s="110">
        <v>21.51</v>
      </c>
      <c r="F130" s="111">
        <v>1.196</v>
      </c>
      <c r="G130" s="107">
        <f t="shared" si="8"/>
        <v>22.706000000000003</v>
      </c>
      <c r="H130" s="108">
        <v>5.35</v>
      </c>
      <c r="I130" s="109" t="s">
        <v>65</v>
      </c>
      <c r="J130" s="71">
        <f t="shared" si="11"/>
        <v>5.35</v>
      </c>
      <c r="K130" s="72">
        <v>3387</v>
      </c>
      <c r="L130" s="74" t="s">
        <v>63</v>
      </c>
      <c r="M130" s="70">
        <f t="shared" si="5"/>
        <v>0.3387</v>
      </c>
      <c r="N130" s="72">
        <v>4133</v>
      </c>
      <c r="O130" s="74" t="s">
        <v>63</v>
      </c>
      <c r="P130" s="70">
        <f t="shared" si="6"/>
        <v>0.4133</v>
      </c>
    </row>
    <row r="131" spans="1:16">
      <c r="A131" s="112"/>
      <c r="B131" s="108">
        <v>25</v>
      </c>
      <c r="C131" s="109" t="s">
        <v>64</v>
      </c>
      <c r="D131" s="70">
        <f t="shared" si="10"/>
        <v>0.18382352941176472</v>
      </c>
      <c r="E131" s="110">
        <v>22.98</v>
      </c>
      <c r="F131" s="111">
        <v>1.107</v>
      </c>
      <c r="G131" s="107">
        <f t="shared" si="8"/>
        <v>24.087</v>
      </c>
      <c r="H131" s="108">
        <v>5.74</v>
      </c>
      <c r="I131" s="109" t="s">
        <v>65</v>
      </c>
      <c r="J131" s="71">
        <f t="shared" si="11"/>
        <v>5.74</v>
      </c>
      <c r="K131" s="72">
        <v>3498</v>
      </c>
      <c r="L131" s="74" t="s">
        <v>63</v>
      </c>
      <c r="M131" s="70">
        <f t="shared" si="5"/>
        <v>0.3498</v>
      </c>
      <c r="N131" s="72">
        <v>4291</v>
      </c>
      <c r="O131" s="74" t="s">
        <v>63</v>
      </c>
      <c r="P131" s="70">
        <f t="shared" si="6"/>
        <v>0.42910000000000004</v>
      </c>
    </row>
    <row r="132" spans="1:16">
      <c r="A132" s="112"/>
      <c r="B132" s="108">
        <v>27.5</v>
      </c>
      <c r="C132" s="109" t="s">
        <v>64</v>
      </c>
      <c r="D132" s="70">
        <f t="shared" si="10"/>
        <v>0.20220588235294118</v>
      </c>
      <c r="E132" s="110">
        <v>24.38</v>
      </c>
      <c r="F132" s="111">
        <v>1.0309999999999999</v>
      </c>
      <c r="G132" s="107">
        <f t="shared" si="8"/>
        <v>25.410999999999998</v>
      </c>
      <c r="H132" s="108">
        <v>6.11</v>
      </c>
      <c r="I132" s="109" t="s">
        <v>65</v>
      </c>
      <c r="J132" s="71">
        <f t="shared" si="11"/>
        <v>6.11</v>
      </c>
      <c r="K132" s="72">
        <v>3594</v>
      </c>
      <c r="L132" s="74" t="s">
        <v>63</v>
      </c>
      <c r="M132" s="70">
        <f t="shared" si="5"/>
        <v>0.3594</v>
      </c>
      <c r="N132" s="72">
        <v>4430</v>
      </c>
      <c r="O132" s="74" t="s">
        <v>63</v>
      </c>
      <c r="P132" s="70">
        <f t="shared" si="6"/>
        <v>0.44299999999999995</v>
      </c>
    </row>
    <row r="133" spans="1:16">
      <c r="A133" s="112"/>
      <c r="B133" s="108">
        <v>30</v>
      </c>
      <c r="C133" s="109" t="s">
        <v>64</v>
      </c>
      <c r="D133" s="70">
        <f t="shared" si="10"/>
        <v>0.22058823529411764</v>
      </c>
      <c r="E133" s="110">
        <v>25.72</v>
      </c>
      <c r="F133" s="111">
        <v>0.9667</v>
      </c>
      <c r="G133" s="107">
        <f t="shared" si="8"/>
        <v>26.686699999999998</v>
      </c>
      <c r="H133" s="108">
        <v>6.47</v>
      </c>
      <c r="I133" s="109" t="s">
        <v>65</v>
      </c>
      <c r="J133" s="71">
        <f t="shared" si="11"/>
        <v>6.47</v>
      </c>
      <c r="K133" s="72">
        <v>3678</v>
      </c>
      <c r="L133" s="74" t="s">
        <v>63</v>
      </c>
      <c r="M133" s="70">
        <f t="shared" si="5"/>
        <v>0.36780000000000002</v>
      </c>
      <c r="N133" s="72">
        <v>4554</v>
      </c>
      <c r="O133" s="74" t="s">
        <v>63</v>
      </c>
      <c r="P133" s="70">
        <f t="shared" si="6"/>
        <v>0.45540000000000003</v>
      </c>
    </row>
    <row r="134" spans="1:16">
      <c r="A134" s="112"/>
      <c r="B134" s="108">
        <v>32.5</v>
      </c>
      <c r="C134" s="109" t="s">
        <v>64</v>
      </c>
      <c r="D134" s="70">
        <f t="shared" si="10"/>
        <v>0.23897058823529413</v>
      </c>
      <c r="E134" s="110">
        <v>26.99</v>
      </c>
      <c r="F134" s="111">
        <v>0.91039999999999999</v>
      </c>
      <c r="G134" s="107">
        <f t="shared" si="8"/>
        <v>27.900399999999998</v>
      </c>
      <c r="H134" s="108">
        <v>6.8</v>
      </c>
      <c r="I134" s="109" t="s">
        <v>65</v>
      </c>
      <c r="J134" s="71">
        <f t="shared" si="11"/>
        <v>6.8</v>
      </c>
      <c r="K134" s="72">
        <v>3752</v>
      </c>
      <c r="L134" s="74" t="s">
        <v>63</v>
      </c>
      <c r="M134" s="70">
        <f t="shared" si="5"/>
        <v>0.37519999999999998</v>
      </c>
      <c r="N134" s="72">
        <v>4666</v>
      </c>
      <c r="O134" s="74" t="s">
        <v>63</v>
      </c>
      <c r="P134" s="70">
        <f t="shared" si="6"/>
        <v>0.46660000000000001</v>
      </c>
    </row>
    <row r="135" spans="1:16">
      <c r="A135" s="112"/>
      <c r="B135" s="108">
        <v>35</v>
      </c>
      <c r="C135" s="109" t="s">
        <v>64</v>
      </c>
      <c r="D135" s="70">
        <f t="shared" si="10"/>
        <v>0.25735294117647056</v>
      </c>
      <c r="E135" s="110">
        <v>28.2</v>
      </c>
      <c r="F135" s="111">
        <v>0.86080000000000001</v>
      </c>
      <c r="G135" s="107">
        <f t="shared" si="8"/>
        <v>29.0608</v>
      </c>
      <c r="H135" s="108">
        <v>7.13</v>
      </c>
      <c r="I135" s="109" t="s">
        <v>65</v>
      </c>
      <c r="J135" s="71">
        <f t="shared" si="11"/>
        <v>7.13</v>
      </c>
      <c r="K135" s="72">
        <v>3818</v>
      </c>
      <c r="L135" s="74" t="s">
        <v>63</v>
      </c>
      <c r="M135" s="70">
        <f t="shared" si="5"/>
        <v>0.38180000000000003</v>
      </c>
      <c r="N135" s="72">
        <v>4766</v>
      </c>
      <c r="O135" s="74" t="s">
        <v>63</v>
      </c>
      <c r="P135" s="70">
        <f t="shared" si="6"/>
        <v>0.47660000000000002</v>
      </c>
    </row>
    <row r="136" spans="1:16">
      <c r="A136" s="112"/>
      <c r="B136" s="108">
        <v>37.5</v>
      </c>
      <c r="C136" s="109" t="s">
        <v>64</v>
      </c>
      <c r="D136" s="70">
        <f t="shared" si="10"/>
        <v>0.27573529411764708</v>
      </c>
      <c r="E136" s="110">
        <v>29.36</v>
      </c>
      <c r="F136" s="111">
        <v>0.81689999999999996</v>
      </c>
      <c r="G136" s="107">
        <f t="shared" si="8"/>
        <v>30.1769</v>
      </c>
      <c r="H136" s="108">
        <v>7.44</v>
      </c>
      <c r="I136" s="109" t="s">
        <v>65</v>
      </c>
      <c r="J136" s="71">
        <f t="shared" si="11"/>
        <v>7.44</v>
      </c>
      <c r="K136" s="72">
        <v>3877</v>
      </c>
      <c r="L136" s="74" t="s">
        <v>63</v>
      </c>
      <c r="M136" s="70">
        <f t="shared" si="5"/>
        <v>0.38769999999999999</v>
      </c>
      <c r="N136" s="72">
        <v>4859</v>
      </c>
      <c r="O136" s="74" t="s">
        <v>63</v>
      </c>
      <c r="P136" s="70">
        <f t="shared" si="6"/>
        <v>0.4859</v>
      </c>
    </row>
    <row r="137" spans="1:16">
      <c r="A137" s="112"/>
      <c r="B137" s="108">
        <v>40</v>
      </c>
      <c r="C137" s="109" t="s">
        <v>64</v>
      </c>
      <c r="D137" s="70">
        <f t="shared" si="10"/>
        <v>0.29411764705882354</v>
      </c>
      <c r="E137" s="110">
        <v>30.46</v>
      </c>
      <c r="F137" s="111">
        <v>0.77769999999999995</v>
      </c>
      <c r="G137" s="107">
        <f t="shared" si="8"/>
        <v>31.2377</v>
      </c>
      <c r="H137" s="108">
        <v>7.74</v>
      </c>
      <c r="I137" s="109" t="s">
        <v>65</v>
      </c>
      <c r="J137" s="71">
        <f t="shared" si="11"/>
        <v>7.74</v>
      </c>
      <c r="K137" s="72">
        <v>3931</v>
      </c>
      <c r="L137" s="74" t="s">
        <v>63</v>
      </c>
      <c r="M137" s="70">
        <f t="shared" si="5"/>
        <v>0.3931</v>
      </c>
      <c r="N137" s="72">
        <v>4943</v>
      </c>
      <c r="O137" s="74" t="s">
        <v>63</v>
      </c>
      <c r="P137" s="70">
        <f t="shared" si="6"/>
        <v>0.49429999999999996</v>
      </c>
    </row>
    <row r="138" spans="1:16">
      <c r="A138" s="112"/>
      <c r="B138" s="108">
        <v>45</v>
      </c>
      <c r="C138" s="109" t="s">
        <v>64</v>
      </c>
      <c r="D138" s="70">
        <f t="shared" si="10"/>
        <v>0.33088235294117646</v>
      </c>
      <c r="E138" s="110">
        <v>32.51</v>
      </c>
      <c r="F138" s="111">
        <v>0.71050000000000002</v>
      </c>
      <c r="G138" s="107">
        <f t="shared" si="8"/>
        <v>33.220500000000001</v>
      </c>
      <c r="H138" s="108">
        <v>8.31</v>
      </c>
      <c r="I138" s="109" t="s">
        <v>65</v>
      </c>
      <c r="J138" s="71">
        <f t="shared" si="11"/>
        <v>8.31</v>
      </c>
      <c r="K138" s="72">
        <v>4066</v>
      </c>
      <c r="L138" s="74" t="s">
        <v>63</v>
      </c>
      <c r="M138" s="70">
        <f t="shared" si="5"/>
        <v>0.40659999999999996</v>
      </c>
      <c r="N138" s="72">
        <v>5093</v>
      </c>
      <c r="O138" s="74" t="s">
        <v>63</v>
      </c>
      <c r="P138" s="70">
        <f t="shared" si="6"/>
        <v>0.50929999999999997</v>
      </c>
    </row>
    <row r="139" spans="1:16">
      <c r="A139" s="112"/>
      <c r="B139" s="108">
        <v>50</v>
      </c>
      <c r="C139" s="109" t="s">
        <v>64</v>
      </c>
      <c r="D139" s="70">
        <f t="shared" si="10"/>
        <v>0.36764705882352944</v>
      </c>
      <c r="E139" s="110">
        <v>34.39</v>
      </c>
      <c r="F139" s="111">
        <v>0.65490000000000004</v>
      </c>
      <c r="G139" s="107">
        <f t="shared" si="8"/>
        <v>35.044899999999998</v>
      </c>
      <c r="H139" s="108">
        <v>8.85</v>
      </c>
      <c r="I139" s="109" t="s">
        <v>65</v>
      </c>
      <c r="J139" s="71">
        <f t="shared" si="11"/>
        <v>8.85</v>
      </c>
      <c r="K139" s="72">
        <v>4181</v>
      </c>
      <c r="L139" s="74" t="s">
        <v>63</v>
      </c>
      <c r="M139" s="70">
        <f t="shared" si="5"/>
        <v>0.41810000000000003</v>
      </c>
      <c r="N139" s="72">
        <v>5223</v>
      </c>
      <c r="O139" s="74" t="s">
        <v>63</v>
      </c>
      <c r="P139" s="70">
        <f t="shared" si="6"/>
        <v>0.52229999999999999</v>
      </c>
    </row>
    <row r="140" spans="1:16">
      <c r="A140" s="112"/>
      <c r="B140" s="108">
        <v>55</v>
      </c>
      <c r="C140" s="113" t="s">
        <v>64</v>
      </c>
      <c r="D140" s="70">
        <f t="shared" si="10"/>
        <v>0.40441176470588236</v>
      </c>
      <c r="E140" s="110">
        <v>36.11</v>
      </c>
      <c r="F140" s="111">
        <v>0.60809999999999997</v>
      </c>
      <c r="G140" s="107">
        <f t="shared" si="8"/>
        <v>36.7181</v>
      </c>
      <c r="H140" s="108">
        <v>9.36</v>
      </c>
      <c r="I140" s="109" t="s">
        <v>65</v>
      </c>
      <c r="J140" s="71">
        <f t="shared" si="11"/>
        <v>9.36</v>
      </c>
      <c r="K140" s="72">
        <v>4281</v>
      </c>
      <c r="L140" s="74" t="s">
        <v>63</v>
      </c>
      <c r="M140" s="70">
        <f t="shared" si="5"/>
        <v>0.42809999999999998</v>
      </c>
      <c r="N140" s="72">
        <v>5338</v>
      </c>
      <c r="O140" s="74" t="s">
        <v>63</v>
      </c>
      <c r="P140" s="70">
        <f t="shared" si="6"/>
        <v>0.53380000000000005</v>
      </c>
    </row>
    <row r="141" spans="1:16">
      <c r="B141" s="108">
        <v>60</v>
      </c>
      <c r="C141" s="74" t="s">
        <v>64</v>
      </c>
      <c r="D141" s="70">
        <f t="shared" si="10"/>
        <v>0.44117647058823528</v>
      </c>
      <c r="E141" s="110">
        <v>37.700000000000003</v>
      </c>
      <c r="F141" s="111">
        <v>0.56810000000000005</v>
      </c>
      <c r="G141" s="107">
        <f t="shared" si="8"/>
        <v>38.268100000000004</v>
      </c>
      <c r="H141" s="72">
        <v>9.86</v>
      </c>
      <c r="I141" s="74" t="s">
        <v>65</v>
      </c>
      <c r="J141" s="71">
        <f t="shared" si="11"/>
        <v>9.86</v>
      </c>
      <c r="K141" s="72">
        <v>4370</v>
      </c>
      <c r="L141" s="74" t="s">
        <v>63</v>
      </c>
      <c r="M141" s="70">
        <f t="shared" si="5"/>
        <v>0.437</v>
      </c>
      <c r="N141" s="72">
        <v>5439</v>
      </c>
      <c r="O141" s="74" t="s">
        <v>63</v>
      </c>
      <c r="P141" s="70">
        <f t="shared" si="6"/>
        <v>0.54390000000000005</v>
      </c>
    </row>
    <row r="142" spans="1:16">
      <c r="B142" s="108">
        <v>65</v>
      </c>
      <c r="C142" s="74" t="s">
        <v>64</v>
      </c>
      <c r="D142" s="70">
        <f t="shared" si="10"/>
        <v>0.47794117647058826</v>
      </c>
      <c r="E142" s="110">
        <v>39.18</v>
      </c>
      <c r="F142" s="111">
        <v>0.53349999999999997</v>
      </c>
      <c r="G142" s="107">
        <f t="shared" si="8"/>
        <v>39.713499999999996</v>
      </c>
      <c r="H142" s="72">
        <v>10.33</v>
      </c>
      <c r="I142" s="74" t="s">
        <v>65</v>
      </c>
      <c r="J142" s="71">
        <f t="shared" si="11"/>
        <v>10.33</v>
      </c>
      <c r="K142" s="72">
        <v>4450</v>
      </c>
      <c r="L142" s="74" t="s">
        <v>63</v>
      </c>
      <c r="M142" s="70">
        <f t="shared" si="5"/>
        <v>0.44500000000000001</v>
      </c>
      <c r="N142" s="72">
        <v>5531</v>
      </c>
      <c r="O142" s="74" t="s">
        <v>63</v>
      </c>
      <c r="P142" s="70">
        <f t="shared" si="6"/>
        <v>0.55309999999999993</v>
      </c>
    </row>
    <row r="143" spans="1:16">
      <c r="B143" s="108">
        <v>70</v>
      </c>
      <c r="C143" s="74" t="s">
        <v>64</v>
      </c>
      <c r="D143" s="70">
        <f t="shared" si="10"/>
        <v>0.51470588235294112</v>
      </c>
      <c r="E143" s="110">
        <v>40.56</v>
      </c>
      <c r="F143" s="111">
        <v>0.50319999999999998</v>
      </c>
      <c r="G143" s="107">
        <f t="shared" si="8"/>
        <v>41.063200000000002</v>
      </c>
      <c r="H143" s="72">
        <v>10.79</v>
      </c>
      <c r="I143" s="74" t="s">
        <v>65</v>
      </c>
      <c r="J143" s="71">
        <f t="shared" si="11"/>
        <v>10.79</v>
      </c>
      <c r="K143" s="72">
        <v>4522</v>
      </c>
      <c r="L143" s="74" t="s">
        <v>63</v>
      </c>
      <c r="M143" s="70">
        <f t="shared" si="5"/>
        <v>0.45220000000000005</v>
      </c>
      <c r="N143" s="72">
        <v>5615</v>
      </c>
      <c r="O143" s="74" t="s">
        <v>63</v>
      </c>
      <c r="P143" s="70">
        <f t="shared" si="6"/>
        <v>0.5615</v>
      </c>
    </row>
    <row r="144" spans="1:16">
      <c r="B144" s="108">
        <v>80</v>
      </c>
      <c r="C144" s="74" t="s">
        <v>64</v>
      </c>
      <c r="D144" s="70">
        <f t="shared" si="10"/>
        <v>0.58823529411764708</v>
      </c>
      <c r="E144" s="110">
        <v>43.06</v>
      </c>
      <c r="F144" s="111">
        <v>0.45250000000000001</v>
      </c>
      <c r="G144" s="107">
        <f t="shared" si="8"/>
        <v>43.512500000000003</v>
      </c>
      <c r="H144" s="72">
        <v>11.66</v>
      </c>
      <c r="I144" s="74" t="s">
        <v>65</v>
      </c>
      <c r="J144" s="71">
        <f t="shared" si="11"/>
        <v>11.66</v>
      </c>
      <c r="K144" s="72">
        <v>4730</v>
      </c>
      <c r="L144" s="74" t="s">
        <v>63</v>
      </c>
      <c r="M144" s="70">
        <f t="shared" si="5"/>
        <v>0.47300000000000003</v>
      </c>
      <c r="N144" s="72">
        <v>5761</v>
      </c>
      <c r="O144" s="74" t="s">
        <v>63</v>
      </c>
      <c r="P144" s="70">
        <f t="shared" si="6"/>
        <v>0.57610000000000006</v>
      </c>
    </row>
    <row r="145" spans="2:16">
      <c r="B145" s="108">
        <v>90</v>
      </c>
      <c r="C145" s="74" t="s">
        <v>64</v>
      </c>
      <c r="D145" s="70">
        <f t="shared" si="10"/>
        <v>0.66176470588235292</v>
      </c>
      <c r="E145" s="110">
        <v>45.28</v>
      </c>
      <c r="F145" s="111">
        <v>0.41189999999999999</v>
      </c>
      <c r="G145" s="107">
        <f t="shared" si="8"/>
        <v>45.691900000000004</v>
      </c>
      <c r="H145" s="72">
        <v>12.49</v>
      </c>
      <c r="I145" s="74" t="s">
        <v>65</v>
      </c>
      <c r="J145" s="71">
        <f t="shared" si="11"/>
        <v>12.49</v>
      </c>
      <c r="K145" s="72">
        <v>4908</v>
      </c>
      <c r="L145" s="74" t="s">
        <v>63</v>
      </c>
      <c r="M145" s="70">
        <f t="shared" si="5"/>
        <v>0.49080000000000001</v>
      </c>
      <c r="N145" s="72">
        <v>5887</v>
      </c>
      <c r="O145" s="74" t="s">
        <v>63</v>
      </c>
      <c r="P145" s="70">
        <f t="shared" si="6"/>
        <v>0.5887</v>
      </c>
    </row>
    <row r="146" spans="2:16">
      <c r="B146" s="108">
        <v>100</v>
      </c>
      <c r="C146" s="74" t="s">
        <v>64</v>
      </c>
      <c r="D146" s="70">
        <f t="shared" si="10"/>
        <v>0.73529411764705888</v>
      </c>
      <c r="E146" s="110">
        <v>47.27</v>
      </c>
      <c r="F146" s="111">
        <v>0.3785</v>
      </c>
      <c r="G146" s="107">
        <f t="shared" si="8"/>
        <v>47.648500000000006</v>
      </c>
      <c r="H146" s="72">
        <v>13.28</v>
      </c>
      <c r="I146" s="74" t="s">
        <v>65</v>
      </c>
      <c r="J146" s="71">
        <f t="shared" si="11"/>
        <v>13.28</v>
      </c>
      <c r="K146" s="72">
        <v>5063</v>
      </c>
      <c r="L146" s="74" t="s">
        <v>63</v>
      </c>
      <c r="M146" s="70">
        <f t="shared" si="5"/>
        <v>0.50629999999999997</v>
      </c>
      <c r="N146" s="72">
        <v>5997</v>
      </c>
      <c r="O146" s="74" t="s">
        <v>63</v>
      </c>
      <c r="P146" s="70">
        <f t="shared" si="6"/>
        <v>0.59970000000000001</v>
      </c>
    </row>
    <row r="147" spans="2:16">
      <c r="B147" s="108">
        <v>110</v>
      </c>
      <c r="C147" s="74" t="s">
        <v>64</v>
      </c>
      <c r="D147" s="70">
        <f t="shared" si="10"/>
        <v>0.80882352941176472</v>
      </c>
      <c r="E147" s="110">
        <v>49.07</v>
      </c>
      <c r="F147" s="111">
        <v>0.35039999999999999</v>
      </c>
      <c r="G147" s="107">
        <f t="shared" si="8"/>
        <v>49.420400000000001</v>
      </c>
      <c r="H147" s="72">
        <v>14.04</v>
      </c>
      <c r="I147" s="74" t="s">
        <v>65</v>
      </c>
      <c r="J147" s="71">
        <f t="shared" si="11"/>
        <v>14.04</v>
      </c>
      <c r="K147" s="72">
        <v>5202</v>
      </c>
      <c r="L147" s="74" t="s">
        <v>63</v>
      </c>
      <c r="M147" s="70">
        <f t="shared" si="5"/>
        <v>0.5202</v>
      </c>
      <c r="N147" s="72">
        <v>6095</v>
      </c>
      <c r="O147" s="74" t="s">
        <v>63</v>
      </c>
      <c r="P147" s="70">
        <f t="shared" si="6"/>
        <v>0.60949999999999993</v>
      </c>
    </row>
    <row r="148" spans="2:16">
      <c r="B148" s="108">
        <v>120</v>
      </c>
      <c r="C148" s="74" t="s">
        <v>64</v>
      </c>
      <c r="D148" s="70">
        <f t="shared" si="10"/>
        <v>0.88235294117647056</v>
      </c>
      <c r="E148" s="110">
        <v>50.71</v>
      </c>
      <c r="F148" s="111">
        <v>0.3266</v>
      </c>
      <c r="G148" s="107">
        <f t="shared" si="8"/>
        <v>51.0366</v>
      </c>
      <c r="H148" s="72">
        <v>14.78</v>
      </c>
      <c r="I148" s="74" t="s">
        <v>65</v>
      </c>
      <c r="J148" s="71">
        <f t="shared" si="11"/>
        <v>14.78</v>
      </c>
      <c r="K148" s="72">
        <v>5327</v>
      </c>
      <c r="L148" s="74" t="s">
        <v>63</v>
      </c>
      <c r="M148" s="70">
        <f t="shared" ref="M148:M164" si="12">K148/1000/10</f>
        <v>0.53269999999999995</v>
      </c>
      <c r="N148" s="72">
        <v>6183</v>
      </c>
      <c r="O148" s="74" t="s">
        <v>63</v>
      </c>
      <c r="P148" s="70">
        <f t="shared" ref="P148:P178" si="13">N148/1000/10</f>
        <v>0.61829999999999996</v>
      </c>
    </row>
    <row r="149" spans="2:16">
      <c r="B149" s="108">
        <v>130</v>
      </c>
      <c r="C149" s="74" t="s">
        <v>64</v>
      </c>
      <c r="D149" s="70">
        <f t="shared" si="10"/>
        <v>0.95588235294117652</v>
      </c>
      <c r="E149" s="110">
        <v>52.21</v>
      </c>
      <c r="F149" s="111">
        <v>0.30599999999999999</v>
      </c>
      <c r="G149" s="107">
        <f t="shared" ref="G149:G212" si="14">E149+F149</f>
        <v>52.515999999999998</v>
      </c>
      <c r="H149" s="72">
        <v>15.49</v>
      </c>
      <c r="I149" s="74" t="s">
        <v>65</v>
      </c>
      <c r="J149" s="71">
        <f t="shared" si="11"/>
        <v>15.49</v>
      </c>
      <c r="K149" s="72">
        <v>5442</v>
      </c>
      <c r="L149" s="74" t="s">
        <v>63</v>
      </c>
      <c r="M149" s="70">
        <f t="shared" si="12"/>
        <v>0.54420000000000002</v>
      </c>
      <c r="N149" s="72">
        <v>6263</v>
      </c>
      <c r="O149" s="74" t="s">
        <v>63</v>
      </c>
      <c r="P149" s="70">
        <f t="shared" si="13"/>
        <v>0.62629999999999997</v>
      </c>
    </row>
    <row r="150" spans="2:16">
      <c r="B150" s="108">
        <v>140</v>
      </c>
      <c r="C150" s="74" t="s">
        <v>64</v>
      </c>
      <c r="D150" s="70">
        <f t="shared" si="10"/>
        <v>1.0294117647058822</v>
      </c>
      <c r="E150" s="110">
        <v>53.59</v>
      </c>
      <c r="F150" s="111">
        <v>0.28799999999999998</v>
      </c>
      <c r="G150" s="107">
        <f t="shared" si="14"/>
        <v>53.878</v>
      </c>
      <c r="H150" s="72">
        <v>16.190000000000001</v>
      </c>
      <c r="I150" s="74" t="s">
        <v>65</v>
      </c>
      <c r="J150" s="71">
        <f t="shared" si="11"/>
        <v>16.190000000000001</v>
      </c>
      <c r="K150" s="72">
        <v>5547</v>
      </c>
      <c r="L150" s="74" t="s">
        <v>63</v>
      </c>
      <c r="M150" s="70">
        <f t="shared" si="12"/>
        <v>0.55469999999999997</v>
      </c>
      <c r="N150" s="72">
        <v>6336</v>
      </c>
      <c r="O150" s="74" t="s">
        <v>63</v>
      </c>
      <c r="P150" s="70">
        <f t="shared" si="13"/>
        <v>0.63360000000000005</v>
      </c>
    </row>
    <row r="151" spans="2:16">
      <c r="B151" s="108">
        <v>150</v>
      </c>
      <c r="C151" s="74" t="s">
        <v>64</v>
      </c>
      <c r="D151" s="70">
        <f t="shared" si="10"/>
        <v>1.1029411764705883</v>
      </c>
      <c r="E151" s="110">
        <v>54.87</v>
      </c>
      <c r="F151" s="111">
        <v>0.2722</v>
      </c>
      <c r="G151" s="107">
        <f t="shared" si="14"/>
        <v>55.142199999999995</v>
      </c>
      <c r="H151" s="72">
        <v>16.86</v>
      </c>
      <c r="I151" s="74" t="s">
        <v>65</v>
      </c>
      <c r="J151" s="71">
        <f t="shared" si="11"/>
        <v>16.86</v>
      </c>
      <c r="K151" s="72">
        <v>5646</v>
      </c>
      <c r="L151" s="74" t="s">
        <v>63</v>
      </c>
      <c r="M151" s="70">
        <f t="shared" si="12"/>
        <v>0.56459999999999999</v>
      </c>
      <c r="N151" s="72">
        <v>6404</v>
      </c>
      <c r="O151" s="74" t="s">
        <v>63</v>
      </c>
      <c r="P151" s="70">
        <f t="shared" si="13"/>
        <v>0.64039999999999997</v>
      </c>
    </row>
    <row r="152" spans="2:16">
      <c r="B152" s="108">
        <v>160</v>
      </c>
      <c r="C152" s="74" t="s">
        <v>64</v>
      </c>
      <c r="D152" s="70">
        <f t="shared" si="10"/>
        <v>1.1764705882352942</v>
      </c>
      <c r="E152" s="110">
        <v>56.05</v>
      </c>
      <c r="F152" s="111">
        <v>0.25819999999999999</v>
      </c>
      <c r="G152" s="107">
        <f t="shared" si="14"/>
        <v>56.308199999999999</v>
      </c>
      <c r="H152" s="72">
        <v>17.53</v>
      </c>
      <c r="I152" s="74" t="s">
        <v>65</v>
      </c>
      <c r="J152" s="71">
        <f t="shared" si="11"/>
        <v>17.53</v>
      </c>
      <c r="K152" s="72">
        <v>5738</v>
      </c>
      <c r="L152" s="74" t="s">
        <v>63</v>
      </c>
      <c r="M152" s="70">
        <f t="shared" si="12"/>
        <v>0.57380000000000009</v>
      </c>
      <c r="N152" s="72">
        <v>6467</v>
      </c>
      <c r="O152" s="74" t="s">
        <v>63</v>
      </c>
      <c r="P152" s="70">
        <f t="shared" si="13"/>
        <v>0.64669999999999994</v>
      </c>
    </row>
    <row r="153" spans="2:16">
      <c r="B153" s="108">
        <v>170</v>
      </c>
      <c r="C153" s="74" t="s">
        <v>64</v>
      </c>
      <c r="D153" s="70">
        <f t="shared" si="10"/>
        <v>1.25</v>
      </c>
      <c r="E153" s="110">
        <v>57.14</v>
      </c>
      <c r="F153" s="111">
        <v>0.24560000000000001</v>
      </c>
      <c r="G153" s="107">
        <f t="shared" si="14"/>
        <v>57.385600000000004</v>
      </c>
      <c r="H153" s="72">
        <v>18.18</v>
      </c>
      <c r="I153" s="74" t="s">
        <v>65</v>
      </c>
      <c r="J153" s="71">
        <f t="shared" si="11"/>
        <v>18.18</v>
      </c>
      <c r="K153" s="72">
        <v>5825</v>
      </c>
      <c r="L153" s="74" t="s">
        <v>63</v>
      </c>
      <c r="M153" s="70">
        <f t="shared" si="12"/>
        <v>0.58250000000000002</v>
      </c>
      <c r="N153" s="72">
        <v>6526</v>
      </c>
      <c r="O153" s="74" t="s">
        <v>63</v>
      </c>
      <c r="P153" s="70">
        <f t="shared" si="13"/>
        <v>0.65259999999999996</v>
      </c>
    </row>
    <row r="154" spans="2:16">
      <c r="B154" s="108">
        <v>180</v>
      </c>
      <c r="C154" s="74" t="s">
        <v>64</v>
      </c>
      <c r="D154" s="70">
        <f t="shared" si="10"/>
        <v>1.3235294117647058</v>
      </c>
      <c r="E154" s="110">
        <v>58.15</v>
      </c>
      <c r="F154" s="111">
        <v>0.23430000000000001</v>
      </c>
      <c r="G154" s="107">
        <f t="shared" si="14"/>
        <v>58.384299999999996</v>
      </c>
      <c r="H154" s="72">
        <v>18.82</v>
      </c>
      <c r="I154" s="74" t="s">
        <v>65</v>
      </c>
      <c r="J154" s="71">
        <f t="shared" si="11"/>
        <v>18.82</v>
      </c>
      <c r="K154" s="72">
        <v>5907</v>
      </c>
      <c r="L154" s="74" t="s">
        <v>63</v>
      </c>
      <c r="M154" s="70">
        <f t="shared" si="12"/>
        <v>0.5907</v>
      </c>
      <c r="N154" s="72">
        <v>6581</v>
      </c>
      <c r="O154" s="74" t="s">
        <v>63</v>
      </c>
      <c r="P154" s="70">
        <f t="shared" si="13"/>
        <v>0.65810000000000002</v>
      </c>
    </row>
    <row r="155" spans="2:16">
      <c r="B155" s="108">
        <v>200</v>
      </c>
      <c r="C155" s="74" t="s">
        <v>64</v>
      </c>
      <c r="D155" s="70">
        <f t="shared" si="10"/>
        <v>1.4705882352941178</v>
      </c>
      <c r="E155" s="110">
        <v>59.96</v>
      </c>
      <c r="F155" s="111">
        <v>0.2147</v>
      </c>
      <c r="G155" s="107">
        <f t="shared" si="14"/>
        <v>60.174700000000001</v>
      </c>
      <c r="H155" s="72">
        <v>20.059999999999999</v>
      </c>
      <c r="I155" s="74" t="s">
        <v>65</v>
      </c>
      <c r="J155" s="71">
        <f t="shared" si="11"/>
        <v>20.059999999999999</v>
      </c>
      <c r="K155" s="72">
        <v>6186</v>
      </c>
      <c r="L155" s="74" t="s">
        <v>63</v>
      </c>
      <c r="M155" s="70">
        <f t="shared" si="12"/>
        <v>0.61860000000000004</v>
      </c>
      <c r="N155" s="72">
        <v>6683</v>
      </c>
      <c r="O155" s="74" t="s">
        <v>63</v>
      </c>
      <c r="P155" s="70">
        <f t="shared" si="13"/>
        <v>0.66830000000000001</v>
      </c>
    </row>
    <row r="156" spans="2:16">
      <c r="B156" s="108">
        <v>225</v>
      </c>
      <c r="C156" s="74" t="s">
        <v>64</v>
      </c>
      <c r="D156" s="70">
        <f t="shared" si="10"/>
        <v>1.6544117647058822</v>
      </c>
      <c r="E156" s="110">
        <v>61.89</v>
      </c>
      <c r="F156" s="111">
        <v>0.19470000000000001</v>
      </c>
      <c r="G156" s="107">
        <f t="shared" si="14"/>
        <v>62.084699999999998</v>
      </c>
      <c r="H156" s="72">
        <v>21.58</v>
      </c>
      <c r="I156" s="74" t="s">
        <v>65</v>
      </c>
      <c r="J156" s="71">
        <f t="shared" si="11"/>
        <v>21.58</v>
      </c>
      <c r="K156" s="72">
        <v>6568</v>
      </c>
      <c r="L156" s="74" t="s">
        <v>63</v>
      </c>
      <c r="M156" s="70">
        <f t="shared" si="12"/>
        <v>0.65679999999999994</v>
      </c>
      <c r="N156" s="72">
        <v>6797</v>
      </c>
      <c r="O156" s="74" t="s">
        <v>63</v>
      </c>
      <c r="P156" s="70">
        <f t="shared" si="13"/>
        <v>0.67969999999999997</v>
      </c>
    </row>
    <row r="157" spans="2:16">
      <c r="B157" s="108">
        <v>250</v>
      </c>
      <c r="C157" s="74" t="s">
        <v>64</v>
      </c>
      <c r="D157" s="70">
        <f t="shared" si="10"/>
        <v>1.838235294117647</v>
      </c>
      <c r="E157" s="110">
        <v>63.51</v>
      </c>
      <c r="F157" s="111">
        <v>0.1784</v>
      </c>
      <c r="G157" s="107">
        <f t="shared" si="14"/>
        <v>63.688400000000001</v>
      </c>
      <c r="H157" s="72">
        <v>23.05</v>
      </c>
      <c r="I157" s="74" t="s">
        <v>65</v>
      </c>
      <c r="J157" s="71">
        <f t="shared" si="11"/>
        <v>23.05</v>
      </c>
      <c r="K157" s="72">
        <v>6909</v>
      </c>
      <c r="L157" s="74" t="s">
        <v>63</v>
      </c>
      <c r="M157" s="70">
        <f t="shared" si="12"/>
        <v>0.69089999999999996</v>
      </c>
      <c r="N157" s="72">
        <v>6898</v>
      </c>
      <c r="O157" s="74" t="s">
        <v>63</v>
      </c>
      <c r="P157" s="70">
        <f t="shared" si="13"/>
        <v>0.68979999999999997</v>
      </c>
    </row>
    <row r="158" spans="2:16">
      <c r="B158" s="108">
        <v>275</v>
      </c>
      <c r="C158" s="74" t="s">
        <v>64</v>
      </c>
      <c r="D158" s="70">
        <f t="shared" ref="D158:D171" si="15">B158/$C$5</f>
        <v>2.0220588235294117</v>
      </c>
      <c r="E158" s="110">
        <v>64.88</v>
      </c>
      <c r="F158" s="111">
        <v>0.16470000000000001</v>
      </c>
      <c r="G158" s="107">
        <f t="shared" si="14"/>
        <v>65.044699999999992</v>
      </c>
      <c r="H158" s="72">
        <v>24.48</v>
      </c>
      <c r="I158" s="74" t="s">
        <v>65</v>
      </c>
      <c r="J158" s="71">
        <f t="shared" si="11"/>
        <v>24.48</v>
      </c>
      <c r="K158" s="72">
        <v>7218</v>
      </c>
      <c r="L158" s="74" t="s">
        <v>63</v>
      </c>
      <c r="M158" s="70">
        <f t="shared" si="12"/>
        <v>0.7218</v>
      </c>
      <c r="N158" s="72">
        <v>6991</v>
      </c>
      <c r="O158" s="74" t="s">
        <v>63</v>
      </c>
      <c r="P158" s="70">
        <f t="shared" si="13"/>
        <v>0.69909999999999994</v>
      </c>
    </row>
    <row r="159" spans="2:16">
      <c r="B159" s="108">
        <v>300</v>
      </c>
      <c r="C159" s="74" t="s">
        <v>64</v>
      </c>
      <c r="D159" s="70">
        <f t="shared" si="15"/>
        <v>2.2058823529411766</v>
      </c>
      <c r="E159" s="110">
        <v>65.91</v>
      </c>
      <c r="F159" s="111">
        <v>0.15310000000000001</v>
      </c>
      <c r="G159" s="107">
        <f t="shared" si="14"/>
        <v>66.063099999999991</v>
      </c>
      <c r="H159" s="72">
        <v>25.89</v>
      </c>
      <c r="I159" s="74" t="s">
        <v>65</v>
      </c>
      <c r="J159" s="71">
        <f t="shared" si="11"/>
        <v>25.89</v>
      </c>
      <c r="K159" s="72">
        <v>7504</v>
      </c>
      <c r="L159" s="74" t="s">
        <v>63</v>
      </c>
      <c r="M159" s="70">
        <f t="shared" si="12"/>
        <v>0.75039999999999996</v>
      </c>
      <c r="N159" s="72">
        <v>7077</v>
      </c>
      <c r="O159" s="74" t="s">
        <v>63</v>
      </c>
      <c r="P159" s="70">
        <f t="shared" si="13"/>
        <v>0.7077</v>
      </c>
    </row>
    <row r="160" spans="2:16">
      <c r="B160" s="108">
        <v>325</v>
      </c>
      <c r="C160" s="74" t="s">
        <v>64</v>
      </c>
      <c r="D160" s="70">
        <f t="shared" si="15"/>
        <v>2.3897058823529411</v>
      </c>
      <c r="E160" s="110">
        <v>66.23</v>
      </c>
      <c r="F160" s="111">
        <v>0.1431</v>
      </c>
      <c r="G160" s="107">
        <f t="shared" si="14"/>
        <v>66.373100000000008</v>
      </c>
      <c r="H160" s="72">
        <v>27.29</v>
      </c>
      <c r="I160" s="74" t="s">
        <v>65</v>
      </c>
      <c r="J160" s="71">
        <f t="shared" si="11"/>
        <v>27.29</v>
      </c>
      <c r="K160" s="72">
        <v>7773</v>
      </c>
      <c r="L160" s="74" t="s">
        <v>63</v>
      </c>
      <c r="M160" s="70">
        <f t="shared" si="12"/>
        <v>0.77729999999999999</v>
      </c>
      <c r="N160" s="72">
        <v>7157</v>
      </c>
      <c r="O160" s="74" t="s">
        <v>63</v>
      </c>
      <c r="P160" s="70">
        <f t="shared" si="13"/>
        <v>0.7157</v>
      </c>
    </row>
    <row r="161" spans="2:16">
      <c r="B161" s="108">
        <v>350</v>
      </c>
      <c r="C161" s="74" t="s">
        <v>64</v>
      </c>
      <c r="D161" s="70">
        <f t="shared" si="15"/>
        <v>2.5735294117647061</v>
      </c>
      <c r="E161" s="110">
        <v>66.75</v>
      </c>
      <c r="F161" s="111">
        <v>0.13450000000000001</v>
      </c>
      <c r="G161" s="107">
        <f t="shared" si="14"/>
        <v>66.884500000000003</v>
      </c>
      <c r="H161" s="72">
        <v>28.68</v>
      </c>
      <c r="I161" s="74" t="s">
        <v>65</v>
      </c>
      <c r="J161" s="71">
        <f t="shared" si="11"/>
        <v>28.68</v>
      </c>
      <c r="K161" s="72">
        <v>8030</v>
      </c>
      <c r="L161" s="74" t="s">
        <v>63</v>
      </c>
      <c r="M161" s="70">
        <f t="shared" si="12"/>
        <v>0.80299999999999994</v>
      </c>
      <c r="N161" s="72">
        <v>7232</v>
      </c>
      <c r="O161" s="74" t="s">
        <v>63</v>
      </c>
      <c r="P161" s="70">
        <f t="shared" si="13"/>
        <v>0.72320000000000007</v>
      </c>
    </row>
    <row r="162" spans="2:16">
      <c r="B162" s="108">
        <v>375</v>
      </c>
      <c r="C162" s="74" t="s">
        <v>64</v>
      </c>
      <c r="D162" s="70">
        <f t="shared" si="15"/>
        <v>2.7573529411764706</v>
      </c>
      <c r="E162" s="110">
        <v>67.180000000000007</v>
      </c>
      <c r="F162" s="111">
        <v>0.1268</v>
      </c>
      <c r="G162" s="107">
        <f t="shared" si="14"/>
        <v>67.30680000000001</v>
      </c>
      <c r="H162" s="72">
        <v>30.06</v>
      </c>
      <c r="I162" s="74" t="s">
        <v>65</v>
      </c>
      <c r="J162" s="71">
        <f t="shared" si="11"/>
        <v>30.06</v>
      </c>
      <c r="K162" s="72">
        <v>8274</v>
      </c>
      <c r="L162" s="74" t="s">
        <v>63</v>
      </c>
      <c r="M162" s="70">
        <f t="shared" si="12"/>
        <v>0.82739999999999991</v>
      </c>
      <c r="N162" s="72">
        <v>7304</v>
      </c>
      <c r="O162" s="74" t="s">
        <v>63</v>
      </c>
      <c r="P162" s="70">
        <f t="shared" si="13"/>
        <v>0.73040000000000005</v>
      </c>
    </row>
    <row r="163" spans="2:16">
      <c r="B163" s="108">
        <v>400</v>
      </c>
      <c r="C163" s="74" t="s">
        <v>64</v>
      </c>
      <c r="D163" s="70">
        <f t="shared" si="15"/>
        <v>2.9411764705882355</v>
      </c>
      <c r="E163" s="110">
        <v>67.489999999999995</v>
      </c>
      <c r="F163" s="111">
        <v>0.1201</v>
      </c>
      <c r="G163" s="107">
        <f t="shared" si="14"/>
        <v>67.610099999999989</v>
      </c>
      <c r="H163" s="72">
        <v>31.43</v>
      </c>
      <c r="I163" s="74" t="s">
        <v>65</v>
      </c>
      <c r="J163" s="71">
        <f t="shared" si="11"/>
        <v>31.43</v>
      </c>
      <c r="K163" s="72">
        <v>8509</v>
      </c>
      <c r="L163" s="74" t="s">
        <v>63</v>
      </c>
      <c r="M163" s="70">
        <f t="shared" si="12"/>
        <v>0.85089999999999999</v>
      </c>
      <c r="N163" s="72">
        <v>7372</v>
      </c>
      <c r="O163" s="74" t="s">
        <v>63</v>
      </c>
      <c r="P163" s="70">
        <f t="shared" si="13"/>
        <v>0.73719999999999997</v>
      </c>
    </row>
    <row r="164" spans="2:16">
      <c r="B164" s="108">
        <v>450</v>
      </c>
      <c r="C164" s="74" t="s">
        <v>64</v>
      </c>
      <c r="D164" s="70">
        <f t="shared" si="15"/>
        <v>3.3088235294117645</v>
      </c>
      <c r="E164" s="110">
        <v>67.86</v>
      </c>
      <c r="F164" s="111">
        <v>0.1087</v>
      </c>
      <c r="G164" s="107">
        <f t="shared" si="14"/>
        <v>67.968699999999998</v>
      </c>
      <c r="H164" s="72">
        <v>34.159999999999997</v>
      </c>
      <c r="I164" s="74" t="s">
        <v>65</v>
      </c>
      <c r="J164" s="71">
        <f t="shared" si="11"/>
        <v>34.159999999999997</v>
      </c>
      <c r="K164" s="72">
        <v>9362</v>
      </c>
      <c r="L164" s="74" t="s">
        <v>63</v>
      </c>
      <c r="M164" s="70">
        <f t="shared" si="12"/>
        <v>0.93620000000000003</v>
      </c>
      <c r="N164" s="72">
        <v>7501</v>
      </c>
      <c r="O164" s="74" t="s">
        <v>63</v>
      </c>
      <c r="P164" s="70">
        <f t="shared" si="13"/>
        <v>0.75009999999999999</v>
      </c>
    </row>
    <row r="165" spans="2:16">
      <c r="B165" s="108">
        <v>500</v>
      </c>
      <c r="C165" s="74" t="s">
        <v>64</v>
      </c>
      <c r="D165" s="70">
        <f t="shared" si="15"/>
        <v>3.6764705882352939</v>
      </c>
      <c r="E165" s="110">
        <v>67.930000000000007</v>
      </c>
      <c r="F165" s="111">
        <v>9.9360000000000004E-2</v>
      </c>
      <c r="G165" s="107">
        <f t="shared" si="14"/>
        <v>68.029360000000011</v>
      </c>
      <c r="H165" s="72">
        <v>36.880000000000003</v>
      </c>
      <c r="I165" s="74" t="s">
        <v>65</v>
      </c>
      <c r="J165" s="71">
        <f t="shared" si="11"/>
        <v>36.880000000000003</v>
      </c>
      <c r="K165" s="72">
        <v>1.01</v>
      </c>
      <c r="L165" s="73" t="s">
        <v>65</v>
      </c>
      <c r="M165" s="71">
        <f t="shared" ref="M165:M220" si="16">K165</f>
        <v>1.01</v>
      </c>
      <c r="N165" s="72">
        <v>7622</v>
      </c>
      <c r="O165" s="74" t="s">
        <v>63</v>
      </c>
      <c r="P165" s="70">
        <f t="shared" si="13"/>
        <v>0.76219999999999999</v>
      </c>
    </row>
    <row r="166" spans="2:16">
      <c r="B166" s="108">
        <v>550</v>
      </c>
      <c r="C166" s="74" t="s">
        <v>64</v>
      </c>
      <c r="D166" s="70">
        <f t="shared" si="15"/>
        <v>4.0441176470588234</v>
      </c>
      <c r="E166" s="110">
        <v>67.78</v>
      </c>
      <c r="F166" s="111">
        <v>9.1600000000000001E-2</v>
      </c>
      <c r="G166" s="107">
        <f t="shared" si="14"/>
        <v>67.871600000000001</v>
      </c>
      <c r="H166" s="72">
        <v>39.6</v>
      </c>
      <c r="I166" s="74" t="s">
        <v>65</v>
      </c>
      <c r="J166" s="71">
        <f t="shared" si="11"/>
        <v>39.6</v>
      </c>
      <c r="K166" s="72">
        <v>1.0900000000000001</v>
      </c>
      <c r="L166" s="74" t="s">
        <v>65</v>
      </c>
      <c r="M166" s="71">
        <f t="shared" si="16"/>
        <v>1.0900000000000001</v>
      </c>
      <c r="N166" s="72">
        <v>7737</v>
      </c>
      <c r="O166" s="74" t="s">
        <v>63</v>
      </c>
      <c r="P166" s="70">
        <f t="shared" si="13"/>
        <v>0.77370000000000005</v>
      </c>
    </row>
    <row r="167" spans="2:16">
      <c r="B167" s="108">
        <v>600</v>
      </c>
      <c r="C167" s="74" t="s">
        <v>64</v>
      </c>
      <c r="D167" s="70">
        <f t="shared" si="15"/>
        <v>4.4117647058823533</v>
      </c>
      <c r="E167" s="110">
        <v>67.48</v>
      </c>
      <c r="F167" s="111">
        <v>8.5029999999999994E-2</v>
      </c>
      <c r="G167" s="107">
        <f t="shared" si="14"/>
        <v>67.565030000000007</v>
      </c>
      <c r="H167" s="72">
        <v>42.33</v>
      </c>
      <c r="I167" s="74" t="s">
        <v>65</v>
      </c>
      <c r="J167" s="71">
        <f t="shared" si="11"/>
        <v>42.33</v>
      </c>
      <c r="K167" s="72">
        <v>1.1499999999999999</v>
      </c>
      <c r="L167" s="74" t="s">
        <v>65</v>
      </c>
      <c r="M167" s="71">
        <f t="shared" si="16"/>
        <v>1.1499999999999999</v>
      </c>
      <c r="N167" s="72">
        <v>7847</v>
      </c>
      <c r="O167" s="74" t="s">
        <v>63</v>
      </c>
      <c r="P167" s="70">
        <f t="shared" si="13"/>
        <v>0.78470000000000006</v>
      </c>
    </row>
    <row r="168" spans="2:16">
      <c r="B168" s="108">
        <v>650</v>
      </c>
      <c r="C168" s="74" t="s">
        <v>64</v>
      </c>
      <c r="D168" s="70">
        <f t="shared" si="15"/>
        <v>4.7794117647058822</v>
      </c>
      <c r="E168" s="110">
        <v>67.040000000000006</v>
      </c>
      <c r="F168" s="111">
        <v>7.9390000000000002E-2</v>
      </c>
      <c r="G168" s="107">
        <f t="shared" si="14"/>
        <v>67.11939000000001</v>
      </c>
      <c r="H168" s="72">
        <v>45.08</v>
      </c>
      <c r="I168" s="74" t="s">
        <v>65</v>
      </c>
      <c r="J168" s="71">
        <f t="shared" si="11"/>
        <v>45.08</v>
      </c>
      <c r="K168" s="72">
        <v>1.22</v>
      </c>
      <c r="L168" s="74" t="s">
        <v>65</v>
      </c>
      <c r="M168" s="71">
        <f t="shared" si="16"/>
        <v>1.22</v>
      </c>
      <c r="N168" s="72">
        <v>7953</v>
      </c>
      <c r="O168" s="74" t="s">
        <v>63</v>
      </c>
      <c r="P168" s="70">
        <f t="shared" si="13"/>
        <v>0.79530000000000001</v>
      </c>
    </row>
    <row r="169" spans="2:16">
      <c r="B169" s="108">
        <v>700</v>
      </c>
      <c r="C169" s="74" t="s">
        <v>64</v>
      </c>
      <c r="D169" s="70">
        <f t="shared" si="15"/>
        <v>5.1470588235294121</v>
      </c>
      <c r="E169" s="110">
        <v>66.52</v>
      </c>
      <c r="F169" s="111">
        <v>7.4490000000000001E-2</v>
      </c>
      <c r="G169" s="107">
        <f t="shared" si="14"/>
        <v>66.594489999999993</v>
      </c>
      <c r="H169" s="72">
        <v>47.85</v>
      </c>
      <c r="I169" s="74" t="s">
        <v>65</v>
      </c>
      <c r="J169" s="71">
        <f t="shared" si="11"/>
        <v>47.85</v>
      </c>
      <c r="K169" s="72">
        <v>1.28</v>
      </c>
      <c r="L169" s="74" t="s">
        <v>65</v>
      </c>
      <c r="M169" s="71">
        <f t="shared" si="16"/>
        <v>1.28</v>
      </c>
      <c r="N169" s="72">
        <v>8056</v>
      </c>
      <c r="O169" s="74" t="s">
        <v>63</v>
      </c>
      <c r="P169" s="70">
        <f t="shared" si="13"/>
        <v>0.80559999999999987</v>
      </c>
    </row>
    <row r="170" spans="2:16">
      <c r="B170" s="108">
        <v>800</v>
      </c>
      <c r="C170" s="74" t="s">
        <v>64</v>
      </c>
      <c r="D170" s="70">
        <f t="shared" si="15"/>
        <v>5.882352941176471</v>
      </c>
      <c r="E170" s="110">
        <v>65.28</v>
      </c>
      <c r="F170" s="111">
        <v>6.6400000000000001E-2</v>
      </c>
      <c r="G170" s="107">
        <f t="shared" si="14"/>
        <v>65.346400000000003</v>
      </c>
      <c r="H170" s="72">
        <v>53.46</v>
      </c>
      <c r="I170" s="74" t="s">
        <v>65</v>
      </c>
      <c r="J170" s="71">
        <f t="shared" si="11"/>
        <v>53.46</v>
      </c>
      <c r="K170" s="72">
        <v>1.51</v>
      </c>
      <c r="L170" s="74" t="s">
        <v>65</v>
      </c>
      <c r="M170" s="71">
        <f t="shared" si="16"/>
        <v>1.51</v>
      </c>
      <c r="N170" s="72">
        <v>8257</v>
      </c>
      <c r="O170" s="74" t="s">
        <v>63</v>
      </c>
      <c r="P170" s="70">
        <f t="shared" si="13"/>
        <v>0.82569999999999999</v>
      </c>
    </row>
    <row r="171" spans="2:16">
      <c r="B171" s="108">
        <v>900</v>
      </c>
      <c r="C171" s="74" t="s">
        <v>64</v>
      </c>
      <c r="D171" s="70">
        <f t="shared" si="15"/>
        <v>6.617647058823529</v>
      </c>
      <c r="E171" s="110">
        <v>63.89</v>
      </c>
      <c r="F171" s="111">
        <v>5.9979999999999999E-2</v>
      </c>
      <c r="G171" s="107">
        <f t="shared" si="14"/>
        <v>63.949980000000004</v>
      </c>
      <c r="H171" s="72">
        <v>59.18</v>
      </c>
      <c r="I171" s="74" t="s">
        <v>65</v>
      </c>
      <c r="J171" s="71">
        <f t="shared" si="11"/>
        <v>59.18</v>
      </c>
      <c r="K171" s="72">
        <v>1.71</v>
      </c>
      <c r="L171" s="74" t="s">
        <v>65</v>
      </c>
      <c r="M171" s="71">
        <f t="shared" si="16"/>
        <v>1.71</v>
      </c>
      <c r="N171" s="72">
        <v>8452</v>
      </c>
      <c r="O171" s="74" t="s">
        <v>63</v>
      </c>
      <c r="P171" s="70">
        <f t="shared" si="13"/>
        <v>0.84519999999999995</v>
      </c>
    </row>
    <row r="172" spans="2:16">
      <c r="B172" s="108">
        <v>1</v>
      </c>
      <c r="C172" s="73" t="s">
        <v>66</v>
      </c>
      <c r="D172" s="70">
        <f t="shared" ref="D172:D228" si="17">B172*1000/$C$5</f>
        <v>7.3529411764705879</v>
      </c>
      <c r="E172" s="110">
        <v>62.44</v>
      </c>
      <c r="F172" s="111">
        <v>5.4760000000000003E-2</v>
      </c>
      <c r="G172" s="107">
        <f t="shared" si="14"/>
        <v>62.494759999999999</v>
      </c>
      <c r="H172" s="72">
        <v>65.040000000000006</v>
      </c>
      <c r="I172" s="74" t="s">
        <v>65</v>
      </c>
      <c r="J172" s="71">
        <f t="shared" ref="J172:J196" si="18">H172</f>
        <v>65.040000000000006</v>
      </c>
      <c r="K172" s="72">
        <v>1.91</v>
      </c>
      <c r="L172" s="74" t="s">
        <v>65</v>
      </c>
      <c r="M172" s="71">
        <f t="shared" si="16"/>
        <v>1.91</v>
      </c>
      <c r="N172" s="72">
        <v>8645</v>
      </c>
      <c r="O172" s="74" t="s">
        <v>63</v>
      </c>
      <c r="P172" s="70">
        <f t="shared" si="13"/>
        <v>0.86449999999999994</v>
      </c>
    </row>
    <row r="173" spans="2:16">
      <c r="B173" s="108">
        <v>1.1000000000000001</v>
      </c>
      <c r="C173" s="74" t="s">
        <v>66</v>
      </c>
      <c r="D173" s="70">
        <f t="shared" si="17"/>
        <v>8.0882352941176467</v>
      </c>
      <c r="E173" s="110">
        <v>60.97</v>
      </c>
      <c r="F173" s="111">
        <v>5.0410000000000003E-2</v>
      </c>
      <c r="G173" s="107">
        <f t="shared" si="14"/>
        <v>61.020409999999998</v>
      </c>
      <c r="H173" s="72">
        <v>71.03</v>
      </c>
      <c r="I173" s="74" t="s">
        <v>65</v>
      </c>
      <c r="J173" s="71">
        <f t="shared" si="18"/>
        <v>71.03</v>
      </c>
      <c r="K173" s="72">
        <v>2.09</v>
      </c>
      <c r="L173" s="74" t="s">
        <v>65</v>
      </c>
      <c r="M173" s="71">
        <f t="shared" si="16"/>
        <v>2.09</v>
      </c>
      <c r="N173" s="72">
        <v>8838</v>
      </c>
      <c r="O173" s="74" t="s">
        <v>63</v>
      </c>
      <c r="P173" s="70">
        <f t="shared" si="13"/>
        <v>0.88379999999999992</v>
      </c>
    </row>
    <row r="174" spans="2:16">
      <c r="B174" s="108">
        <v>1.2</v>
      </c>
      <c r="C174" s="74" t="s">
        <v>66</v>
      </c>
      <c r="D174" s="70">
        <f t="shared" si="17"/>
        <v>8.8235294117647065</v>
      </c>
      <c r="E174" s="110">
        <v>59.52</v>
      </c>
      <c r="F174" s="111">
        <v>4.6739999999999997E-2</v>
      </c>
      <c r="G174" s="107">
        <f t="shared" si="14"/>
        <v>59.566740000000003</v>
      </c>
      <c r="H174" s="72">
        <v>77.17</v>
      </c>
      <c r="I174" s="74" t="s">
        <v>65</v>
      </c>
      <c r="J174" s="71">
        <f t="shared" si="18"/>
        <v>77.17</v>
      </c>
      <c r="K174" s="72">
        <v>2.2599999999999998</v>
      </c>
      <c r="L174" s="74" t="s">
        <v>65</v>
      </c>
      <c r="M174" s="71">
        <f t="shared" si="16"/>
        <v>2.2599999999999998</v>
      </c>
      <c r="N174" s="72">
        <v>9030</v>
      </c>
      <c r="O174" s="74" t="s">
        <v>63</v>
      </c>
      <c r="P174" s="70">
        <f t="shared" si="13"/>
        <v>0.90299999999999991</v>
      </c>
    </row>
    <row r="175" spans="2:16">
      <c r="B175" s="108">
        <v>1.3</v>
      </c>
      <c r="C175" s="74" t="s">
        <v>66</v>
      </c>
      <c r="D175" s="70">
        <f t="shared" si="17"/>
        <v>9.5588235294117645</v>
      </c>
      <c r="E175" s="110">
        <v>58.1</v>
      </c>
      <c r="F175" s="111">
        <v>4.36E-2</v>
      </c>
      <c r="G175" s="107">
        <f t="shared" si="14"/>
        <v>58.143599999999999</v>
      </c>
      <c r="H175" s="72">
        <v>83.46</v>
      </c>
      <c r="I175" s="74" t="s">
        <v>65</v>
      </c>
      <c r="J175" s="71">
        <f t="shared" si="18"/>
        <v>83.46</v>
      </c>
      <c r="K175" s="72">
        <v>2.4300000000000002</v>
      </c>
      <c r="L175" s="74" t="s">
        <v>65</v>
      </c>
      <c r="M175" s="71">
        <f t="shared" si="16"/>
        <v>2.4300000000000002</v>
      </c>
      <c r="N175" s="72">
        <v>9224</v>
      </c>
      <c r="O175" s="74" t="s">
        <v>63</v>
      </c>
      <c r="P175" s="70">
        <f t="shared" si="13"/>
        <v>0.9224</v>
      </c>
    </row>
    <row r="176" spans="2:16">
      <c r="B176" s="108">
        <v>1.4</v>
      </c>
      <c r="C176" s="74" t="s">
        <v>66</v>
      </c>
      <c r="D176" s="70">
        <f t="shared" si="17"/>
        <v>10.294117647058824</v>
      </c>
      <c r="E176" s="110">
        <v>56.73</v>
      </c>
      <c r="F176" s="111">
        <v>4.0869999999999997E-2</v>
      </c>
      <c r="G176" s="107">
        <f t="shared" si="14"/>
        <v>56.770869999999995</v>
      </c>
      <c r="H176" s="72">
        <v>89.9</v>
      </c>
      <c r="I176" s="74" t="s">
        <v>65</v>
      </c>
      <c r="J176" s="71">
        <f t="shared" si="18"/>
        <v>89.9</v>
      </c>
      <c r="K176" s="72">
        <v>2.6</v>
      </c>
      <c r="L176" s="74" t="s">
        <v>65</v>
      </c>
      <c r="M176" s="71">
        <f t="shared" si="16"/>
        <v>2.6</v>
      </c>
      <c r="N176" s="72">
        <v>9420</v>
      </c>
      <c r="O176" s="74" t="s">
        <v>63</v>
      </c>
      <c r="P176" s="70">
        <f t="shared" si="13"/>
        <v>0.94199999999999995</v>
      </c>
    </row>
    <row r="177" spans="1:16">
      <c r="A177" s="4"/>
      <c r="B177" s="108">
        <v>1.5</v>
      </c>
      <c r="C177" s="74" t="s">
        <v>66</v>
      </c>
      <c r="D177" s="70">
        <f t="shared" si="17"/>
        <v>11.029411764705882</v>
      </c>
      <c r="E177" s="110">
        <v>55.4</v>
      </c>
      <c r="F177" s="111">
        <v>3.848E-2</v>
      </c>
      <c r="G177" s="107">
        <f t="shared" si="14"/>
        <v>55.438479999999998</v>
      </c>
      <c r="H177" s="72">
        <v>96.5</v>
      </c>
      <c r="I177" s="74" t="s">
        <v>65</v>
      </c>
      <c r="J177" s="71">
        <f t="shared" si="18"/>
        <v>96.5</v>
      </c>
      <c r="K177" s="72">
        <v>2.76</v>
      </c>
      <c r="L177" s="74" t="s">
        <v>65</v>
      </c>
      <c r="M177" s="71">
        <f t="shared" si="16"/>
        <v>2.76</v>
      </c>
      <c r="N177" s="72">
        <v>9619</v>
      </c>
      <c r="O177" s="74" t="s">
        <v>63</v>
      </c>
      <c r="P177" s="70">
        <f t="shared" si="13"/>
        <v>0.96189999999999998</v>
      </c>
    </row>
    <row r="178" spans="1:16">
      <c r="B178" s="72">
        <v>1.6</v>
      </c>
      <c r="C178" s="74" t="s">
        <v>66</v>
      </c>
      <c r="D178" s="70">
        <f t="shared" si="17"/>
        <v>11.764705882352942</v>
      </c>
      <c r="E178" s="110">
        <v>54.13</v>
      </c>
      <c r="F178" s="111">
        <v>3.637E-2</v>
      </c>
      <c r="G178" s="107">
        <f t="shared" si="14"/>
        <v>54.166370000000001</v>
      </c>
      <c r="H178" s="72">
        <v>103.26</v>
      </c>
      <c r="I178" s="74" t="s">
        <v>65</v>
      </c>
      <c r="J178" s="71">
        <f t="shared" si="18"/>
        <v>103.26</v>
      </c>
      <c r="K178" s="72">
        <v>2.92</v>
      </c>
      <c r="L178" s="74" t="s">
        <v>65</v>
      </c>
      <c r="M178" s="71">
        <f t="shared" si="16"/>
        <v>2.92</v>
      </c>
      <c r="N178" s="72">
        <v>9821</v>
      </c>
      <c r="O178" s="74" t="s">
        <v>63</v>
      </c>
      <c r="P178" s="70">
        <f t="shared" si="13"/>
        <v>0.98209999999999997</v>
      </c>
    </row>
    <row r="179" spans="1:16">
      <c r="B179" s="108">
        <v>1.7</v>
      </c>
      <c r="C179" s="109" t="s">
        <v>66</v>
      </c>
      <c r="D179" s="70">
        <f t="shared" si="17"/>
        <v>12.5</v>
      </c>
      <c r="E179" s="110">
        <v>52.9</v>
      </c>
      <c r="F179" s="111">
        <v>3.449E-2</v>
      </c>
      <c r="G179" s="107">
        <f t="shared" si="14"/>
        <v>52.934489999999997</v>
      </c>
      <c r="H179" s="72">
        <v>110.17</v>
      </c>
      <c r="I179" s="74" t="s">
        <v>65</v>
      </c>
      <c r="J179" s="71">
        <f t="shared" si="18"/>
        <v>110.17</v>
      </c>
      <c r="K179" s="72">
        <v>3.08</v>
      </c>
      <c r="L179" s="74" t="s">
        <v>65</v>
      </c>
      <c r="M179" s="71">
        <f t="shared" si="16"/>
        <v>3.08</v>
      </c>
      <c r="N179" s="72">
        <v>1</v>
      </c>
      <c r="O179" s="73" t="s">
        <v>65</v>
      </c>
      <c r="P179" s="71">
        <f t="shared" ref="P179:P228" si="19">N179</f>
        <v>1</v>
      </c>
    </row>
    <row r="180" spans="1:16">
      <c r="B180" s="108">
        <v>1.8</v>
      </c>
      <c r="C180" s="109" t="s">
        <v>66</v>
      </c>
      <c r="D180" s="70">
        <f t="shared" si="17"/>
        <v>13.235294117647058</v>
      </c>
      <c r="E180" s="110">
        <v>51.72</v>
      </c>
      <c r="F180" s="111">
        <v>3.2809999999999999E-2</v>
      </c>
      <c r="G180" s="107">
        <f t="shared" si="14"/>
        <v>51.752809999999997</v>
      </c>
      <c r="H180" s="72">
        <v>117.24</v>
      </c>
      <c r="I180" s="74" t="s">
        <v>65</v>
      </c>
      <c r="J180" s="71">
        <f t="shared" si="18"/>
        <v>117.24</v>
      </c>
      <c r="K180" s="72">
        <v>3.24</v>
      </c>
      <c r="L180" s="74" t="s">
        <v>65</v>
      </c>
      <c r="M180" s="71">
        <f t="shared" si="16"/>
        <v>3.24</v>
      </c>
      <c r="N180" s="72">
        <v>1.02</v>
      </c>
      <c r="O180" s="74" t="s">
        <v>65</v>
      </c>
      <c r="P180" s="71">
        <f t="shared" si="19"/>
        <v>1.02</v>
      </c>
    </row>
    <row r="181" spans="1:16">
      <c r="B181" s="108">
        <v>2</v>
      </c>
      <c r="C181" s="109" t="s">
        <v>66</v>
      </c>
      <c r="D181" s="70">
        <f t="shared" si="17"/>
        <v>14.705882352941176</v>
      </c>
      <c r="E181" s="110">
        <v>49.51</v>
      </c>
      <c r="F181" s="111">
        <v>2.9909999999999999E-2</v>
      </c>
      <c r="G181" s="107">
        <f t="shared" si="14"/>
        <v>49.539909999999999</v>
      </c>
      <c r="H181" s="72">
        <v>131.86000000000001</v>
      </c>
      <c r="I181" s="74" t="s">
        <v>65</v>
      </c>
      <c r="J181" s="71">
        <f t="shared" si="18"/>
        <v>131.86000000000001</v>
      </c>
      <c r="K181" s="72">
        <v>3.85</v>
      </c>
      <c r="L181" s="74" t="s">
        <v>65</v>
      </c>
      <c r="M181" s="71">
        <f t="shared" si="16"/>
        <v>3.85</v>
      </c>
      <c r="N181" s="72">
        <v>1.07</v>
      </c>
      <c r="O181" s="74" t="s">
        <v>65</v>
      </c>
      <c r="P181" s="71">
        <f t="shared" si="19"/>
        <v>1.07</v>
      </c>
    </row>
    <row r="182" spans="1:16">
      <c r="B182" s="108">
        <v>2.25</v>
      </c>
      <c r="C182" s="109" t="s">
        <v>66</v>
      </c>
      <c r="D182" s="70">
        <f t="shared" si="17"/>
        <v>16.544117647058822</v>
      </c>
      <c r="E182" s="110">
        <v>46.99</v>
      </c>
      <c r="F182" s="111">
        <v>2.6970000000000001E-2</v>
      </c>
      <c r="G182" s="107">
        <f t="shared" si="14"/>
        <v>47.016970000000001</v>
      </c>
      <c r="H182" s="72">
        <v>151.04</v>
      </c>
      <c r="I182" s="74" t="s">
        <v>65</v>
      </c>
      <c r="J182" s="71">
        <f t="shared" si="18"/>
        <v>151.04</v>
      </c>
      <c r="K182" s="72">
        <v>4.71</v>
      </c>
      <c r="L182" s="74" t="s">
        <v>65</v>
      </c>
      <c r="M182" s="71">
        <f t="shared" si="16"/>
        <v>4.71</v>
      </c>
      <c r="N182" s="72">
        <v>1.1200000000000001</v>
      </c>
      <c r="O182" s="74" t="s">
        <v>65</v>
      </c>
      <c r="P182" s="71">
        <f t="shared" si="19"/>
        <v>1.1200000000000001</v>
      </c>
    </row>
    <row r="183" spans="1:16">
      <c r="B183" s="108">
        <v>2.5</v>
      </c>
      <c r="C183" s="109" t="s">
        <v>66</v>
      </c>
      <c r="D183" s="70">
        <f t="shared" si="17"/>
        <v>18.382352941176471</v>
      </c>
      <c r="E183" s="110">
        <v>44.71</v>
      </c>
      <c r="F183" s="111">
        <v>2.4580000000000001E-2</v>
      </c>
      <c r="G183" s="107">
        <f t="shared" si="14"/>
        <v>44.734580000000001</v>
      </c>
      <c r="H183" s="72">
        <v>171.22</v>
      </c>
      <c r="I183" s="74" t="s">
        <v>65</v>
      </c>
      <c r="J183" s="71">
        <f t="shared" si="18"/>
        <v>171.22</v>
      </c>
      <c r="K183" s="72">
        <v>5.51</v>
      </c>
      <c r="L183" s="74" t="s">
        <v>65</v>
      </c>
      <c r="M183" s="71">
        <f t="shared" si="16"/>
        <v>5.51</v>
      </c>
      <c r="N183" s="72">
        <v>1.18</v>
      </c>
      <c r="O183" s="74" t="s">
        <v>65</v>
      </c>
      <c r="P183" s="71">
        <f t="shared" si="19"/>
        <v>1.18</v>
      </c>
    </row>
    <row r="184" spans="1:16">
      <c r="B184" s="108">
        <v>2.75</v>
      </c>
      <c r="C184" s="109" t="s">
        <v>66</v>
      </c>
      <c r="D184" s="70">
        <f t="shared" si="17"/>
        <v>20.220588235294116</v>
      </c>
      <c r="E184" s="110">
        <v>42.64</v>
      </c>
      <c r="F184" s="111">
        <v>2.2599999999999999E-2</v>
      </c>
      <c r="G184" s="107">
        <f t="shared" si="14"/>
        <v>42.662599999999998</v>
      </c>
      <c r="H184" s="72">
        <v>192.4</v>
      </c>
      <c r="I184" s="74" t="s">
        <v>65</v>
      </c>
      <c r="J184" s="71">
        <f t="shared" si="18"/>
        <v>192.4</v>
      </c>
      <c r="K184" s="72">
        <v>6.27</v>
      </c>
      <c r="L184" s="74" t="s">
        <v>65</v>
      </c>
      <c r="M184" s="71">
        <f t="shared" si="16"/>
        <v>6.27</v>
      </c>
      <c r="N184" s="72">
        <v>1.24</v>
      </c>
      <c r="O184" s="74" t="s">
        <v>65</v>
      </c>
      <c r="P184" s="71">
        <f t="shared" si="19"/>
        <v>1.24</v>
      </c>
    </row>
    <row r="185" spans="1:16">
      <c r="B185" s="108">
        <v>3</v>
      </c>
      <c r="C185" s="109" t="s">
        <v>66</v>
      </c>
      <c r="D185" s="70">
        <f t="shared" si="17"/>
        <v>22.058823529411764</v>
      </c>
      <c r="E185" s="110">
        <v>40.75</v>
      </c>
      <c r="F185" s="111">
        <v>2.0930000000000001E-2</v>
      </c>
      <c r="G185" s="107">
        <f t="shared" si="14"/>
        <v>40.77093</v>
      </c>
      <c r="H185" s="72">
        <v>214.59</v>
      </c>
      <c r="I185" s="74" t="s">
        <v>65</v>
      </c>
      <c r="J185" s="71">
        <f t="shared" si="18"/>
        <v>214.59</v>
      </c>
      <c r="K185" s="72">
        <v>7.02</v>
      </c>
      <c r="L185" s="74" t="s">
        <v>65</v>
      </c>
      <c r="M185" s="71">
        <f t="shared" si="16"/>
        <v>7.02</v>
      </c>
      <c r="N185" s="72">
        <v>1.31</v>
      </c>
      <c r="O185" s="74" t="s">
        <v>65</v>
      </c>
      <c r="P185" s="71">
        <f t="shared" si="19"/>
        <v>1.31</v>
      </c>
    </row>
    <row r="186" spans="1:16">
      <c r="B186" s="108">
        <v>3.25</v>
      </c>
      <c r="C186" s="109" t="s">
        <v>66</v>
      </c>
      <c r="D186" s="70">
        <f t="shared" si="17"/>
        <v>23.897058823529413</v>
      </c>
      <c r="E186" s="110">
        <v>39.020000000000003</v>
      </c>
      <c r="F186" s="111">
        <v>1.95E-2</v>
      </c>
      <c r="G186" s="107">
        <f t="shared" si="14"/>
        <v>39.039500000000004</v>
      </c>
      <c r="H186" s="72">
        <v>237.79</v>
      </c>
      <c r="I186" s="74" t="s">
        <v>65</v>
      </c>
      <c r="J186" s="71">
        <f t="shared" si="18"/>
        <v>237.79</v>
      </c>
      <c r="K186" s="72">
        <v>7.75</v>
      </c>
      <c r="L186" s="74" t="s">
        <v>65</v>
      </c>
      <c r="M186" s="71">
        <f t="shared" si="16"/>
        <v>7.75</v>
      </c>
      <c r="N186" s="72">
        <v>1.38</v>
      </c>
      <c r="O186" s="74" t="s">
        <v>65</v>
      </c>
      <c r="P186" s="71">
        <f t="shared" si="19"/>
        <v>1.38</v>
      </c>
    </row>
    <row r="187" spans="1:16">
      <c r="B187" s="108">
        <v>3.5</v>
      </c>
      <c r="C187" s="109" t="s">
        <v>66</v>
      </c>
      <c r="D187" s="70">
        <f t="shared" si="17"/>
        <v>25.735294117647058</v>
      </c>
      <c r="E187" s="110">
        <v>37.44</v>
      </c>
      <c r="F187" s="111">
        <v>1.8259999999999998E-2</v>
      </c>
      <c r="G187" s="107">
        <f t="shared" si="14"/>
        <v>37.458259999999996</v>
      </c>
      <c r="H187" s="72">
        <v>261.99</v>
      </c>
      <c r="I187" s="74" t="s">
        <v>65</v>
      </c>
      <c r="J187" s="71">
        <f t="shared" si="18"/>
        <v>261.99</v>
      </c>
      <c r="K187" s="72">
        <v>8.4700000000000006</v>
      </c>
      <c r="L187" s="74" t="s">
        <v>65</v>
      </c>
      <c r="M187" s="71">
        <f t="shared" si="16"/>
        <v>8.4700000000000006</v>
      </c>
      <c r="N187" s="72">
        <v>1.45</v>
      </c>
      <c r="O187" s="74" t="s">
        <v>65</v>
      </c>
      <c r="P187" s="71">
        <f t="shared" si="19"/>
        <v>1.45</v>
      </c>
    </row>
    <row r="188" spans="1:16">
      <c r="B188" s="108">
        <v>3.75</v>
      </c>
      <c r="C188" s="109" t="s">
        <v>66</v>
      </c>
      <c r="D188" s="70">
        <f t="shared" si="17"/>
        <v>27.573529411764707</v>
      </c>
      <c r="E188" s="110">
        <v>35.979999999999997</v>
      </c>
      <c r="F188" s="111">
        <v>1.7170000000000001E-2</v>
      </c>
      <c r="G188" s="107">
        <f t="shared" si="14"/>
        <v>35.997169999999997</v>
      </c>
      <c r="H188" s="72">
        <v>287.19</v>
      </c>
      <c r="I188" s="74" t="s">
        <v>65</v>
      </c>
      <c r="J188" s="71">
        <f t="shared" si="18"/>
        <v>287.19</v>
      </c>
      <c r="K188" s="72">
        <v>9.19</v>
      </c>
      <c r="L188" s="74" t="s">
        <v>65</v>
      </c>
      <c r="M188" s="71">
        <f t="shared" si="16"/>
        <v>9.19</v>
      </c>
      <c r="N188" s="72">
        <v>1.52</v>
      </c>
      <c r="O188" s="74" t="s">
        <v>65</v>
      </c>
      <c r="P188" s="71">
        <f t="shared" si="19"/>
        <v>1.52</v>
      </c>
    </row>
    <row r="189" spans="1:16">
      <c r="B189" s="108">
        <v>4</v>
      </c>
      <c r="C189" s="109" t="s">
        <v>66</v>
      </c>
      <c r="D189" s="70">
        <f t="shared" si="17"/>
        <v>29.411764705882351</v>
      </c>
      <c r="E189" s="110">
        <v>34.65</v>
      </c>
      <c r="F189" s="111">
        <v>1.6219999999999998E-2</v>
      </c>
      <c r="G189" s="107">
        <f t="shared" si="14"/>
        <v>34.666219999999996</v>
      </c>
      <c r="H189" s="72">
        <v>313.39</v>
      </c>
      <c r="I189" s="74" t="s">
        <v>65</v>
      </c>
      <c r="J189" s="71">
        <f t="shared" si="18"/>
        <v>313.39</v>
      </c>
      <c r="K189" s="72">
        <v>9.91</v>
      </c>
      <c r="L189" s="74" t="s">
        <v>65</v>
      </c>
      <c r="M189" s="71">
        <f t="shared" si="16"/>
        <v>9.91</v>
      </c>
      <c r="N189" s="72">
        <v>1.6</v>
      </c>
      <c r="O189" s="74" t="s">
        <v>65</v>
      </c>
      <c r="P189" s="71">
        <f t="shared" si="19"/>
        <v>1.6</v>
      </c>
    </row>
    <row r="190" spans="1:16">
      <c r="B190" s="108">
        <v>4.5</v>
      </c>
      <c r="C190" s="109" t="s">
        <v>66</v>
      </c>
      <c r="D190" s="70">
        <f t="shared" si="17"/>
        <v>33.088235294117645</v>
      </c>
      <c r="E190" s="110">
        <v>32.31</v>
      </c>
      <c r="F190" s="111">
        <v>1.461E-2</v>
      </c>
      <c r="G190" s="107">
        <f t="shared" si="14"/>
        <v>32.32461</v>
      </c>
      <c r="H190" s="72">
        <v>368.69</v>
      </c>
      <c r="I190" s="74" t="s">
        <v>65</v>
      </c>
      <c r="J190" s="71">
        <f t="shared" si="18"/>
        <v>368.69</v>
      </c>
      <c r="K190" s="72">
        <v>12.63</v>
      </c>
      <c r="L190" s="74" t="s">
        <v>65</v>
      </c>
      <c r="M190" s="71">
        <f t="shared" si="16"/>
        <v>12.63</v>
      </c>
      <c r="N190" s="72">
        <v>1.77</v>
      </c>
      <c r="O190" s="74" t="s">
        <v>65</v>
      </c>
      <c r="P190" s="71">
        <f t="shared" si="19"/>
        <v>1.77</v>
      </c>
    </row>
    <row r="191" spans="1:16">
      <c r="B191" s="108">
        <v>5</v>
      </c>
      <c r="C191" s="109" t="s">
        <v>66</v>
      </c>
      <c r="D191" s="70">
        <f t="shared" si="17"/>
        <v>36.764705882352942</v>
      </c>
      <c r="E191" s="110">
        <v>30.31</v>
      </c>
      <c r="F191" s="111">
        <v>1.3299999999999999E-2</v>
      </c>
      <c r="G191" s="107">
        <f t="shared" si="14"/>
        <v>30.3233</v>
      </c>
      <c r="H191" s="72">
        <v>427.82</v>
      </c>
      <c r="I191" s="74" t="s">
        <v>65</v>
      </c>
      <c r="J191" s="71">
        <f t="shared" si="18"/>
        <v>427.82</v>
      </c>
      <c r="K191" s="72">
        <v>15.15</v>
      </c>
      <c r="L191" s="74" t="s">
        <v>65</v>
      </c>
      <c r="M191" s="71">
        <f t="shared" si="16"/>
        <v>15.15</v>
      </c>
      <c r="N191" s="72">
        <v>1.94</v>
      </c>
      <c r="O191" s="74" t="s">
        <v>65</v>
      </c>
      <c r="P191" s="71">
        <f t="shared" si="19"/>
        <v>1.94</v>
      </c>
    </row>
    <row r="192" spans="1:16">
      <c r="B192" s="108">
        <v>5.5</v>
      </c>
      <c r="C192" s="109" t="s">
        <v>66</v>
      </c>
      <c r="D192" s="70">
        <f t="shared" si="17"/>
        <v>40.441176470588232</v>
      </c>
      <c r="E192" s="110">
        <v>28.57</v>
      </c>
      <c r="F192" s="111">
        <v>1.222E-2</v>
      </c>
      <c r="G192" s="107">
        <f t="shared" si="14"/>
        <v>28.58222</v>
      </c>
      <c r="H192" s="72">
        <v>490.7</v>
      </c>
      <c r="I192" s="74" t="s">
        <v>65</v>
      </c>
      <c r="J192" s="71">
        <f t="shared" si="18"/>
        <v>490.7</v>
      </c>
      <c r="K192" s="72">
        <v>17.57</v>
      </c>
      <c r="L192" s="74" t="s">
        <v>65</v>
      </c>
      <c r="M192" s="71">
        <f t="shared" si="16"/>
        <v>17.57</v>
      </c>
      <c r="N192" s="72">
        <v>2.13</v>
      </c>
      <c r="O192" s="74" t="s">
        <v>65</v>
      </c>
      <c r="P192" s="71">
        <f t="shared" si="19"/>
        <v>2.13</v>
      </c>
    </row>
    <row r="193" spans="2:16">
      <c r="B193" s="108">
        <v>6</v>
      </c>
      <c r="C193" s="109" t="s">
        <v>66</v>
      </c>
      <c r="D193" s="70">
        <f t="shared" si="17"/>
        <v>44.117647058823529</v>
      </c>
      <c r="E193" s="110">
        <v>27.05</v>
      </c>
      <c r="F193" s="111">
        <v>1.1299999999999999E-2</v>
      </c>
      <c r="G193" s="107">
        <f t="shared" si="14"/>
        <v>27.061299999999999</v>
      </c>
      <c r="H193" s="72">
        <v>557.26</v>
      </c>
      <c r="I193" s="74" t="s">
        <v>65</v>
      </c>
      <c r="J193" s="71">
        <f t="shared" si="18"/>
        <v>557.26</v>
      </c>
      <c r="K193" s="72">
        <v>19.940000000000001</v>
      </c>
      <c r="L193" s="74" t="s">
        <v>65</v>
      </c>
      <c r="M193" s="71">
        <f t="shared" si="16"/>
        <v>19.940000000000001</v>
      </c>
      <c r="N193" s="72">
        <v>2.33</v>
      </c>
      <c r="O193" s="74" t="s">
        <v>65</v>
      </c>
      <c r="P193" s="71">
        <f t="shared" si="19"/>
        <v>2.33</v>
      </c>
    </row>
    <row r="194" spans="2:16">
      <c r="B194" s="108">
        <v>6.5</v>
      </c>
      <c r="C194" s="109" t="s">
        <v>66</v>
      </c>
      <c r="D194" s="70">
        <f t="shared" si="17"/>
        <v>47.794117647058826</v>
      </c>
      <c r="E194" s="110">
        <v>25.7</v>
      </c>
      <c r="F194" s="111">
        <v>1.052E-2</v>
      </c>
      <c r="G194" s="107">
        <f t="shared" si="14"/>
        <v>25.710519999999999</v>
      </c>
      <c r="H194" s="72">
        <v>627.44000000000005</v>
      </c>
      <c r="I194" s="74" t="s">
        <v>65</v>
      </c>
      <c r="J194" s="71">
        <f t="shared" si="18"/>
        <v>627.44000000000005</v>
      </c>
      <c r="K194" s="72">
        <v>22.28</v>
      </c>
      <c r="L194" s="74" t="s">
        <v>65</v>
      </c>
      <c r="M194" s="71">
        <f t="shared" si="16"/>
        <v>22.28</v>
      </c>
      <c r="N194" s="72">
        <v>2.54</v>
      </c>
      <c r="O194" s="74" t="s">
        <v>65</v>
      </c>
      <c r="P194" s="71">
        <f t="shared" si="19"/>
        <v>2.54</v>
      </c>
    </row>
    <row r="195" spans="2:16">
      <c r="B195" s="108">
        <v>7</v>
      </c>
      <c r="C195" s="109" t="s">
        <v>66</v>
      </c>
      <c r="D195" s="70">
        <f t="shared" si="17"/>
        <v>51.470588235294116</v>
      </c>
      <c r="E195" s="110">
        <v>24.5</v>
      </c>
      <c r="F195" s="111">
        <v>9.8490000000000001E-3</v>
      </c>
      <c r="G195" s="107">
        <f t="shared" si="14"/>
        <v>24.509848999999999</v>
      </c>
      <c r="H195" s="72">
        <v>701.18</v>
      </c>
      <c r="I195" s="74" t="s">
        <v>65</v>
      </c>
      <c r="J195" s="71">
        <f t="shared" si="18"/>
        <v>701.18</v>
      </c>
      <c r="K195" s="72">
        <v>24.6</v>
      </c>
      <c r="L195" s="74" t="s">
        <v>65</v>
      </c>
      <c r="M195" s="71">
        <f t="shared" si="16"/>
        <v>24.6</v>
      </c>
      <c r="N195" s="72">
        <v>2.76</v>
      </c>
      <c r="O195" s="74" t="s">
        <v>65</v>
      </c>
      <c r="P195" s="71">
        <f t="shared" si="19"/>
        <v>2.76</v>
      </c>
    </row>
    <row r="196" spans="2:16">
      <c r="B196" s="108">
        <v>8</v>
      </c>
      <c r="C196" s="109" t="s">
        <v>66</v>
      </c>
      <c r="D196" s="70">
        <f t="shared" si="17"/>
        <v>58.823529411764703</v>
      </c>
      <c r="E196" s="110">
        <v>22.45</v>
      </c>
      <c r="F196" s="111">
        <v>8.7390000000000002E-3</v>
      </c>
      <c r="G196" s="107">
        <f t="shared" si="14"/>
        <v>22.458738999999998</v>
      </c>
      <c r="H196" s="72">
        <v>858.99</v>
      </c>
      <c r="I196" s="74" t="s">
        <v>65</v>
      </c>
      <c r="J196" s="71">
        <f t="shared" si="18"/>
        <v>858.99</v>
      </c>
      <c r="K196" s="72">
        <v>33.229999999999997</v>
      </c>
      <c r="L196" s="74" t="s">
        <v>65</v>
      </c>
      <c r="M196" s="71">
        <f t="shared" si="16"/>
        <v>33.229999999999997</v>
      </c>
      <c r="N196" s="72">
        <v>3.23</v>
      </c>
      <c r="O196" s="74" t="s">
        <v>65</v>
      </c>
      <c r="P196" s="71">
        <f t="shared" si="19"/>
        <v>3.23</v>
      </c>
    </row>
    <row r="197" spans="2:16">
      <c r="B197" s="108">
        <v>9</v>
      </c>
      <c r="C197" s="109" t="s">
        <v>66</v>
      </c>
      <c r="D197" s="70">
        <f t="shared" si="17"/>
        <v>66.17647058823529</v>
      </c>
      <c r="E197" s="110">
        <v>20.78</v>
      </c>
      <c r="F197" s="111">
        <v>7.8639999999999995E-3</v>
      </c>
      <c r="G197" s="107">
        <f t="shared" si="14"/>
        <v>20.787864000000003</v>
      </c>
      <c r="H197" s="72">
        <v>1.03</v>
      </c>
      <c r="I197" s="73" t="s">
        <v>12</v>
      </c>
      <c r="J197" s="75">
        <f t="shared" ref="J197:J228" si="20">H197*1000</f>
        <v>1030</v>
      </c>
      <c r="K197" s="72">
        <v>41.14</v>
      </c>
      <c r="L197" s="74" t="s">
        <v>65</v>
      </c>
      <c r="M197" s="71">
        <f t="shared" si="16"/>
        <v>41.14</v>
      </c>
      <c r="N197" s="72">
        <v>3.74</v>
      </c>
      <c r="O197" s="74" t="s">
        <v>65</v>
      </c>
      <c r="P197" s="71">
        <f t="shared" si="19"/>
        <v>3.74</v>
      </c>
    </row>
    <row r="198" spans="2:16">
      <c r="B198" s="108">
        <v>10</v>
      </c>
      <c r="C198" s="109" t="s">
        <v>66</v>
      </c>
      <c r="D198" s="70">
        <f t="shared" si="17"/>
        <v>73.529411764705884</v>
      </c>
      <c r="E198" s="110">
        <v>19.37</v>
      </c>
      <c r="F198" s="111">
        <v>7.1539999999999998E-3</v>
      </c>
      <c r="G198" s="107">
        <f t="shared" si="14"/>
        <v>19.377154000000001</v>
      </c>
      <c r="H198" s="72">
        <v>1.21</v>
      </c>
      <c r="I198" s="74" t="s">
        <v>12</v>
      </c>
      <c r="J198" s="75">
        <f t="shared" si="20"/>
        <v>1210</v>
      </c>
      <c r="K198" s="72">
        <v>48.73</v>
      </c>
      <c r="L198" s="74" t="s">
        <v>65</v>
      </c>
      <c r="M198" s="71">
        <f t="shared" si="16"/>
        <v>48.73</v>
      </c>
      <c r="N198" s="72">
        <v>4.29</v>
      </c>
      <c r="O198" s="74" t="s">
        <v>65</v>
      </c>
      <c r="P198" s="71">
        <f t="shared" si="19"/>
        <v>4.29</v>
      </c>
    </row>
    <row r="199" spans="2:16">
      <c r="B199" s="108">
        <v>11</v>
      </c>
      <c r="C199" s="109" t="s">
        <v>66</v>
      </c>
      <c r="D199" s="70">
        <f t="shared" si="17"/>
        <v>80.882352941176464</v>
      </c>
      <c r="E199" s="110">
        <v>18.18</v>
      </c>
      <c r="F199" s="111">
        <v>6.5659999999999998E-3</v>
      </c>
      <c r="G199" s="107">
        <f t="shared" si="14"/>
        <v>18.186565999999999</v>
      </c>
      <c r="H199" s="72">
        <v>1.41</v>
      </c>
      <c r="I199" s="74" t="s">
        <v>12</v>
      </c>
      <c r="J199" s="75">
        <f t="shared" si="20"/>
        <v>1410</v>
      </c>
      <c r="K199" s="72">
        <v>56.15</v>
      </c>
      <c r="L199" s="74" t="s">
        <v>65</v>
      </c>
      <c r="M199" s="71">
        <f t="shared" si="16"/>
        <v>56.15</v>
      </c>
      <c r="N199" s="72">
        <v>4.87</v>
      </c>
      <c r="O199" s="74" t="s">
        <v>65</v>
      </c>
      <c r="P199" s="71">
        <f t="shared" si="19"/>
        <v>4.87</v>
      </c>
    </row>
    <row r="200" spans="2:16">
      <c r="B200" s="108">
        <v>12</v>
      </c>
      <c r="C200" s="109" t="s">
        <v>66</v>
      </c>
      <c r="D200" s="70">
        <f t="shared" si="17"/>
        <v>88.235294117647058</v>
      </c>
      <c r="E200" s="110">
        <v>17.16</v>
      </c>
      <c r="F200" s="111">
        <v>6.0720000000000001E-3</v>
      </c>
      <c r="G200" s="107">
        <f t="shared" si="14"/>
        <v>17.166072</v>
      </c>
      <c r="H200" s="72">
        <v>1.62</v>
      </c>
      <c r="I200" s="74" t="s">
        <v>12</v>
      </c>
      <c r="J200" s="75">
        <f t="shared" si="20"/>
        <v>1620</v>
      </c>
      <c r="K200" s="72">
        <v>63.5</v>
      </c>
      <c r="L200" s="74" t="s">
        <v>65</v>
      </c>
      <c r="M200" s="71">
        <f t="shared" si="16"/>
        <v>63.5</v>
      </c>
      <c r="N200" s="72">
        <v>5.48</v>
      </c>
      <c r="O200" s="74" t="s">
        <v>65</v>
      </c>
      <c r="P200" s="71">
        <f t="shared" si="19"/>
        <v>5.48</v>
      </c>
    </row>
    <row r="201" spans="2:16">
      <c r="B201" s="108">
        <v>13</v>
      </c>
      <c r="C201" s="109" t="s">
        <v>66</v>
      </c>
      <c r="D201" s="70">
        <f t="shared" si="17"/>
        <v>95.588235294117652</v>
      </c>
      <c r="E201" s="110">
        <v>16.27</v>
      </c>
      <c r="F201" s="111">
        <v>5.6490000000000004E-3</v>
      </c>
      <c r="G201" s="107">
        <f t="shared" si="14"/>
        <v>16.275648999999998</v>
      </c>
      <c r="H201" s="72">
        <v>1.84</v>
      </c>
      <c r="I201" s="74" t="s">
        <v>12</v>
      </c>
      <c r="J201" s="75">
        <f t="shared" si="20"/>
        <v>1840</v>
      </c>
      <c r="K201" s="72">
        <v>70.81</v>
      </c>
      <c r="L201" s="74" t="s">
        <v>65</v>
      </c>
      <c r="M201" s="71">
        <f t="shared" si="16"/>
        <v>70.81</v>
      </c>
      <c r="N201" s="72">
        <v>6.12</v>
      </c>
      <c r="O201" s="74" t="s">
        <v>65</v>
      </c>
      <c r="P201" s="71">
        <f t="shared" si="19"/>
        <v>6.12</v>
      </c>
    </row>
    <row r="202" spans="2:16">
      <c r="B202" s="108">
        <v>14</v>
      </c>
      <c r="C202" s="109" t="s">
        <v>66</v>
      </c>
      <c r="D202" s="70">
        <f t="shared" si="17"/>
        <v>102.94117647058823</v>
      </c>
      <c r="E202" s="110">
        <v>15.5</v>
      </c>
      <c r="F202" s="111">
        <v>5.2839999999999996E-3</v>
      </c>
      <c r="G202" s="107">
        <f t="shared" si="14"/>
        <v>15.505284</v>
      </c>
      <c r="H202" s="72">
        <v>2.08</v>
      </c>
      <c r="I202" s="74" t="s">
        <v>12</v>
      </c>
      <c r="J202" s="75">
        <f t="shared" si="20"/>
        <v>2080</v>
      </c>
      <c r="K202" s="72">
        <v>78.12</v>
      </c>
      <c r="L202" s="74" t="s">
        <v>65</v>
      </c>
      <c r="M202" s="71">
        <f t="shared" si="16"/>
        <v>78.12</v>
      </c>
      <c r="N202" s="72">
        <v>6.79</v>
      </c>
      <c r="O202" s="74" t="s">
        <v>65</v>
      </c>
      <c r="P202" s="71">
        <f t="shared" si="19"/>
        <v>6.79</v>
      </c>
    </row>
    <row r="203" spans="2:16">
      <c r="B203" s="108">
        <v>15</v>
      </c>
      <c r="C203" s="109" t="s">
        <v>66</v>
      </c>
      <c r="D203" s="70">
        <f t="shared" si="17"/>
        <v>110.29411764705883</v>
      </c>
      <c r="E203" s="110">
        <v>14.81</v>
      </c>
      <c r="F203" s="111">
        <v>4.9649999999999998E-3</v>
      </c>
      <c r="G203" s="107">
        <f t="shared" si="14"/>
        <v>14.814965000000001</v>
      </c>
      <c r="H203" s="72">
        <v>2.3199999999999998</v>
      </c>
      <c r="I203" s="74" t="s">
        <v>12</v>
      </c>
      <c r="J203" s="75">
        <f t="shared" si="20"/>
        <v>2320</v>
      </c>
      <c r="K203" s="72">
        <v>85.43</v>
      </c>
      <c r="L203" s="74" t="s">
        <v>65</v>
      </c>
      <c r="M203" s="71">
        <f t="shared" si="16"/>
        <v>85.43</v>
      </c>
      <c r="N203" s="72">
        <v>7.49</v>
      </c>
      <c r="O203" s="74" t="s">
        <v>65</v>
      </c>
      <c r="P203" s="71">
        <f t="shared" si="19"/>
        <v>7.49</v>
      </c>
    </row>
    <row r="204" spans="2:16">
      <c r="B204" s="108">
        <v>16</v>
      </c>
      <c r="C204" s="109" t="s">
        <v>66</v>
      </c>
      <c r="D204" s="70">
        <f t="shared" si="17"/>
        <v>117.64705882352941</v>
      </c>
      <c r="E204" s="110">
        <v>14.19</v>
      </c>
      <c r="F204" s="111">
        <v>4.6839999999999998E-3</v>
      </c>
      <c r="G204" s="107">
        <f t="shared" si="14"/>
        <v>14.194683999999999</v>
      </c>
      <c r="H204" s="72">
        <v>2.58</v>
      </c>
      <c r="I204" s="74" t="s">
        <v>12</v>
      </c>
      <c r="J204" s="75">
        <f t="shared" si="20"/>
        <v>2580</v>
      </c>
      <c r="K204" s="72">
        <v>92.76</v>
      </c>
      <c r="L204" s="74" t="s">
        <v>65</v>
      </c>
      <c r="M204" s="71">
        <f t="shared" si="16"/>
        <v>92.76</v>
      </c>
      <c r="N204" s="72">
        <v>8.2100000000000009</v>
      </c>
      <c r="O204" s="74" t="s">
        <v>65</v>
      </c>
      <c r="P204" s="71">
        <f t="shared" si="19"/>
        <v>8.2100000000000009</v>
      </c>
    </row>
    <row r="205" spans="2:16">
      <c r="B205" s="108">
        <v>17</v>
      </c>
      <c r="C205" s="109" t="s">
        <v>66</v>
      </c>
      <c r="D205" s="70">
        <f t="shared" si="17"/>
        <v>125</v>
      </c>
      <c r="E205" s="110">
        <v>13.64</v>
      </c>
      <c r="F205" s="111">
        <v>4.4349999999999997E-3</v>
      </c>
      <c r="G205" s="107">
        <f t="shared" si="14"/>
        <v>13.644435000000001</v>
      </c>
      <c r="H205" s="72">
        <v>2.84</v>
      </c>
      <c r="I205" s="74" t="s">
        <v>12</v>
      </c>
      <c r="J205" s="75">
        <f t="shared" si="20"/>
        <v>2840</v>
      </c>
      <c r="K205" s="72">
        <v>100.1</v>
      </c>
      <c r="L205" s="74" t="s">
        <v>65</v>
      </c>
      <c r="M205" s="71">
        <f t="shared" si="16"/>
        <v>100.1</v>
      </c>
      <c r="N205" s="72">
        <v>8.9700000000000006</v>
      </c>
      <c r="O205" s="74" t="s">
        <v>65</v>
      </c>
      <c r="P205" s="71">
        <f t="shared" si="19"/>
        <v>8.9700000000000006</v>
      </c>
    </row>
    <row r="206" spans="2:16">
      <c r="B206" s="108">
        <v>18</v>
      </c>
      <c r="C206" s="109" t="s">
        <v>66</v>
      </c>
      <c r="D206" s="70">
        <f t="shared" si="17"/>
        <v>132.35294117647058</v>
      </c>
      <c r="E206" s="110">
        <v>13.15</v>
      </c>
      <c r="F206" s="111">
        <v>4.2110000000000003E-3</v>
      </c>
      <c r="G206" s="107">
        <f t="shared" si="14"/>
        <v>13.154211</v>
      </c>
      <c r="H206" s="72">
        <v>3.12</v>
      </c>
      <c r="I206" s="74" t="s">
        <v>12</v>
      </c>
      <c r="J206" s="75">
        <f t="shared" si="20"/>
        <v>3120</v>
      </c>
      <c r="K206" s="72">
        <v>107.47</v>
      </c>
      <c r="L206" s="74" t="s">
        <v>65</v>
      </c>
      <c r="M206" s="71">
        <f t="shared" si="16"/>
        <v>107.47</v>
      </c>
      <c r="N206" s="72">
        <v>9.74</v>
      </c>
      <c r="O206" s="74" t="s">
        <v>65</v>
      </c>
      <c r="P206" s="71">
        <f t="shared" si="19"/>
        <v>9.74</v>
      </c>
    </row>
    <row r="207" spans="2:16">
      <c r="B207" s="108">
        <v>20</v>
      </c>
      <c r="C207" s="109" t="s">
        <v>66</v>
      </c>
      <c r="D207" s="70">
        <f t="shared" si="17"/>
        <v>147.05882352941177</v>
      </c>
      <c r="E207" s="110">
        <v>12.29</v>
      </c>
      <c r="F207" s="111">
        <v>3.8289999999999999E-3</v>
      </c>
      <c r="G207" s="107">
        <f t="shared" si="14"/>
        <v>12.293828999999999</v>
      </c>
      <c r="H207" s="72">
        <v>3.7</v>
      </c>
      <c r="I207" s="74" t="s">
        <v>12</v>
      </c>
      <c r="J207" s="75">
        <f t="shared" si="20"/>
        <v>3700</v>
      </c>
      <c r="K207" s="72">
        <v>135.43</v>
      </c>
      <c r="L207" s="74" t="s">
        <v>65</v>
      </c>
      <c r="M207" s="71">
        <f t="shared" si="16"/>
        <v>135.43</v>
      </c>
      <c r="N207" s="72">
        <v>11.36</v>
      </c>
      <c r="O207" s="74" t="s">
        <v>65</v>
      </c>
      <c r="P207" s="71">
        <f t="shared" si="19"/>
        <v>11.36</v>
      </c>
    </row>
    <row r="208" spans="2:16">
      <c r="B208" s="108">
        <v>22.5</v>
      </c>
      <c r="C208" s="109" t="s">
        <v>66</v>
      </c>
      <c r="D208" s="70">
        <f t="shared" si="17"/>
        <v>165.44117647058823</v>
      </c>
      <c r="E208" s="110">
        <v>11.41</v>
      </c>
      <c r="F208" s="111">
        <v>3.441E-3</v>
      </c>
      <c r="G208" s="107">
        <f t="shared" si="14"/>
        <v>11.413441000000001</v>
      </c>
      <c r="H208" s="72">
        <v>4.4800000000000004</v>
      </c>
      <c r="I208" s="74" t="s">
        <v>12</v>
      </c>
      <c r="J208" s="75">
        <f t="shared" si="20"/>
        <v>4480</v>
      </c>
      <c r="K208" s="72">
        <v>174.84</v>
      </c>
      <c r="L208" s="74" t="s">
        <v>65</v>
      </c>
      <c r="M208" s="71">
        <f t="shared" si="16"/>
        <v>174.84</v>
      </c>
      <c r="N208" s="72">
        <v>13.52</v>
      </c>
      <c r="O208" s="74" t="s">
        <v>65</v>
      </c>
      <c r="P208" s="71">
        <f t="shared" si="19"/>
        <v>13.52</v>
      </c>
    </row>
    <row r="209" spans="2:16">
      <c r="B209" s="108">
        <v>25</v>
      </c>
      <c r="C209" s="109" t="s">
        <v>66</v>
      </c>
      <c r="D209" s="70">
        <f t="shared" si="17"/>
        <v>183.8235294117647</v>
      </c>
      <c r="E209" s="110">
        <v>10.68</v>
      </c>
      <c r="F209" s="111">
        <v>3.1280000000000001E-3</v>
      </c>
      <c r="G209" s="107">
        <f t="shared" si="14"/>
        <v>10.683128</v>
      </c>
      <c r="H209" s="72">
        <v>5.32</v>
      </c>
      <c r="I209" s="74" t="s">
        <v>12</v>
      </c>
      <c r="J209" s="75">
        <f t="shared" si="20"/>
        <v>5320</v>
      </c>
      <c r="K209" s="72">
        <v>211.27</v>
      </c>
      <c r="L209" s="74" t="s">
        <v>65</v>
      </c>
      <c r="M209" s="71">
        <f t="shared" si="16"/>
        <v>211.27</v>
      </c>
      <c r="N209" s="72">
        <v>15.79</v>
      </c>
      <c r="O209" s="74" t="s">
        <v>65</v>
      </c>
      <c r="P209" s="71">
        <f t="shared" si="19"/>
        <v>15.79</v>
      </c>
    </row>
    <row r="210" spans="2:16">
      <c r="B210" s="108">
        <v>27.5</v>
      </c>
      <c r="C210" s="109" t="s">
        <v>66</v>
      </c>
      <c r="D210" s="70">
        <f t="shared" si="17"/>
        <v>202.20588235294119</v>
      </c>
      <c r="E210" s="110">
        <v>10.08</v>
      </c>
      <c r="F210" s="111">
        <v>2.8679999999999999E-3</v>
      </c>
      <c r="G210" s="107">
        <f t="shared" si="14"/>
        <v>10.082867999999999</v>
      </c>
      <c r="H210" s="72">
        <v>6.21</v>
      </c>
      <c r="I210" s="74" t="s">
        <v>12</v>
      </c>
      <c r="J210" s="75">
        <f t="shared" si="20"/>
        <v>6210</v>
      </c>
      <c r="K210" s="72">
        <v>246.08</v>
      </c>
      <c r="L210" s="74" t="s">
        <v>65</v>
      </c>
      <c r="M210" s="71">
        <f t="shared" si="16"/>
        <v>246.08</v>
      </c>
      <c r="N210" s="72">
        <v>18.190000000000001</v>
      </c>
      <c r="O210" s="74" t="s">
        <v>65</v>
      </c>
      <c r="P210" s="71">
        <f t="shared" si="19"/>
        <v>18.190000000000001</v>
      </c>
    </row>
    <row r="211" spans="2:16">
      <c r="B211" s="108">
        <v>30</v>
      </c>
      <c r="C211" s="109" t="s">
        <v>66</v>
      </c>
      <c r="D211" s="70">
        <f t="shared" si="17"/>
        <v>220.58823529411765</v>
      </c>
      <c r="E211" s="110">
        <v>9.57</v>
      </c>
      <c r="F211" s="111">
        <v>2.65E-3</v>
      </c>
      <c r="G211" s="107">
        <f t="shared" si="14"/>
        <v>9.5726499999999994</v>
      </c>
      <c r="H211" s="72">
        <v>7.15</v>
      </c>
      <c r="I211" s="74" t="s">
        <v>12</v>
      </c>
      <c r="J211" s="75">
        <f t="shared" si="20"/>
        <v>7150</v>
      </c>
      <c r="K211" s="72">
        <v>279.87</v>
      </c>
      <c r="L211" s="74" t="s">
        <v>65</v>
      </c>
      <c r="M211" s="71">
        <f t="shared" si="16"/>
        <v>279.87</v>
      </c>
      <c r="N211" s="72">
        <v>20.69</v>
      </c>
      <c r="O211" s="74" t="s">
        <v>65</v>
      </c>
      <c r="P211" s="71">
        <f t="shared" si="19"/>
        <v>20.69</v>
      </c>
    </row>
    <row r="212" spans="2:16">
      <c r="B212" s="108">
        <v>32.5</v>
      </c>
      <c r="C212" s="109" t="s">
        <v>66</v>
      </c>
      <c r="D212" s="70">
        <f t="shared" si="17"/>
        <v>238.97058823529412</v>
      </c>
      <c r="E212" s="110">
        <v>9.1340000000000003</v>
      </c>
      <c r="F212" s="111">
        <v>2.464E-3</v>
      </c>
      <c r="G212" s="107">
        <f t="shared" si="14"/>
        <v>9.1364640000000001</v>
      </c>
      <c r="H212" s="72">
        <v>8.14</v>
      </c>
      <c r="I212" s="74" t="s">
        <v>12</v>
      </c>
      <c r="J212" s="75">
        <f t="shared" si="20"/>
        <v>8140.0000000000009</v>
      </c>
      <c r="K212" s="72">
        <v>312.95</v>
      </c>
      <c r="L212" s="74" t="s">
        <v>65</v>
      </c>
      <c r="M212" s="71">
        <f t="shared" si="16"/>
        <v>312.95</v>
      </c>
      <c r="N212" s="72">
        <v>23.29</v>
      </c>
      <c r="O212" s="74" t="s">
        <v>65</v>
      </c>
      <c r="P212" s="71">
        <f t="shared" si="19"/>
        <v>23.29</v>
      </c>
    </row>
    <row r="213" spans="2:16">
      <c r="B213" s="108">
        <v>35</v>
      </c>
      <c r="C213" s="109" t="s">
        <v>66</v>
      </c>
      <c r="D213" s="70">
        <f t="shared" si="17"/>
        <v>257.35294117647061</v>
      </c>
      <c r="E213" s="110">
        <v>8.7569999999999997</v>
      </c>
      <c r="F213" s="111">
        <v>2.3040000000000001E-3</v>
      </c>
      <c r="G213" s="107">
        <f t="shared" ref="G213:G228" si="21">E213+F213</f>
        <v>8.7593040000000002</v>
      </c>
      <c r="H213" s="72">
        <v>9.18</v>
      </c>
      <c r="I213" s="74" t="s">
        <v>12</v>
      </c>
      <c r="J213" s="75">
        <f t="shared" si="20"/>
        <v>9180</v>
      </c>
      <c r="K213" s="72">
        <v>345.5</v>
      </c>
      <c r="L213" s="74" t="s">
        <v>65</v>
      </c>
      <c r="M213" s="71">
        <f t="shared" si="16"/>
        <v>345.5</v>
      </c>
      <c r="N213" s="72">
        <v>25.97</v>
      </c>
      <c r="O213" s="74" t="s">
        <v>65</v>
      </c>
      <c r="P213" s="71">
        <f t="shared" si="19"/>
        <v>25.97</v>
      </c>
    </row>
    <row r="214" spans="2:16">
      <c r="B214" s="108">
        <v>37.5</v>
      </c>
      <c r="C214" s="109" t="s">
        <v>66</v>
      </c>
      <c r="D214" s="70">
        <f t="shared" si="17"/>
        <v>275.73529411764707</v>
      </c>
      <c r="E214" s="110">
        <v>8.4290000000000003</v>
      </c>
      <c r="F214" s="111">
        <v>2.163E-3</v>
      </c>
      <c r="G214" s="107">
        <f t="shared" si="21"/>
        <v>8.4311629999999997</v>
      </c>
      <c r="H214" s="72">
        <v>10.25</v>
      </c>
      <c r="I214" s="74" t="s">
        <v>12</v>
      </c>
      <c r="J214" s="75">
        <f t="shared" si="20"/>
        <v>10250</v>
      </c>
      <c r="K214" s="72">
        <v>377.61</v>
      </c>
      <c r="L214" s="74" t="s">
        <v>65</v>
      </c>
      <c r="M214" s="71">
        <f t="shared" si="16"/>
        <v>377.61</v>
      </c>
      <c r="N214" s="72">
        <v>28.74</v>
      </c>
      <c r="O214" s="74" t="s">
        <v>65</v>
      </c>
      <c r="P214" s="71">
        <f t="shared" si="19"/>
        <v>28.74</v>
      </c>
    </row>
    <row r="215" spans="2:16">
      <c r="B215" s="108">
        <v>40</v>
      </c>
      <c r="C215" s="109" t="s">
        <v>66</v>
      </c>
      <c r="D215" s="70">
        <f t="shared" si="17"/>
        <v>294.11764705882354</v>
      </c>
      <c r="E215" s="110">
        <v>8.14</v>
      </c>
      <c r="F215" s="111">
        <v>2.0400000000000001E-3</v>
      </c>
      <c r="G215" s="107">
        <f t="shared" si="21"/>
        <v>8.1420399999999997</v>
      </c>
      <c r="H215" s="72">
        <v>11.37</v>
      </c>
      <c r="I215" s="74" t="s">
        <v>12</v>
      </c>
      <c r="J215" s="75">
        <f t="shared" si="20"/>
        <v>11370</v>
      </c>
      <c r="K215" s="72">
        <v>409.36</v>
      </c>
      <c r="L215" s="74" t="s">
        <v>65</v>
      </c>
      <c r="M215" s="71">
        <f t="shared" si="16"/>
        <v>409.36</v>
      </c>
      <c r="N215" s="72">
        <v>31.58</v>
      </c>
      <c r="O215" s="74" t="s">
        <v>65</v>
      </c>
      <c r="P215" s="71">
        <f t="shared" si="19"/>
        <v>31.58</v>
      </c>
    </row>
    <row r="216" spans="2:16">
      <c r="B216" s="108">
        <v>45</v>
      </c>
      <c r="C216" s="109" t="s">
        <v>66</v>
      </c>
      <c r="D216" s="70">
        <f t="shared" si="17"/>
        <v>330.88235294117646</v>
      </c>
      <c r="E216" s="110">
        <v>7.6559999999999997</v>
      </c>
      <c r="F216" s="111">
        <v>1.8320000000000001E-3</v>
      </c>
      <c r="G216" s="107">
        <f t="shared" si="21"/>
        <v>7.657832</v>
      </c>
      <c r="H216" s="72">
        <v>13.72</v>
      </c>
      <c r="I216" s="74" t="s">
        <v>12</v>
      </c>
      <c r="J216" s="75">
        <f t="shared" si="20"/>
        <v>13720</v>
      </c>
      <c r="K216" s="72">
        <v>526.88</v>
      </c>
      <c r="L216" s="74" t="s">
        <v>65</v>
      </c>
      <c r="M216" s="71">
        <f t="shared" si="16"/>
        <v>526.88</v>
      </c>
      <c r="N216" s="72">
        <v>37.46</v>
      </c>
      <c r="O216" s="74" t="s">
        <v>65</v>
      </c>
      <c r="P216" s="71">
        <f t="shared" si="19"/>
        <v>37.46</v>
      </c>
    </row>
    <row r="217" spans="2:16">
      <c r="B217" s="108">
        <v>50</v>
      </c>
      <c r="C217" s="109" t="s">
        <v>66</v>
      </c>
      <c r="D217" s="70">
        <f t="shared" si="17"/>
        <v>367.64705882352939</v>
      </c>
      <c r="E217" s="110">
        <v>7.2670000000000003</v>
      </c>
      <c r="F217" s="111">
        <v>1.6639999999999999E-3</v>
      </c>
      <c r="G217" s="107">
        <f t="shared" si="21"/>
        <v>7.2686640000000002</v>
      </c>
      <c r="H217" s="72">
        <v>16.2</v>
      </c>
      <c r="I217" s="74" t="s">
        <v>12</v>
      </c>
      <c r="J217" s="75">
        <f t="shared" si="20"/>
        <v>16200</v>
      </c>
      <c r="K217" s="72">
        <v>633.12</v>
      </c>
      <c r="L217" s="74" t="s">
        <v>65</v>
      </c>
      <c r="M217" s="71">
        <f t="shared" si="16"/>
        <v>633.12</v>
      </c>
      <c r="N217" s="72">
        <v>43.57</v>
      </c>
      <c r="O217" s="74" t="s">
        <v>65</v>
      </c>
      <c r="P217" s="71">
        <f t="shared" si="19"/>
        <v>43.57</v>
      </c>
    </row>
    <row r="218" spans="2:16">
      <c r="B218" s="108">
        <v>55</v>
      </c>
      <c r="C218" s="109" t="s">
        <v>66</v>
      </c>
      <c r="D218" s="70">
        <f t="shared" si="17"/>
        <v>404.41176470588238</v>
      </c>
      <c r="E218" s="110">
        <v>6.9489999999999998</v>
      </c>
      <c r="F218" s="111">
        <v>1.526E-3</v>
      </c>
      <c r="G218" s="107">
        <f t="shared" si="21"/>
        <v>6.950526</v>
      </c>
      <c r="H218" s="72">
        <v>18.8</v>
      </c>
      <c r="I218" s="74" t="s">
        <v>12</v>
      </c>
      <c r="J218" s="75">
        <f t="shared" si="20"/>
        <v>18800</v>
      </c>
      <c r="K218" s="72">
        <v>732.53</v>
      </c>
      <c r="L218" s="74" t="s">
        <v>65</v>
      </c>
      <c r="M218" s="71">
        <f t="shared" si="16"/>
        <v>732.53</v>
      </c>
      <c r="N218" s="72">
        <v>49.86</v>
      </c>
      <c r="O218" s="74" t="s">
        <v>65</v>
      </c>
      <c r="P218" s="71">
        <f t="shared" si="19"/>
        <v>49.86</v>
      </c>
    </row>
    <row r="219" spans="2:16">
      <c r="B219" s="108">
        <v>60</v>
      </c>
      <c r="C219" s="109" t="s">
        <v>66</v>
      </c>
      <c r="D219" s="70">
        <f t="shared" si="17"/>
        <v>441.1764705882353</v>
      </c>
      <c r="E219" s="110">
        <v>6.6840000000000002</v>
      </c>
      <c r="F219" s="111">
        <v>1.4090000000000001E-3</v>
      </c>
      <c r="G219" s="107">
        <f t="shared" si="21"/>
        <v>6.6854089999999999</v>
      </c>
      <c r="H219" s="72">
        <v>21.52</v>
      </c>
      <c r="I219" s="74" t="s">
        <v>12</v>
      </c>
      <c r="J219" s="75">
        <f t="shared" si="20"/>
        <v>21520</v>
      </c>
      <c r="K219" s="72">
        <v>827.16</v>
      </c>
      <c r="L219" s="74" t="s">
        <v>65</v>
      </c>
      <c r="M219" s="71">
        <f t="shared" si="16"/>
        <v>827.16</v>
      </c>
      <c r="N219" s="72">
        <v>56.31</v>
      </c>
      <c r="O219" s="74" t="s">
        <v>65</v>
      </c>
      <c r="P219" s="71">
        <f t="shared" si="19"/>
        <v>56.31</v>
      </c>
    </row>
    <row r="220" spans="2:16">
      <c r="B220" s="108">
        <v>65</v>
      </c>
      <c r="C220" s="109" t="s">
        <v>66</v>
      </c>
      <c r="D220" s="70">
        <f t="shared" si="17"/>
        <v>477.94117647058823</v>
      </c>
      <c r="E220" s="110">
        <v>6.4610000000000003</v>
      </c>
      <c r="F220" s="111">
        <v>1.3090000000000001E-3</v>
      </c>
      <c r="G220" s="107">
        <f t="shared" si="21"/>
        <v>6.4623090000000003</v>
      </c>
      <c r="H220" s="72">
        <v>24.33</v>
      </c>
      <c r="I220" s="74" t="s">
        <v>12</v>
      </c>
      <c r="J220" s="75">
        <f t="shared" si="20"/>
        <v>24330</v>
      </c>
      <c r="K220" s="72">
        <v>918.11</v>
      </c>
      <c r="L220" s="74" t="s">
        <v>65</v>
      </c>
      <c r="M220" s="71">
        <f t="shared" si="16"/>
        <v>918.11</v>
      </c>
      <c r="N220" s="72">
        <v>62.89</v>
      </c>
      <c r="O220" s="74" t="s">
        <v>65</v>
      </c>
      <c r="P220" s="71">
        <f t="shared" si="19"/>
        <v>62.89</v>
      </c>
    </row>
    <row r="221" spans="2:16">
      <c r="B221" s="108">
        <v>70</v>
      </c>
      <c r="C221" s="109" t="s">
        <v>66</v>
      </c>
      <c r="D221" s="70">
        <f t="shared" si="17"/>
        <v>514.70588235294122</v>
      </c>
      <c r="E221" s="110">
        <v>6.2709999999999999</v>
      </c>
      <c r="F221" s="111">
        <v>1.224E-3</v>
      </c>
      <c r="G221" s="107">
        <f t="shared" si="21"/>
        <v>6.2722239999999996</v>
      </c>
      <c r="H221" s="72">
        <v>27.24</v>
      </c>
      <c r="I221" s="74" t="s">
        <v>12</v>
      </c>
      <c r="J221" s="75">
        <f t="shared" si="20"/>
        <v>27240</v>
      </c>
      <c r="K221" s="72">
        <v>1.01</v>
      </c>
      <c r="L221" s="73" t="s">
        <v>12</v>
      </c>
      <c r="M221" s="75">
        <f t="shared" ref="M221:M228" si="22">K221*1000</f>
        <v>1010</v>
      </c>
      <c r="N221" s="72">
        <v>69.569999999999993</v>
      </c>
      <c r="O221" s="74" t="s">
        <v>65</v>
      </c>
      <c r="P221" s="71">
        <f t="shared" si="19"/>
        <v>69.569999999999993</v>
      </c>
    </row>
    <row r="222" spans="2:16">
      <c r="B222" s="108">
        <v>80</v>
      </c>
      <c r="C222" s="109" t="s">
        <v>66</v>
      </c>
      <c r="D222" s="70">
        <f t="shared" si="17"/>
        <v>588.23529411764707</v>
      </c>
      <c r="E222" s="110">
        <v>5.9660000000000002</v>
      </c>
      <c r="F222" s="111">
        <v>1.083E-3</v>
      </c>
      <c r="G222" s="107">
        <f t="shared" si="21"/>
        <v>5.9670830000000006</v>
      </c>
      <c r="H222" s="72">
        <v>33.29</v>
      </c>
      <c r="I222" s="74" t="s">
        <v>12</v>
      </c>
      <c r="J222" s="75">
        <f t="shared" si="20"/>
        <v>33290</v>
      </c>
      <c r="K222" s="72">
        <v>1.32</v>
      </c>
      <c r="L222" s="74" t="s">
        <v>12</v>
      </c>
      <c r="M222" s="75">
        <f t="shared" si="22"/>
        <v>1320</v>
      </c>
      <c r="N222" s="72">
        <v>83.17</v>
      </c>
      <c r="O222" s="74" t="s">
        <v>65</v>
      </c>
      <c r="P222" s="71">
        <f t="shared" si="19"/>
        <v>83.17</v>
      </c>
    </row>
    <row r="223" spans="2:16">
      <c r="B223" s="108">
        <v>90</v>
      </c>
      <c r="C223" s="109" t="s">
        <v>66</v>
      </c>
      <c r="D223" s="70">
        <f t="shared" si="17"/>
        <v>661.76470588235293</v>
      </c>
      <c r="E223" s="110">
        <v>5.734</v>
      </c>
      <c r="F223" s="111">
        <v>9.7190000000000004E-4</v>
      </c>
      <c r="G223" s="107">
        <f t="shared" si="21"/>
        <v>5.7349718999999997</v>
      </c>
      <c r="H223" s="72">
        <v>39.619999999999997</v>
      </c>
      <c r="I223" s="74" t="s">
        <v>12</v>
      </c>
      <c r="J223" s="75">
        <f t="shared" si="20"/>
        <v>39620</v>
      </c>
      <c r="K223" s="72">
        <v>1.6</v>
      </c>
      <c r="L223" s="74" t="s">
        <v>12</v>
      </c>
      <c r="M223" s="75">
        <f t="shared" si="22"/>
        <v>1600</v>
      </c>
      <c r="N223" s="72">
        <v>96.97</v>
      </c>
      <c r="O223" s="74" t="s">
        <v>65</v>
      </c>
      <c r="P223" s="71">
        <f t="shared" si="19"/>
        <v>96.97</v>
      </c>
    </row>
    <row r="224" spans="2:16">
      <c r="B224" s="108">
        <v>100</v>
      </c>
      <c r="C224" s="109" t="s">
        <v>66</v>
      </c>
      <c r="D224" s="70">
        <f t="shared" si="17"/>
        <v>735.29411764705878</v>
      </c>
      <c r="E224" s="110">
        <v>5.5529999999999999</v>
      </c>
      <c r="F224" s="111">
        <v>8.8239999999999998E-4</v>
      </c>
      <c r="G224" s="107">
        <f t="shared" si="21"/>
        <v>5.5538824</v>
      </c>
      <c r="H224" s="72">
        <v>46.18</v>
      </c>
      <c r="I224" s="74" t="s">
        <v>12</v>
      </c>
      <c r="J224" s="75">
        <f t="shared" si="20"/>
        <v>46180</v>
      </c>
      <c r="K224" s="72">
        <v>1.85</v>
      </c>
      <c r="L224" s="74" t="s">
        <v>12</v>
      </c>
      <c r="M224" s="75">
        <f t="shared" si="22"/>
        <v>1850</v>
      </c>
      <c r="N224" s="72">
        <v>110.87</v>
      </c>
      <c r="O224" s="74" t="s">
        <v>65</v>
      </c>
      <c r="P224" s="71">
        <f t="shared" si="19"/>
        <v>110.87</v>
      </c>
    </row>
    <row r="225" spans="1:16">
      <c r="B225" s="108">
        <v>110</v>
      </c>
      <c r="C225" s="109" t="s">
        <v>66</v>
      </c>
      <c r="D225" s="70">
        <f t="shared" si="17"/>
        <v>808.82352941176475</v>
      </c>
      <c r="E225" s="110">
        <v>5.41</v>
      </c>
      <c r="F225" s="111">
        <v>8.0840000000000003E-4</v>
      </c>
      <c r="G225" s="107">
        <f t="shared" si="21"/>
        <v>5.4108084000000005</v>
      </c>
      <c r="H225" s="72">
        <v>52.93</v>
      </c>
      <c r="I225" s="74" t="s">
        <v>12</v>
      </c>
      <c r="J225" s="75">
        <f t="shared" si="20"/>
        <v>52930</v>
      </c>
      <c r="K225" s="72">
        <v>2.08</v>
      </c>
      <c r="L225" s="74" t="s">
        <v>12</v>
      </c>
      <c r="M225" s="75">
        <f t="shared" si="22"/>
        <v>2080</v>
      </c>
      <c r="N225" s="72">
        <v>124.79</v>
      </c>
      <c r="O225" s="74" t="s">
        <v>65</v>
      </c>
      <c r="P225" s="71">
        <f t="shared" si="19"/>
        <v>124.79</v>
      </c>
    </row>
    <row r="226" spans="1:16">
      <c r="B226" s="108">
        <v>120</v>
      </c>
      <c r="C226" s="109" t="s">
        <v>66</v>
      </c>
      <c r="D226" s="70">
        <f t="shared" si="17"/>
        <v>882.35294117647061</v>
      </c>
      <c r="E226" s="110">
        <v>5.2949999999999999</v>
      </c>
      <c r="F226" s="111">
        <v>7.4629999999999998E-4</v>
      </c>
      <c r="G226" s="107">
        <f t="shared" si="21"/>
        <v>5.2957463000000002</v>
      </c>
      <c r="H226" s="72">
        <v>59.85</v>
      </c>
      <c r="I226" s="74" t="s">
        <v>12</v>
      </c>
      <c r="J226" s="75">
        <f t="shared" si="20"/>
        <v>59850</v>
      </c>
      <c r="K226" s="72">
        <v>2.2999999999999998</v>
      </c>
      <c r="L226" s="74" t="s">
        <v>12</v>
      </c>
      <c r="M226" s="75">
        <f t="shared" si="22"/>
        <v>2300</v>
      </c>
      <c r="N226" s="72">
        <v>138.69</v>
      </c>
      <c r="O226" s="74" t="s">
        <v>65</v>
      </c>
      <c r="P226" s="71">
        <f t="shared" si="19"/>
        <v>138.69</v>
      </c>
    </row>
    <row r="227" spans="1:16">
      <c r="B227" s="108">
        <v>130</v>
      </c>
      <c r="C227" s="109" t="s">
        <v>66</v>
      </c>
      <c r="D227" s="70">
        <f t="shared" si="17"/>
        <v>955.88235294117646</v>
      </c>
      <c r="E227" s="110">
        <v>5.2009999999999996</v>
      </c>
      <c r="F227" s="111">
        <v>6.9329999999999999E-4</v>
      </c>
      <c r="G227" s="107">
        <f t="shared" si="21"/>
        <v>5.2016932999999996</v>
      </c>
      <c r="H227" s="72">
        <v>66.900000000000006</v>
      </c>
      <c r="I227" s="74" t="s">
        <v>12</v>
      </c>
      <c r="J227" s="75">
        <f t="shared" si="20"/>
        <v>66900</v>
      </c>
      <c r="K227" s="72">
        <v>2.5</v>
      </c>
      <c r="L227" s="74" t="s">
        <v>12</v>
      </c>
      <c r="M227" s="75">
        <f t="shared" si="22"/>
        <v>2500</v>
      </c>
      <c r="N227" s="72">
        <v>152.51</v>
      </c>
      <c r="O227" s="74" t="s">
        <v>65</v>
      </c>
      <c r="P227" s="71">
        <f t="shared" si="19"/>
        <v>152.51</v>
      </c>
    </row>
    <row r="228" spans="1:16">
      <c r="A228" s="4">
        <v>228</v>
      </c>
      <c r="B228" s="108">
        <v>136</v>
      </c>
      <c r="C228" s="109" t="s">
        <v>66</v>
      </c>
      <c r="D228" s="70">
        <f t="shared" si="17"/>
        <v>1000</v>
      </c>
      <c r="E228" s="110">
        <v>5.1550000000000002</v>
      </c>
      <c r="F228" s="111">
        <v>6.6520000000000001E-4</v>
      </c>
      <c r="G228" s="107">
        <f t="shared" si="21"/>
        <v>5.1556652000000005</v>
      </c>
      <c r="H228" s="72">
        <v>71.19</v>
      </c>
      <c r="I228" s="74" t="s">
        <v>12</v>
      </c>
      <c r="J228" s="75">
        <f t="shared" si="20"/>
        <v>71190</v>
      </c>
      <c r="K228" s="72">
        <v>2.58</v>
      </c>
      <c r="L228" s="74" t="s">
        <v>12</v>
      </c>
      <c r="M228" s="75">
        <f t="shared" si="22"/>
        <v>2580</v>
      </c>
      <c r="N228" s="72">
        <v>160.75</v>
      </c>
      <c r="O228" s="74" t="s">
        <v>65</v>
      </c>
      <c r="P228" s="71">
        <f t="shared" si="19"/>
        <v>160.75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1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105</v>
      </c>
      <c r="F2" s="7"/>
      <c r="G2" s="7"/>
      <c r="L2" s="5" t="s">
        <v>92</v>
      </c>
      <c r="M2" s="8"/>
      <c r="N2" s="9" t="s">
        <v>15</v>
      </c>
      <c r="R2" s="46"/>
      <c r="S2" s="128"/>
      <c r="T2" s="25"/>
      <c r="U2" s="46"/>
      <c r="V2" s="129"/>
      <c r="W2" s="25"/>
      <c r="X2" s="25"/>
      <c r="Y2" s="25"/>
    </row>
    <row r="3" spans="1:25">
      <c r="A3" s="4">
        <v>3</v>
      </c>
      <c r="B3" s="12" t="s">
        <v>67</v>
      </c>
      <c r="C3" s="13" t="s">
        <v>17</v>
      </c>
      <c r="E3" s="12" t="s">
        <v>134</v>
      </c>
      <c r="F3" s="185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2"/>
      <c r="W3" s="123"/>
      <c r="X3" s="25"/>
      <c r="Y3" s="25"/>
    </row>
    <row r="4" spans="1:25">
      <c r="A4" s="4">
        <v>4</v>
      </c>
      <c r="B4" s="12" t="s">
        <v>21</v>
      </c>
      <c r="C4" s="20">
        <v>54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30"/>
      <c r="W4" s="25"/>
      <c r="X4" s="25"/>
      <c r="Y4" s="25"/>
    </row>
    <row r="5" spans="1:25">
      <c r="A5" s="1">
        <v>5</v>
      </c>
      <c r="B5" s="12" t="s">
        <v>106</v>
      </c>
      <c r="C5" s="20">
        <v>136</v>
      </c>
      <c r="D5" s="21" t="s">
        <v>25</v>
      </c>
      <c r="F5" s="14" t="s">
        <v>0</v>
      </c>
      <c r="G5" s="14" t="s">
        <v>26</v>
      </c>
      <c r="H5" s="14" t="s">
        <v>107</v>
      </c>
      <c r="I5" s="14" t="s">
        <v>107</v>
      </c>
      <c r="J5" s="24" t="s">
        <v>28</v>
      </c>
      <c r="K5" s="5" t="s">
        <v>29</v>
      </c>
      <c r="L5" s="14"/>
      <c r="M5" s="14"/>
      <c r="N5" s="9"/>
      <c r="O5" s="15" t="s">
        <v>131</v>
      </c>
      <c r="P5" s="1" t="str">
        <f ca="1">RIGHT(CELL("filename",A1),LEN(CELL("filename",A1))-FIND("]",CELL("filename",A1)))</f>
        <v>srim136Xe_Au</v>
      </c>
      <c r="R5" s="46"/>
      <c r="S5" s="23"/>
      <c r="T5" s="124"/>
      <c r="U5" s="121"/>
      <c r="V5" s="98"/>
      <c r="W5" s="25"/>
      <c r="X5" s="25"/>
      <c r="Y5" s="25"/>
    </row>
    <row r="6" spans="1:25">
      <c r="A6" s="4">
        <v>6</v>
      </c>
      <c r="B6" s="12" t="s">
        <v>30</v>
      </c>
      <c r="C6" s="26" t="s">
        <v>79</v>
      </c>
      <c r="D6" s="21" t="s">
        <v>32</v>
      </c>
      <c r="F6" s="27" t="s">
        <v>78</v>
      </c>
      <c r="G6" s="28">
        <v>79</v>
      </c>
      <c r="H6" s="28">
        <v>100</v>
      </c>
      <c r="I6" s="29">
        <v>100</v>
      </c>
      <c r="J6" s="4">
        <v>1</v>
      </c>
      <c r="K6" s="30">
        <v>193.1</v>
      </c>
      <c r="L6" s="22" t="s">
        <v>33</v>
      </c>
      <c r="M6" s="9"/>
      <c r="N6" s="9"/>
      <c r="O6" s="15" t="s">
        <v>130</v>
      </c>
      <c r="P6" s="131" t="s">
        <v>132</v>
      </c>
      <c r="R6" s="46"/>
      <c r="S6" s="23"/>
      <c r="T6" s="58"/>
      <c r="U6" s="121"/>
      <c r="V6" s="98"/>
      <c r="W6" s="25"/>
      <c r="X6" s="25"/>
      <c r="Y6" s="25"/>
    </row>
    <row r="7" spans="1:25">
      <c r="A7" s="1">
        <v>7</v>
      </c>
      <c r="B7" s="31"/>
      <c r="C7" s="26" t="s">
        <v>108</v>
      </c>
      <c r="F7" s="32"/>
      <c r="G7" s="33"/>
      <c r="H7" s="33"/>
      <c r="I7" s="34"/>
      <c r="J7" s="4">
        <v>2</v>
      </c>
      <c r="K7" s="35">
        <v>1931</v>
      </c>
      <c r="L7" s="22" t="s">
        <v>34</v>
      </c>
      <c r="M7" s="9"/>
      <c r="N7" s="9"/>
      <c r="O7" s="9"/>
      <c r="R7" s="46"/>
      <c r="S7" s="23"/>
      <c r="T7" s="25"/>
      <c r="U7" s="121"/>
      <c r="V7" s="98"/>
      <c r="W7" s="25"/>
      <c r="X7" s="36"/>
      <c r="Y7" s="25"/>
    </row>
    <row r="8" spans="1:25">
      <c r="A8" s="1">
        <v>8</v>
      </c>
      <c r="B8" s="12" t="s">
        <v>35</v>
      </c>
      <c r="C8" s="37">
        <v>19.311</v>
      </c>
      <c r="D8" s="38" t="s">
        <v>9</v>
      </c>
      <c r="F8" s="32"/>
      <c r="G8" s="33"/>
      <c r="H8" s="33"/>
      <c r="I8" s="34"/>
      <c r="J8" s="4">
        <v>3</v>
      </c>
      <c r="K8" s="35">
        <v>1931</v>
      </c>
      <c r="L8" s="22" t="s">
        <v>36</v>
      </c>
      <c r="M8" s="9"/>
      <c r="N8" s="9"/>
      <c r="O8" s="9"/>
      <c r="R8" s="46"/>
      <c r="S8" s="23"/>
      <c r="T8" s="25"/>
      <c r="U8" s="121"/>
      <c r="V8" s="99"/>
      <c r="W8" s="25"/>
      <c r="X8" s="40"/>
      <c r="Y8" s="125"/>
    </row>
    <row r="9" spans="1:25">
      <c r="A9" s="1">
        <v>9</v>
      </c>
      <c r="B9" s="31"/>
      <c r="C9" s="37">
        <v>5.904E+22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70</v>
      </c>
      <c r="M9" s="9"/>
      <c r="N9" s="9"/>
      <c r="O9" s="9"/>
      <c r="R9" s="46"/>
      <c r="S9" s="41"/>
      <c r="T9" s="126"/>
      <c r="U9" s="121"/>
      <c r="V9" s="99"/>
      <c r="W9" s="25"/>
      <c r="X9" s="40"/>
      <c r="Y9" s="125"/>
    </row>
    <row r="10" spans="1:25">
      <c r="A10" s="1">
        <v>10</v>
      </c>
      <c r="B10" s="12" t="s">
        <v>87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39</v>
      </c>
      <c r="M10" s="9"/>
      <c r="N10" s="9"/>
      <c r="O10" s="9"/>
      <c r="R10" s="46"/>
      <c r="S10" s="41"/>
      <c r="T10" s="58"/>
      <c r="U10" s="121"/>
      <c r="V10" s="99"/>
      <c r="W10" s="25"/>
      <c r="X10" s="40"/>
      <c r="Y10" s="125"/>
    </row>
    <row r="11" spans="1:25">
      <c r="A11" s="1">
        <v>11</v>
      </c>
      <c r="C11" s="43" t="s">
        <v>71</v>
      </c>
      <c r="D11" s="7" t="s">
        <v>109</v>
      </c>
      <c r="F11" s="32"/>
      <c r="G11" s="33"/>
      <c r="H11" s="33"/>
      <c r="I11" s="34"/>
      <c r="J11" s="4">
        <v>6</v>
      </c>
      <c r="K11" s="35">
        <v>1000</v>
      </c>
      <c r="L11" s="22" t="s">
        <v>42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43</v>
      </c>
      <c r="C12" s="44">
        <v>20</v>
      </c>
      <c r="D12" s="45">
        <f>$C$5/100</f>
        <v>1.36</v>
      </c>
      <c r="E12" s="21" t="s">
        <v>83</v>
      </c>
      <c r="F12" s="32"/>
      <c r="G12" s="33"/>
      <c r="H12" s="33"/>
      <c r="I12" s="34"/>
      <c r="J12" s="4">
        <v>7</v>
      </c>
      <c r="K12" s="35">
        <v>327.07</v>
      </c>
      <c r="L12" s="22" t="s">
        <v>44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45</v>
      </c>
      <c r="C13" s="48">
        <v>228</v>
      </c>
      <c r="D13" s="45">
        <f>$C$5*1000000</f>
        <v>136000000</v>
      </c>
      <c r="E13" s="21" t="s">
        <v>72</v>
      </c>
      <c r="F13" s="49"/>
      <c r="G13" s="50"/>
      <c r="H13" s="50"/>
      <c r="I13" s="51"/>
      <c r="J13" s="4">
        <v>8</v>
      </c>
      <c r="K13" s="52">
        <v>0.12686</v>
      </c>
      <c r="L13" s="22" t="s">
        <v>46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245</v>
      </c>
      <c r="C14" s="81"/>
      <c r="D14" s="21" t="s">
        <v>250</v>
      </c>
      <c r="E14" s="25"/>
      <c r="F14" s="25"/>
      <c r="G14" s="25"/>
      <c r="H14" s="85">
        <f>SUM(H6:H13)</f>
        <v>100</v>
      </c>
      <c r="I14" s="85">
        <f>SUM(I6:I13)</f>
        <v>100</v>
      </c>
      <c r="J14" s="4">
        <v>0</v>
      </c>
      <c r="K14" s="53" t="s">
        <v>47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7"/>
      <c r="Y14" s="25"/>
    </row>
    <row r="15" spans="1:25" ht="13.5">
      <c r="A15" s="1">
        <v>15</v>
      </c>
      <c r="B15" s="5" t="s">
        <v>251</v>
      </c>
      <c r="C15" s="82"/>
      <c r="D15" s="80" t="s">
        <v>248</v>
      </c>
      <c r="E15" s="100"/>
      <c r="F15" s="100"/>
      <c r="G15" s="100"/>
      <c r="H15" s="58"/>
      <c r="I15" s="58"/>
      <c r="J15" s="101"/>
      <c r="K15" s="59"/>
      <c r="L15" s="60"/>
      <c r="M15" s="101"/>
      <c r="N15" s="21"/>
      <c r="O15" s="21"/>
      <c r="P15" s="101"/>
      <c r="R15" s="46"/>
      <c r="S15" s="47"/>
      <c r="T15" s="25"/>
      <c r="U15" s="25"/>
      <c r="V15" s="97"/>
      <c r="W15" s="97"/>
      <c r="X15" s="40"/>
      <c r="Y15" s="25"/>
    </row>
    <row r="16" spans="1:25">
      <c r="A16" s="1">
        <v>16</v>
      </c>
      <c r="B16" s="21"/>
      <c r="C16" s="56"/>
      <c r="D16" s="57"/>
      <c r="F16" s="61" t="s">
        <v>48</v>
      </c>
      <c r="G16" s="100"/>
      <c r="H16" s="62"/>
      <c r="I16" s="58"/>
      <c r="J16" s="102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49</v>
      </c>
      <c r="C17" s="11"/>
      <c r="D17" s="10"/>
      <c r="E17" s="63" t="s">
        <v>50</v>
      </c>
      <c r="F17" s="64" t="s">
        <v>51</v>
      </c>
      <c r="G17" s="65" t="s">
        <v>52</v>
      </c>
      <c r="H17" s="63" t="s">
        <v>53</v>
      </c>
      <c r="I17" s="11"/>
      <c r="J17" s="10"/>
      <c r="K17" s="63" t="s">
        <v>54</v>
      </c>
      <c r="L17" s="66"/>
      <c r="M17" s="67"/>
      <c r="N17" s="63" t="s">
        <v>55</v>
      </c>
      <c r="O17" s="11"/>
      <c r="P17" s="10"/>
    </row>
    <row r="18" spans="1:16">
      <c r="A18" s="1">
        <v>18</v>
      </c>
      <c r="B18" s="68" t="s">
        <v>56</v>
      </c>
      <c r="C18" s="25"/>
      <c r="D18" s="120" t="s">
        <v>57</v>
      </c>
      <c r="E18" s="182" t="s">
        <v>58</v>
      </c>
      <c r="F18" s="183"/>
      <c r="G18" s="184"/>
      <c r="H18" s="68" t="s">
        <v>59</v>
      </c>
      <c r="I18" s="25"/>
      <c r="J18" s="120" t="s">
        <v>60</v>
      </c>
      <c r="K18" s="68" t="s">
        <v>61</v>
      </c>
      <c r="L18" s="69"/>
      <c r="M18" s="120" t="s">
        <v>60</v>
      </c>
      <c r="N18" s="68" t="s">
        <v>61</v>
      </c>
      <c r="O18" s="25"/>
      <c r="P18" s="120" t="s">
        <v>60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1.4</v>
      </c>
      <c r="C20" s="104" t="s">
        <v>62</v>
      </c>
      <c r="D20" s="117">
        <f>B20/1000/$C$5</f>
        <v>1.0294117647058823E-5</v>
      </c>
      <c r="E20" s="105">
        <v>2.2239999999999999E-2</v>
      </c>
      <c r="F20" s="106">
        <v>0.52939999999999998</v>
      </c>
      <c r="G20" s="107">
        <f>E20+F20</f>
        <v>0.55164000000000002</v>
      </c>
      <c r="H20" s="103">
        <v>11</v>
      </c>
      <c r="I20" s="104" t="s">
        <v>63</v>
      </c>
      <c r="J20" s="76">
        <f>H20/1000/10</f>
        <v>1.0999999999999998E-3</v>
      </c>
      <c r="K20" s="103">
        <v>10</v>
      </c>
      <c r="L20" s="104" t="s">
        <v>63</v>
      </c>
      <c r="M20" s="76">
        <f t="shared" ref="M20:M83" si="0">K20/1000/10</f>
        <v>1E-3</v>
      </c>
      <c r="N20" s="103">
        <v>8</v>
      </c>
      <c r="O20" s="104" t="s">
        <v>63</v>
      </c>
      <c r="P20" s="76">
        <f t="shared" ref="P20:P83" si="1">N20/1000/10</f>
        <v>8.0000000000000004E-4</v>
      </c>
    </row>
    <row r="21" spans="1:16">
      <c r="B21" s="108">
        <v>1.5</v>
      </c>
      <c r="C21" s="109" t="s">
        <v>62</v>
      </c>
      <c r="D21" s="95">
        <f t="shared" ref="D21:D84" si="2">B21/1000/$C$5</f>
        <v>1.1029411764705883E-5</v>
      </c>
      <c r="E21" s="110">
        <v>2.3029999999999998E-2</v>
      </c>
      <c r="F21" s="111">
        <v>0.54890000000000005</v>
      </c>
      <c r="G21" s="107">
        <f t="shared" ref="G21:G84" si="3">E21+F21</f>
        <v>0.57193000000000005</v>
      </c>
      <c r="H21" s="108">
        <v>12</v>
      </c>
      <c r="I21" s="109" t="s">
        <v>63</v>
      </c>
      <c r="J21" s="70">
        <f t="shared" ref="J21:J84" si="4">H21/1000/10</f>
        <v>1.2000000000000001E-3</v>
      </c>
      <c r="K21" s="108">
        <v>11</v>
      </c>
      <c r="L21" s="109" t="s">
        <v>63</v>
      </c>
      <c r="M21" s="70">
        <f t="shared" si="0"/>
        <v>1.0999999999999998E-3</v>
      </c>
      <c r="N21" s="108">
        <v>8</v>
      </c>
      <c r="O21" s="109" t="s">
        <v>63</v>
      </c>
      <c r="P21" s="70">
        <f t="shared" si="1"/>
        <v>8.0000000000000004E-4</v>
      </c>
    </row>
    <row r="22" spans="1:16">
      <c r="B22" s="108">
        <v>1.6</v>
      </c>
      <c r="C22" s="109" t="s">
        <v>62</v>
      </c>
      <c r="D22" s="95">
        <f t="shared" si="2"/>
        <v>1.1764705882352942E-5</v>
      </c>
      <c r="E22" s="110">
        <v>2.3779999999999999E-2</v>
      </c>
      <c r="F22" s="111">
        <v>0.56769999999999998</v>
      </c>
      <c r="G22" s="107">
        <f t="shared" si="3"/>
        <v>0.59148000000000001</v>
      </c>
      <c r="H22" s="108">
        <v>12</v>
      </c>
      <c r="I22" s="109" t="s">
        <v>63</v>
      </c>
      <c r="J22" s="70">
        <f t="shared" si="4"/>
        <v>1.2000000000000001E-3</v>
      </c>
      <c r="K22" s="108">
        <v>11</v>
      </c>
      <c r="L22" s="109" t="s">
        <v>63</v>
      </c>
      <c r="M22" s="70">
        <f t="shared" si="0"/>
        <v>1.0999999999999998E-3</v>
      </c>
      <c r="N22" s="108">
        <v>8</v>
      </c>
      <c r="O22" s="109" t="s">
        <v>63</v>
      </c>
      <c r="P22" s="70">
        <f t="shared" si="1"/>
        <v>8.0000000000000004E-4</v>
      </c>
    </row>
    <row r="23" spans="1:16">
      <c r="B23" s="108">
        <v>1.7</v>
      </c>
      <c r="C23" s="109" t="s">
        <v>62</v>
      </c>
      <c r="D23" s="95">
        <f t="shared" si="2"/>
        <v>1.2499999999999999E-5</v>
      </c>
      <c r="E23" s="110">
        <v>2.4510000000000001E-2</v>
      </c>
      <c r="F23" s="111">
        <v>0.58589999999999998</v>
      </c>
      <c r="G23" s="107">
        <f t="shared" si="3"/>
        <v>0.61041000000000001</v>
      </c>
      <c r="H23" s="108">
        <v>12</v>
      </c>
      <c r="I23" s="109" t="s">
        <v>63</v>
      </c>
      <c r="J23" s="70">
        <f t="shared" si="4"/>
        <v>1.2000000000000001E-3</v>
      </c>
      <c r="K23" s="108">
        <v>11</v>
      </c>
      <c r="L23" s="109" t="s">
        <v>63</v>
      </c>
      <c r="M23" s="70">
        <f t="shared" si="0"/>
        <v>1.0999999999999998E-3</v>
      </c>
      <c r="N23" s="108">
        <v>9</v>
      </c>
      <c r="O23" s="109" t="s">
        <v>63</v>
      </c>
      <c r="P23" s="70">
        <f t="shared" si="1"/>
        <v>8.9999999999999998E-4</v>
      </c>
    </row>
    <row r="24" spans="1:16">
      <c r="B24" s="108">
        <v>1.8</v>
      </c>
      <c r="C24" s="109" t="s">
        <v>62</v>
      </c>
      <c r="D24" s="95">
        <f t="shared" si="2"/>
        <v>1.3235294117647058E-5</v>
      </c>
      <c r="E24" s="110">
        <v>2.5219999999999999E-2</v>
      </c>
      <c r="F24" s="111">
        <v>0.60340000000000005</v>
      </c>
      <c r="G24" s="107">
        <f t="shared" si="3"/>
        <v>0.62862000000000007</v>
      </c>
      <c r="H24" s="108">
        <v>13</v>
      </c>
      <c r="I24" s="109" t="s">
        <v>63</v>
      </c>
      <c r="J24" s="70">
        <f t="shared" si="4"/>
        <v>1.2999999999999999E-3</v>
      </c>
      <c r="K24" s="108">
        <v>11</v>
      </c>
      <c r="L24" s="109" t="s">
        <v>63</v>
      </c>
      <c r="M24" s="70">
        <f t="shared" si="0"/>
        <v>1.0999999999999998E-3</v>
      </c>
      <c r="N24" s="108">
        <v>9</v>
      </c>
      <c r="O24" s="109" t="s">
        <v>63</v>
      </c>
      <c r="P24" s="70">
        <f t="shared" si="1"/>
        <v>8.9999999999999998E-4</v>
      </c>
    </row>
    <row r="25" spans="1:16">
      <c r="B25" s="108">
        <v>2</v>
      </c>
      <c r="C25" s="109" t="s">
        <v>62</v>
      </c>
      <c r="D25" s="95">
        <f t="shared" si="2"/>
        <v>1.4705882352941177E-5</v>
      </c>
      <c r="E25" s="110">
        <v>2.6589999999999999E-2</v>
      </c>
      <c r="F25" s="111">
        <v>0.63680000000000003</v>
      </c>
      <c r="G25" s="107">
        <f t="shared" si="3"/>
        <v>0.66339000000000004</v>
      </c>
      <c r="H25" s="108">
        <v>13</v>
      </c>
      <c r="I25" s="109" t="s">
        <v>63</v>
      </c>
      <c r="J25" s="70">
        <f t="shared" si="4"/>
        <v>1.2999999999999999E-3</v>
      </c>
      <c r="K25" s="108">
        <v>12</v>
      </c>
      <c r="L25" s="109" t="s">
        <v>63</v>
      </c>
      <c r="M25" s="70">
        <f t="shared" si="0"/>
        <v>1.2000000000000001E-3</v>
      </c>
      <c r="N25" s="108">
        <v>9</v>
      </c>
      <c r="O25" s="109" t="s">
        <v>63</v>
      </c>
      <c r="P25" s="70">
        <f t="shared" si="1"/>
        <v>8.9999999999999998E-4</v>
      </c>
    </row>
    <row r="26" spans="1:16">
      <c r="B26" s="108">
        <v>2.25</v>
      </c>
      <c r="C26" s="109" t="s">
        <v>62</v>
      </c>
      <c r="D26" s="95">
        <f t="shared" si="2"/>
        <v>1.6544117647058822E-5</v>
      </c>
      <c r="E26" s="110">
        <v>2.8199999999999999E-2</v>
      </c>
      <c r="F26" s="111">
        <v>0.67579999999999996</v>
      </c>
      <c r="G26" s="107">
        <f t="shared" si="3"/>
        <v>0.70399999999999996</v>
      </c>
      <c r="H26" s="108">
        <v>14</v>
      </c>
      <c r="I26" s="109" t="s">
        <v>63</v>
      </c>
      <c r="J26" s="70">
        <f t="shared" si="4"/>
        <v>1.4E-3</v>
      </c>
      <c r="K26" s="108">
        <v>12</v>
      </c>
      <c r="L26" s="109" t="s">
        <v>63</v>
      </c>
      <c r="M26" s="70">
        <f t="shared" si="0"/>
        <v>1.2000000000000001E-3</v>
      </c>
      <c r="N26" s="108">
        <v>10</v>
      </c>
      <c r="O26" s="109" t="s">
        <v>63</v>
      </c>
      <c r="P26" s="70">
        <f t="shared" si="1"/>
        <v>1E-3</v>
      </c>
    </row>
    <row r="27" spans="1:16">
      <c r="B27" s="108">
        <v>2.5</v>
      </c>
      <c r="C27" s="109" t="s">
        <v>62</v>
      </c>
      <c r="D27" s="95">
        <f t="shared" si="2"/>
        <v>1.8382352941176472E-5</v>
      </c>
      <c r="E27" s="110">
        <v>2.9729999999999999E-2</v>
      </c>
      <c r="F27" s="111">
        <v>0.71220000000000006</v>
      </c>
      <c r="G27" s="107">
        <f t="shared" si="3"/>
        <v>0.74193000000000009</v>
      </c>
      <c r="H27" s="108">
        <v>15</v>
      </c>
      <c r="I27" s="109" t="s">
        <v>63</v>
      </c>
      <c r="J27" s="70">
        <f t="shared" si="4"/>
        <v>1.5E-3</v>
      </c>
      <c r="K27" s="108">
        <v>13</v>
      </c>
      <c r="L27" s="109" t="s">
        <v>63</v>
      </c>
      <c r="M27" s="70">
        <f t="shared" si="0"/>
        <v>1.2999999999999999E-3</v>
      </c>
      <c r="N27" s="108">
        <v>10</v>
      </c>
      <c r="O27" s="109" t="s">
        <v>63</v>
      </c>
      <c r="P27" s="70">
        <f t="shared" si="1"/>
        <v>1E-3</v>
      </c>
    </row>
    <row r="28" spans="1:16">
      <c r="B28" s="108">
        <v>2.75</v>
      </c>
      <c r="C28" s="109" t="s">
        <v>62</v>
      </c>
      <c r="D28" s="95">
        <f t="shared" si="2"/>
        <v>2.0220588235294116E-5</v>
      </c>
      <c r="E28" s="110">
        <v>3.1179999999999999E-2</v>
      </c>
      <c r="F28" s="111">
        <v>0.74650000000000005</v>
      </c>
      <c r="G28" s="107">
        <f t="shared" si="3"/>
        <v>0.77768000000000004</v>
      </c>
      <c r="H28" s="108">
        <v>15</v>
      </c>
      <c r="I28" s="109" t="s">
        <v>63</v>
      </c>
      <c r="J28" s="70">
        <f t="shared" si="4"/>
        <v>1.5E-3</v>
      </c>
      <c r="K28" s="108">
        <v>14</v>
      </c>
      <c r="L28" s="109" t="s">
        <v>63</v>
      </c>
      <c r="M28" s="70">
        <f t="shared" si="0"/>
        <v>1.4E-3</v>
      </c>
      <c r="N28" s="108">
        <v>10</v>
      </c>
      <c r="O28" s="109" t="s">
        <v>63</v>
      </c>
      <c r="P28" s="70">
        <f t="shared" si="1"/>
        <v>1E-3</v>
      </c>
    </row>
    <row r="29" spans="1:16">
      <c r="B29" s="108">
        <v>3</v>
      </c>
      <c r="C29" s="109" t="s">
        <v>62</v>
      </c>
      <c r="D29" s="95">
        <f t="shared" si="2"/>
        <v>2.2058823529411766E-5</v>
      </c>
      <c r="E29" s="110">
        <v>3.2559999999999999E-2</v>
      </c>
      <c r="F29" s="111">
        <v>0.77890000000000004</v>
      </c>
      <c r="G29" s="107">
        <f t="shared" si="3"/>
        <v>0.81146000000000007</v>
      </c>
      <c r="H29" s="108">
        <v>16</v>
      </c>
      <c r="I29" s="109" t="s">
        <v>63</v>
      </c>
      <c r="J29" s="70">
        <f t="shared" si="4"/>
        <v>1.6000000000000001E-3</v>
      </c>
      <c r="K29" s="108">
        <v>14</v>
      </c>
      <c r="L29" s="109" t="s">
        <v>63</v>
      </c>
      <c r="M29" s="70">
        <f t="shared" si="0"/>
        <v>1.4E-3</v>
      </c>
      <c r="N29" s="108">
        <v>11</v>
      </c>
      <c r="O29" s="109" t="s">
        <v>63</v>
      </c>
      <c r="P29" s="70">
        <f t="shared" si="1"/>
        <v>1.0999999999999998E-3</v>
      </c>
    </row>
    <row r="30" spans="1:16">
      <c r="B30" s="108">
        <v>3.25</v>
      </c>
      <c r="C30" s="109" t="s">
        <v>62</v>
      </c>
      <c r="D30" s="95">
        <f t="shared" si="2"/>
        <v>2.389705882352941E-5</v>
      </c>
      <c r="E30" s="110">
        <v>3.3890000000000003E-2</v>
      </c>
      <c r="F30" s="111">
        <v>0.8095</v>
      </c>
      <c r="G30" s="107">
        <f t="shared" si="3"/>
        <v>0.84338999999999997</v>
      </c>
      <c r="H30" s="108">
        <v>17</v>
      </c>
      <c r="I30" s="109" t="s">
        <v>63</v>
      </c>
      <c r="J30" s="70">
        <f t="shared" si="4"/>
        <v>1.7000000000000001E-3</v>
      </c>
      <c r="K30" s="108">
        <v>15</v>
      </c>
      <c r="L30" s="109" t="s">
        <v>63</v>
      </c>
      <c r="M30" s="70">
        <f t="shared" si="0"/>
        <v>1.5E-3</v>
      </c>
      <c r="N30" s="108">
        <v>11</v>
      </c>
      <c r="O30" s="109" t="s">
        <v>63</v>
      </c>
      <c r="P30" s="70">
        <f t="shared" si="1"/>
        <v>1.0999999999999998E-3</v>
      </c>
    </row>
    <row r="31" spans="1:16">
      <c r="B31" s="108">
        <v>3.5</v>
      </c>
      <c r="C31" s="109" t="s">
        <v>62</v>
      </c>
      <c r="D31" s="95">
        <f t="shared" si="2"/>
        <v>2.573529411764706E-5</v>
      </c>
      <c r="E31" s="110">
        <v>3.517E-2</v>
      </c>
      <c r="F31" s="111">
        <v>0.8387</v>
      </c>
      <c r="G31" s="107">
        <f t="shared" si="3"/>
        <v>0.87387000000000004</v>
      </c>
      <c r="H31" s="108">
        <v>17</v>
      </c>
      <c r="I31" s="109" t="s">
        <v>63</v>
      </c>
      <c r="J31" s="70">
        <f t="shared" si="4"/>
        <v>1.7000000000000001E-3</v>
      </c>
      <c r="K31" s="108">
        <v>15</v>
      </c>
      <c r="L31" s="109" t="s">
        <v>63</v>
      </c>
      <c r="M31" s="70">
        <f t="shared" si="0"/>
        <v>1.5E-3</v>
      </c>
      <c r="N31" s="108">
        <v>12</v>
      </c>
      <c r="O31" s="109" t="s">
        <v>63</v>
      </c>
      <c r="P31" s="70">
        <f t="shared" si="1"/>
        <v>1.2000000000000001E-3</v>
      </c>
    </row>
    <row r="32" spans="1:16">
      <c r="B32" s="108">
        <v>3.75</v>
      </c>
      <c r="C32" s="109" t="s">
        <v>62</v>
      </c>
      <c r="D32" s="95">
        <f t="shared" si="2"/>
        <v>2.7573529411764703E-5</v>
      </c>
      <c r="E32" s="110">
        <v>3.6409999999999998E-2</v>
      </c>
      <c r="F32" s="111">
        <v>0.86660000000000004</v>
      </c>
      <c r="G32" s="107">
        <f t="shared" si="3"/>
        <v>0.90301000000000009</v>
      </c>
      <c r="H32" s="108">
        <v>18</v>
      </c>
      <c r="I32" s="109" t="s">
        <v>63</v>
      </c>
      <c r="J32" s="70">
        <f t="shared" si="4"/>
        <v>1.8E-3</v>
      </c>
      <c r="K32" s="108">
        <v>15</v>
      </c>
      <c r="L32" s="109" t="s">
        <v>63</v>
      </c>
      <c r="M32" s="70">
        <f t="shared" si="0"/>
        <v>1.5E-3</v>
      </c>
      <c r="N32" s="108">
        <v>12</v>
      </c>
      <c r="O32" s="109" t="s">
        <v>63</v>
      </c>
      <c r="P32" s="70">
        <f t="shared" si="1"/>
        <v>1.2000000000000001E-3</v>
      </c>
    </row>
    <row r="33" spans="2:16">
      <c r="B33" s="108">
        <v>4</v>
      </c>
      <c r="C33" s="109" t="s">
        <v>62</v>
      </c>
      <c r="D33" s="95">
        <f t="shared" si="2"/>
        <v>2.9411764705882354E-5</v>
      </c>
      <c r="E33" s="110">
        <v>3.7600000000000001E-2</v>
      </c>
      <c r="F33" s="111">
        <v>0.89319999999999999</v>
      </c>
      <c r="G33" s="107">
        <f t="shared" si="3"/>
        <v>0.93079999999999996</v>
      </c>
      <c r="H33" s="108">
        <v>19</v>
      </c>
      <c r="I33" s="109" t="s">
        <v>63</v>
      </c>
      <c r="J33" s="70">
        <f t="shared" si="4"/>
        <v>1.9E-3</v>
      </c>
      <c r="K33" s="108">
        <v>16</v>
      </c>
      <c r="L33" s="109" t="s">
        <v>63</v>
      </c>
      <c r="M33" s="70">
        <f t="shared" si="0"/>
        <v>1.6000000000000001E-3</v>
      </c>
      <c r="N33" s="108">
        <v>12</v>
      </c>
      <c r="O33" s="109" t="s">
        <v>63</v>
      </c>
      <c r="P33" s="70">
        <f t="shared" si="1"/>
        <v>1.2000000000000001E-3</v>
      </c>
    </row>
    <row r="34" spans="2:16">
      <c r="B34" s="108">
        <v>4.5</v>
      </c>
      <c r="C34" s="109" t="s">
        <v>62</v>
      </c>
      <c r="D34" s="95">
        <f t="shared" si="2"/>
        <v>3.3088235294117644E-5</v>
      </c>
      <c r="E34" s="110">
        <v>3.9879999999999999E-2</v>
      </c>
      <c r="F34" s="111">
        <v>0.94330000000000003</v>
      </c>
      <c r="G34" s="107">
        <f t="shared" si="3"/>
        <v>0.98318000000000005</v>
      </c>
      <c r="H34" s="108">
        <v>20</v>
      </c>
      <c r="I34" s="109" t="s">
        <v>63</v>
      </c>
      <c r="J34" s="70">
        <f t="shared" si="4"/>
        <v>2E-3</v>
      </c>
      <c r="K34" s="108">
        <v>17</v>
      </c>
      <c r="L34" s="109" t="s">
        <v>63</v>
      </c>
      <c r="M34" s="70">
        <f t="shared" si="0"/>
        <v>1.7000000000000001E-3</v>
      </c>
      <c r="N34" s="108">
        <v>13</v>
      </c>
      <c r="O34" s="109" t="s">
        <v>63</v>
      </c>
      <c r="P34" s="70">
        <f t="shared" si="1"/>
        <v>1.2999999999999999E-3</v>
      </c>
    </row>
    <row r="35" spans="2:16">
      <c r="B35" s="108">
        <v>5</v>
      </c>
      <c r="C35" s="109" t="s">
        <v>62</v>
      </c>
      <c r="D35" s="95">
        <f t="shared" si="2"/>
        <v>3.6764705882352945E-5</v>
      </c>
      <c r="E35" s="110">
        <v>4.2040000000000001E-2</v>
      </c>
      <c r="F35" s="111">
        <v>0.98980000000000001</v>
      </c>
      <c r="G35" s="107">
        <f t="shared" si="3"/>
        <v>1.0318400000000001</v>
      </c>
      <c r="H35" s="108">
        <v>21</v>
      </c>
      <c r="I35" s="109" t="s">
        <v>63</v>
      </c>
      <c r="J35" s="70">
        <f t="shared" si="4"/>
        <v>2.1000000000000003E-3</v>
      </c>
      <c r="K35" s="108">
        <v>18</v>
      </c>
      <c r="L35" s="109" t="s">
        <v>63</v>
      </c>
      <c r="M35" s="70">
        <f t="shared" si="0"/>
        <v>1.8E-3</v>
      </c>
      <c r="N35" s="108">
        <v>13</v>
      </c>
      <c r="O35" s="109" t="s">
        <v>63</v>
      </c>
      <c r="P35" s="70">
        <f t="shared" si="1"/>
        <v>1.2999999999999999E-3</v>
      </c>
    </row>
    <row r="36" spans="2:16">
      <c r="B36" s="108">
        <v>5.5</v>
      </c>
      <c r="C36" s="109" t="s">
        <v>62</v>
      </c>
      <c r="D36" s="95">
        <f t="shared" si="2"/>
        <v>4.0441176470588232E-5</v>
      </c>
      <c r="E36" s="110">
        <v>4.4089999999999997E-2</v>
      </c>
      <c r="F36" s="111">
        <v>1.0329999999999999</v>
      </c>
      <c r="G36" s="107">
        <f t="shared" si="3"/>
        <v>1.0770899999999999</v>
      </c>
      <c r="H36" s="108">
        <v>22</v>
      </c>
      <c r="I36" s="109" t="s">
        <v>63</v>
      </c>
      <c r="J36" s="70">
        <f t="shared" si="4"/>
        <v>2.1999999999999997E-3</v>
      </c>
      <c r="K36" s="108">
        <v>18</v>
      </c>
      <c r="L36" s="109" t="s">
        <v>63</v>
      </c>
      <c r="M36" s="70">
        <f t="shared" si="0"/>
        <v>1.8E-3</v>
      </c>
      <c r="N36" s="108">
        <v>14</v>
      </c>
      <c r="O36" s="109" t="s">
        <v>63</v>
      </c>
      <c r="P36" s="70">
        <f t="shared" si="1"/>
        <v>1.4E-3</v>
      </c>
    </row>
    <row r="37" spans="2:16">
      <c r="B37" s="108">
        <v>6</v>
      </c>
      <c r="C37" s="109" t="s">
        <v>62</v>
      </c>
      <c r="D37" s="95">
        <f t="shared" si="2"/>
        <v>4.4117647058823532E-5</v>
      </c>
      <c r="E37" s="110">
        <v>4.6050000000000001E-2</v>
      </c>
      <c r="F37" s="111">
        <v>1.0740000000000001</v>
      </c>
      <c r="G37" s="107">
        <f t="shared" si="3"/>
        <v>1.12005</v>
      </c>
      <c r="H37" s="108">
        <v>23</v>
      </c>
      <c r="I37" s="109" t="s">
        <v>63</v>
      </c>
      <c r="J37" s="70">
        <f t="shared" si="4"/>
        <v>2.3E-3</v>
      </c>
      <c r="K37" s="108">
        <v>19</v>
      </c>
      <c r="L37" s="109" t="s">
        <v>63</v>
      </c>
      <c r="M37" s="70">
        <f t="shared" si="0"/>
        <v>1.9E-3</v>
      </c>
      <c r="N37" s="108">
        <v>15</v>
      </c>
      <c r="O37" s="109" t="s">
        <v>63</v>
      </c>
      <c r="P37" s="70">
        <f t="shared" si="1"/>
        <v>1.5E-3</v>
      </c>
    </row>
    <row r="38" spans="2:16">
      <c r="B38" s="108">
        <v>6.5</v>
      </c>
      <c r="C38" s="109" t="s">
        <v>62</v>
      </c>
      <c r="D38" s="95">
        <f t="shared" si="2"/>
        <v>4.7794117647058819E-5</v>
      </c>
      <c r="E38" s="110">
        <v>4.793E-2</v>
      </c>
      <c r="F38" s="111">
        <v>1.1120000000000001</v>
      </c>
      <c r="G38" s="107">
        <f t="shared" si="3"/>
        <v>1.1599300000000001</v>
      </c>
      <c r="H38" s="108">
        <v>24</v>
      </c>
      <c r="I38" s="109" t="s">
        <v>63</v>
      </c>
      <c r="J38" s="70">
        <f t="shared" si="4"/>
        <v>2.4000000000000002E-3</v>
      </c>
      <c r="K38" s="108">
        <v>20</v>
      </c>
      <c r="L38" s="109" t="s">
        <v>63</v>
      </c>
      <c r="M38" s="70">
        <f t="shared" si="0"/>
        <v>2E-3</v>
      </c>
      <c r="N38" s="108">
        <v>15</v>
      </c>
      <c r="O38" s="109" t="s">
        <v>63</v>
      </c>
      <c r="P38" s="70">
        <f t="shared" si="1"/>
        <v>1.5E-3</v>
      </c>
    </row>
    <row r="39" spans="2:16">
      <c r="B39" s="108">
        <v>7</v>
      </c>
      <c r="C39" s="109" t="s">
        <v>62</v>
      </c>
      <c r="D39" s="95">
        <f t="shared" si="2"/>
        <v>5.147058823529412E-5</v>
      </c>
      <c r="E39" s="110">
        <v>4.9739999999999999E-2</v>
      </c>
      <c r="F39" s="111">
        <v>1.1479999999999999</v>
      </c>
      <c r="G39" s="107">
        <f t="shared" si="3"/>
        <v>1.1977399999999998</v>
      </c>
      <c r="H39" s="108">
        <v>25</v>
      </c>
      <c r="I39" s="109" t="s">
        <v>63</v>
      </c>
      <c r="J39" s="70">
        <f t="shared" si="4"/>
        <v>2.5000000000000001E-3</v>
      </c>
      <c r="K39" s="108">
        <v>21</v>
      </c>
      <c r="L39" s="109" t="s">
        <v>63</v>
      </c>
      <c r="M39" s="70">
        <f t="shared" si="0"/>
        <v>2.1000000000000003E-3</v>
      </c>
      <c r="N39" s="108">
        <v>16</v>
      </c>
      <c r="O39" s="109" t="s">
        <v>63</v>
      </c>
      <c r="P39" s="70">
        <f t="shared" si="1"/>
        <v>1.6000000000000001E-3</v>
      </c>
    </row>
    <row r="40" spans="2:16">
      <c r="B40" s="108">
        <v>8</v>
      </c>
      <c r="C40" s="109" t="s">
        <v>62</v>
      </c>
      <c r="D40" s="95">
        <f t="shared" si="2"/>
        <v>5.8823529411764708E-5</v>
      </c>
      <c r="E40" s="110">
        <v>5.3179999999999998E-2</v>
      </c>
      <c r="F40" s="111">
        <v>1.2150000000000001</v>
      </c>
      <c r="G40" s="107">
        <f t="shared" si="3"/>
        <v>1.2681800000000001</v>
      </c>
      <c r="H40" s="108">
        <v>27</v>
      </c>
      <c r="I40" s="109" t="s">
        <v>63</v>
      </c>
      <c r="J40" s="70">
        <f t="shared" si="4"/>
        <v>2.7000000000000001E-3</v>
      </c>
      <c r="K40" s="108">
        <v>22</v>
      </c>
      <c r="L40" s="109" t="s">
        <v>63</v>
      </c>
      <c r="M40" s="70">
        <f t="shared" si="0"/>
        <v>2.1999999999999997E-3</v>
      </c>
      <c r="N40" s="108">
        <v>17</v>
      </c>
      <c r="O40" s="109" t="s">
        <v>63</v>
      </c>
      <c r="P40" s="70">
        <f t="shared" si="1"/>
        <v>1.7000000000000001E-3</v>
      </c>
    </row>
    <row r="41" spans="2:16">
      <c r="B41" s="108">
        <v>9</v>
      </c>
      <c r="C41" s="109" t="s">
        <v>62</v>
      </c>
      <c r="D41" s="95">
        <f t="shared" si="2"/>
        <v>6.6176470588235288E-5</v>
      </c>
      <c r="E41" s="110">
        <v>5.6399999999999999E-2</v>
      </c>
      <c r="F41" s="111">
        <v>1.276</v>
      </c>
      <c r="G41" s="107">
        <f t="shared" si="3"/>
        <v>1.3324</v>
      </c>
      <c r="H41" s="108">
        <v>29</v>
      </c>
      <c r="I41" s="109" t="s">
        <v>63</v>
      </c>
      <c r="J41" s="70">
        <f t="shared" si="4"/>
        <v>2.9000000000000002E-3</v>
      </c>
      <c r="K41" s="108">
        <v>23</v>
      </c>
      <c r="L41" s="109" t="s">
        <v>63</v>
      </c>
      <c r="M41" s="70">
        <f t="shared" si="0"/>
        <v>2.3E-3</v>
      </c>
      <c r="N41" s="108">
        <v>18</v>
      </c>
      <c r="O41" s="109" t="s">
        <v>63</v>
      </c>
      <c r="P41" s="70">
        <f t="shared" si="1"/>
        <v>1.8E-3</v>
      </c>
    </row>
    <row r="42" spans="2:16">
      <c r="B42" s="108">
        <v>10</v>
      </c>
      <c r="C42" s="109" t="s">
        <v>62</v>
      </c>
      <c r="D42" s="95">
        <f t="shared" si="2"/>
        <v>7.3529411764705889E-5</v>
      </c>
      <c r="E42" s="110">
        <v>5.9450000000000003E-2</v>
      </c>
      <c r="F42" s="111">
        <v>1.3320000000000001</v>
      </c>
      <c r="G42" s="107">
        <f t="shared" si="3"/>
        <v>1.3914500000000001</v>
      </c>
      <c r="H42" s="108">
        <v>30</v>
      </c>
      <c r="I42" s="109" t="s">
        <v>63</v>
      </c>
      <c r="J42" s="70">
        <f t="shared" si="4"/>
        <v>3.0000000000000001E-3</v>
      </c>
      <c r="K42" s="108">
        <v>24</v>
      </c>
      <c r="L42" s="109" t="s">
        <v>63</v>
      </c>
      <c r="M42" s="70">
        <f t="shared" si="0"/>
        <v>2.4000000000000002E-3</v>
      </c>
      <c r="N42" s="108">
        <v>18</v>
      </c>
      <c r="O42" s="109" t="s">
        <v>63</v>
      </c>
      <c r="P42" s="70">
        <f t="shared" si="1"/>
        <v>1.8E-3</v>
      </c>
    </row>
    <row r="43" spans="2:16">
      <c r="B43" s="108">
        <v>11</v>
      </c>
      <c r="C43" s="109" t="s">
        <v>62</v>
      </c>
      <c r="D43" s="95">
        <f t="shared" si="2"/>
        <v>8.0882352941176464E-5</v>
      </c>
      <c r="E43" s="110">
        <v>6.2350000000000003E-2</v>
      </c>
      <c r="F43" s="111">
        <v>1.383</v>
      </c>
      <c r="G43" s="107">
        <f t="shared" si="3"/>
        <v>1.4453499999999999</v>
      </c>
      <c r="H43" s="108">
        <v>32</v>
      </c>
      <c r="I43" s="109" t="s">
        <v>63</v>
      </c>
      <c r="J43" s="70">
        <f t="shared" si="4"/>
        <v>3.2000000000000002E-3</v>
      </c>
      <c r="K43" s="108">
        <v>26</v>
      </c>
      <c r="L43" s="109" t="s">
        <v>63</v>
      </c>
      <c r="M43" s="70">
        <f t="shared" si="0"/>
        <v>2.5999999999999999E-3</v>
      </c>
      <c r="N43" s="108">
        <v>19</v>
      </c>
      <c r="O43" s="109" t="s">
        <v>63</v>
      </c>
      <c r="P43" s="70">
        <f t="shared" si="1"/>
        <v>1.9E-3</v>
      </c>
    </row>
    <row r="44" spans="2:16">
      <c r="B44" s="108">
        <v>12</v>
      </c>
      <c r="C44" s="109" t="s">
        <v>62</v>
      </c>
      <c r="D44" s="95">
        <f t="shared" si="2"/>
        <v>8.8235294117647065E-5</v>
      </c>
      <c r="E44" s="110">
        <v>6.5129999999999993E-2</v>
      </c>
      <c r="F44" s="111">
        <v>1.431</v>
      </c>
      <c r="G44" s="107">
        <f t="shared" si="3"/>
        <v>1.49613</v>
      </c>
      <c r="H44" s="108">
        <v>33</v>
      </c>
      <c r="I44" s="109" t="s">
        <v>63</v>
      </c>
      <c r="J44" s="70">
        <f t="shared" si="4"/>
        <v>3.3E-3</v>
      </c>
      <c r="K44" s="108">
        <v>27</v>
      </c>
      <c r="L44" s="109" t="s">
        <v>63</v>
      </c>
      <c r="M44" s="70">
        <f t="shared" si="0"/>
        <v>2.7000000000000001E-3</v>
      </c>
      <c r="N44" s="108">
        <v>20</v>
      </c>
      <c r="O44" s="109" t="s">
        <v>63</v>
      </c>
      <c r="P44" s="70">
        <f t="shared" si="1"/>
        <v>2E-3</v>
      </c>
    </row>
    <row r="45" spans="2:16">
      <c r="B45" s="108">
        <v>13</v>
      </c>
      <c r="C45" s="109" t="s">
        <v>62</v>
      </c>
      <c r="D45" s="95">
        <f t="shared" si="2"/>
        <v>9.5588235294117639E-5</v>
      </c>
      <c r="E45" s="110">
        <v>6.7790000000000003E-2</v>
      </c>
      <c r="F45" s="111">
        <v>1.476</v>
      </c>
      <c r="G45" s="107">
        <f t="shared" si="3"/>
        <v>1.54379</v>
      </c>
      <c r="H45" s="108">
        <v>35</v>
      </c>
      <c r="I45" s="109" t="s">
        <v>63</v>
      </c>
      <c r="J45" s="70">
        <f t="shared" si="4"/>
        <v>3.5000000000000005E-3</v>
      </c>
      <c r="K45" s="108">
        <v>28</v>
      </c>
      <c r="L45" s="109" t="s">
        <v>63</v>
      </c>
      <c r="M45" s="70">
        <f t="shared" si="0"/>
        <v>2.8E-3</v>
      </c>
      <c r="N45" s="108">
        <v>21</v>
      </c>
      <c r="O45" s="109" t="s">
        <v>63</v>
      </c>
      <c r="P45" s="70">
        <f t="shared" si="1"/>
        <v>2.1000000000000003E-3</v>
      </c>
    </row>
    <row r="46" spans="2:16">
      <c r="B46" s="108">
        <v>14</v>
      </c>
      <c r="C46" s="109" t="s">
        <v>62</v>
      </c>
      <c r="D46" s="95">
        <f t="shared" si="2"/>
        <v>1.0294117647058824E-4</v>
      </c>
      <c r="E46" s="110">
        <v>7.034E-2</v>
      </c>
      <c r="F46" s="111">
        <v>1.518</v>
      </c>
      <c r="G46" s="107">
        <f t="shared" si="3"/>
        <v>1.5883400000000001</v>
      </c>
      <c r="H46" s="108">
        <v>37</v>
      </c>
      <c r="I46" s="109" t="s">
        <v>63</v>
      </c>
      <c r="J46" s="70">
        <f t="shared" si="4"/>
        <v>3.6999999999999997E-3</v>
      </c>
      <c r="K46" s="108">
        <v>29</v>
      </c>
      <c r="L46" s="109" t="s">
        <v>63</v>
      </c>
      <c r="M46" s="70">
        <f t="shared" si="0"/>
        <v>2.9000000000000002E-3</v>
      </c>
      <c r="N46" s="108">
        <v>22</v>
      </c>
      <c r="O46" s="109" t="s">
        <v>63</v>
      </c>
      <c r="P46" s="70">
        <f t="shared" si="1"/>
        <v>2.1999999999999997E-3</v>
      </c>
    </row>
    <row r="47" spans="2:16">
      <c r="B47" s="108">
        <v>15</v>
      </c>
      <c r="C47" s="109" t="s">
        <v>62</v>
      </c>
      <c r="D47" s="95">
        <f t="shared" si="2"/>
        <v>1.1029411764705881E-4</v>
      </c>
      <c r="E47" s="110">
        <v>7.281E-2</v>
      </c>
      <c r="F47" s="111">
        <v>1.5580000000000001</v>
      </c>
      <c r="G47" s="107">
        <f t="shared" si="3"/>
        <v>1.6308100000000001</v>
      </c>
      <c r="H47" s="108">
        <v>38</v>
      </c>
      <c r="I47" s="109" t="s">
        <v>63</v>
      </c>
      <c r="J47" s="70">
        <f t="shared" si="4"/>
        <v>3.8E-3</v>
      </c>
      <c r="K47" s="108">
        <v>30</v>
      </c>
      <c r="L47" s="109" t="s">
        <v>63</v>
      </c>
      <c r="M47" s="70">
        <f t="shared" si="0"/>
        <v>3.0000000000000001E-3</v>
      </c>
      <c r="N47" s="108">
        <v>23</v>
      </c>
      <c r="O47" s="109" t="s">
        <v>63</v>
      </c>
      <c r="P47" s="70">
        <f t="shared" si="1"/>
        <v>2.3E-3</v>
      </c>
    </row>
    <row r="48" spans="2:16">
      <c r="B48" s="108">
        <v>16</v>
      </c>
      <c r="C48" s="109" t="s">
        <v>62</v>
      </c>
      <c r="D48" s="95">
        <f t="shared" si="2"/>
        <v>1.1764705882352942E-4</v>
      </c>
      <c r="E48" s="110">
        <v>7.5200000000000003E-2</v>
      </c>
      <c r="F48" s="111">
        <v>1.595</v>
      </c>
      <c r="G48" s="107">
        <f t="shared" si="3"/>
        <v>1.6701999999999999</v>
      </c>
      <c r="H48" s="108">
        <v>40</v>
      </c>
      <c r="I48" s="109" t="s">
        <v>63</v>
      </c>
      <c r="J48" s="70">
        <f t="shared" si="4"/>
        <v>4.0000000000000001E-3</v>
      </c>
      <c r="K48" s="108">
        <v>31</v>
      </c>
      <c r="L48" s="109" t="s">
        <v>63</v>
      </c>
      <c r="M48" s="70">
        <f t="shared" si="0"/>
        <v>3.0999999999999999E-3</v>
      </c>
      <c r="N48" s="108">
        <v>23</v>
      </c>
      <c r="O48" s="109" t="s">
        <v>63</v>
      </c>
      <c r="P48" s="70">
        <f t="shared" si="1"/>
        <v>2.3E-3</v>
      </c>
    </row>
    <row r="49" spans="2:16">
      <c r="B49" s="108">
        <v>17</v>
      </c>
      <c r="C49" s="109" t="s">
        <v>62</v>
      </c>
      <c r="D49" s="95">
        <f t="shared" si="2"/>
        <v>1.25E-4</v>
      </c>
      <c r="E49" s="110">
        <v>7.7520000000000006E-2</v>
      </c>
      <c r="F49" s="111">
        <v>1.631</v>
      </c>
      <c r="G49" s="107">
        <f t="shared" si="3"/>
        <v>1.70852</v>
      </c>
      <c r="H49" s="108">
        <v>41</v>
      </c>
      <c r="I49" s="109" t="s">
        <v>63</v>
      </c>
      <c r="J49" s="70">
        <f t="shared" si="4"/>
        <v>4.1000000000000003E-3</v>
      </c>
      <c r="K49" s="108">
        <v>32</v>
      </c>
      <c r="L49" s="109" t="s">
        <v>63</v>
      </c>
      <c r="M49" s="70">
        <f t="shared" si="0"/>
        <v>3.2000000000000002E-3</v>
      </c>
      <c r="N49" s="108">
        <v>24</v>
      </c>
      <c r="O49" s="109" t="s">
        <v>63</v>
      </c>
      <c r="P49" s="70">
        <f t="shared" si="1"/>
        <v>2.4000000000000002E-3</v>
      </c>
    </row>
    <row r="50" spans="2:16">
      <c r="B50" s="108">
        <v>18</v>
      </c>
      <c r="C50" s="109" t="s">
        <v>62</v>
      </c>
      <c r="D50" s="95">
        <f t="shared" si="2"/>
        <v>1.3235294117647058E-4</v>
      </c>
      <c r="E50" s="110">
        <v>7.9759999999999998E-2</v>
      </c>
      <c r="F50" s="111">
        <v>1.6639999999999999</v>
      </c>
      <c r="G50" s="107">
        <f t="shared" si="3"/>
        <v>1.74376</v>
      </c>
      <c r="H50" s="108">
        <v>42</v>
      </c>
      <c r="I50" s="109" t="s">
        <v>63</v>
      </c>
      <c r="J50" s="70">
        <f t="shared" si="4"/>
        <v>4.2000000000000006E-3</v>
      </c>
      <c r="K50" s="108">
        <v>33</v>
      </c>
      <c r="L50" s="109" t="s">
        <v>63</v>
      </c>
      <c r="M50" s="70">
        <f t="shared" si="0"/>
        <v>3.3E-3</v>
      </c>
      <c r="N50" s="108">
        <v>25</v>
      </c>
      <c r="O50" s="109" t="s">
        <v>63</v>
      </c>
      <c r="P50" s="70">
        <f t="shared" si="1"/>
        <v>2.5000000000000001E-3</v>
      </c>
    </row>
    <row r="51" spans="2:16">
      <c r="B51" s="108">
        <v>20</v>
      </c>
      <c r="C51" s="109" t="s">
        <v>62</v>
      </c>
      <c r="D51" s="95">
        <f t="shared" si="2"/>
        <v>1.4705882352941178E-4</v>
      </c>
      <c r="E51" s="110">
        <v>8.4080000000000002E-2</v>
      </c>
      <c r="F51" s="111">
        <v>1.7270000000000001</v>
      </c>
      <c r="G51" s="107">
        <f t="shared" si="3"/>
        <v>1.81108</v>
      </c>
      <c r="H51" s="108">
        <v>45</v>
      </c>
      <c r="I51" s="109" t="s">
        <v>63</v>
      </c>
      <c r="J51" s="70">
        <f t="shared" si="4"/>
        <v>4.4999999999999997E-3</v>
      </c>
      <c r="K51" s="108">
        <v>35</v>
      </c>
      <c r="L51" s="109" t="s">
        <v>63</v>
      </c>
      <c r="M51" s="70">
        <f t="shared" si="0"/>
        <v>3.5000000000000005E-3</v>
      </c>
      <c r="N51" s="108">
        <v>26</v>
      </c>
      <c r="O51" s="109" t="s">
        <v>63</v>
      </c>
      <c r="P51" s="70">
        <f t="shared" si="1"/>
        <v>2.5999999999999999E-3</v>
      </c>
    </row>
    <row r="52" spans="2:16">
      <c r="B52" s="108">
        <v>22.5</v>
      </c>
      <c r="C52" s="109" t="s">
        <v>62</v>
      </c>
      <c r="D52" s="95">
        <f t="shared" si="2"/>
        <v>1.6544117647058823E-4</v>
      </c>
      <c r="E52" s="110">
        <v>8.9179999999999995E-2</v>
      </c>
      <c r="F52" s="111">
        <v>1.798</v>
      </c>
      <c r="G52" s="107">
        <f t="shared" si="3"/>
        <v>1.8871800000000001</v>
      </c>
      <c r="H52" s="108">
        <v>49</v>
      </c>
      <c r="I52" s="109" t="s">
        <v>63</v>
      </c>
      <c r="J52" s="70">
        <f t="shared" si="4"/>
        <v>4.8999999999999998E-3</v>
      </c>
      <c r="K52" s="108">
        <v>37</v>
      </c>
      <c r="L52" s="109" t="s">
        <v>63</v>
      </c>
      <c r="M52" s="70">
        <f t="shared" si="0"/>
        <v>3.6999999999999997E-3</v>
      </c>
      <c r="N52" s="108">
        <v>28</v>
      </c>
      <c r="O52" s="109" t="s">
        <v>63</v>
      </c>
      <c r="P52" s="70">
        <f t="shared" si="1"/>
        <v>2.8E-3</v>
      </c>
    </row>
    <row r="53" spans="2:16">
      <c r="B53" s="108">
        <v>25</v>
      </c>
      <c r="C53" s="109" t="s">
        <v>62</v>
      </c>
      <c r="D53" s="95">
        <f t="shared" si="2"/>
        <v>1.838235294117647E-4</v>
      </c>
      <c r="E53" s="110">
        <v>9.4E-2</v>
      </c>
      <c r="F53" s="111">
        <v>1.861</v>
      </c>
      <c r="G53" s="107">
        <f t="shared" si="3"/>
        <v>1.9550000000000001</v>
      </c>
      <c r="H53" s="108">
        <v>52</v>
      </c>
      <c r="I53" s="109" t="s">
        <v>63</v>
      </c>
      <c r="J53" s="70">
        <f t="shared" si="4"/>
        <v>5.1999999999999998E-3</v>
      </c>
      <c r="K53" s="108">
        <v>39</v>
      </c>
      <c r="L53" s="109" t="s">
        <v>63</v>
      </c>
      <c r="M53" s="70">
        <f t="shared" si="0"/>
        <v>3.8999999999999998E-3</v>
      </c>
      <c r="N53" s="108">
        <v>29</v>
      </c>
      <c r="O53" s="109" t="s">
        <v>63</v>
      </c>
      <c r="P53" s="70">
        <f t="shared" si="1"/>
        <v>2.9000000000000002E-3</v>
      </c>
    </row>
    <row r="54" spans="2:16">
      <c r="B54" s="108">
        <v>27.5</v>
      </c>
      <c r="C54" s="109" t="s">
        <v>62</v>
      </c>
      <c r="D54" s="95">
        <f t="shared" si="2"/>
        <v>2.0220588235294118E-4</v>
      </c>
      <c r="E54" s="110">
        <v>9.8589999999999997E-2</v>
      </c>
      <c r="F54" s="111">
        <v>1.919</v>
      </c>
      <c r="G54" s="107">
        <f t="shared" si="3"/>
        <v>2.0175900000000002</v>
      </c>
      <c r="H54" s="108">
        <v>55</v>
      </c>
      <c r="I54" s="109" t="s">
        <v>63</v>
      </c>
      <c r="J54" s="70">
        <f t="shared" si="4"/>
        <v>5.4999999999999997E-3</v>
      </c>
      <c r="K54" s="108">
        <v>41</v>
      </c>
      <c r="L54" s="109" t="s">
        <v>63</v>
      </c>
      <c r="M54" s="70">
        <f t="shared" si="0"/>
        <v>4.1000000000000003E-3</v>
      </c>
      <c r="N54" s="108">
        <v>31</v>
      </c>
      <c r="O54" s="109" t="s">
        <v>63</v>
      </c>
      <c r="P54" s="70">
        <f t="shared" si="1"/>
        <v>3.0999999999999999E-3</v>
      </c>
    </row>
    <row r="55" spans="2:16">
      <c r="B55" s="108">
        <v>30</v>
      </c>
      <c r="C55" s="109" t="s">
        <v>62</v>
      </c>
      <c r="D55" s="95">
        <f t="shared" si="2"/>
        <v>2.2058823529411763E-4</v>
      </c>
      <c r="E55" s="110">
        <v>0.10299999999999999</v>
      </c>
      <c r="F55" s="111">
        <v>1.9730000000000001</v>
      </c>
      <c r="G55" s="107">
        <f t="shared" si="3"/>
        <v>2.0760000000000001</v>
      </c>
      <c r="H55" s="108">
        <v>58</v>
      </c>
      <c r="I55" s="109" t="s">
        <v>63</v>
      </c>
      <c r="J55" s="70">
        <f t="shared" si="4"/>
        <v>5.8000000000000005E-3</v>
      </c>
      <c r="K55" s="108">
        <v>44</v>
      </c>
      <c r="L55" s="109" t="s">
        <v>63</v>
      </c>
      <c r="M55" s="70">
        <f t="shared" si="0"/>
        <v>4.3999999999999994E-3</v>
      </c>
      <c r="N55" s="108">
        <v>32</v>
      </c>
      <c r="O55" s="109" t="s">
        <v>63</v>
      </c>
      <c r="P55" s="70">
        <f t="shared" si="1"/>
        <v>3.2000000000000002E-3</v>
      </c>
    </row>
    <row r="56" spans="2:16">
      <c r="B56" s="108">
        <v>32.5</v>
      </c>
      <c r="C56" s="109" t="s">
        <v>62</v>
      </c>
      <c r="D56" s="95">
        <f t="shared" si="2"/>
        <v>2.3897058823529413E-4</v>
      </c>
      <c r="E56" s="110">
        <v>0.1072</v>
      </c>
      <c r="F56" s="111">
        <v>2.0209999999999999</v>
      </c>
      <c r="G56" s="107">
        <f t="shared" si="3"/>
        <v>2.1282000000000001</v>
      </c>
      <c r="H56" s="108">
        <v>61</v>
      </c>
      <c r="I56" s="109" t="s">
        <v>63</v>
      </c>
      <c r="J56" s="70">
        <f t="shared" si="4"/>
        <v>6.0999999999999995E-3</v>
      </c>
      <c r="K56" s="108">
        <v>46</v>
      </c>
      <c r="L56" s="109" t="s">
        <v>63</v>
      </c>
      <c r="M56" s="70">
        <f t="shared" si="0"/>
        <v>4.5999999999999999E-3</v>
      </c>
      <c r="N56" s="108">
        <v>34</v>
      </c>
      <c r="O56" s="109" t="s">
        <v>63</v>
      </c>
      <c r="P56" s="70">
        <f t="shared" si="1"/>
        <v>3.4000000000000002E-3</v>
      </c>
    </row>
    <row r="57" spans="2:16">
      <c r="B57" s="108">
        <v>35</v>
      </c>
      <c r="C57" s="109" t="s">
        <v>62</v>
      </c>
      <c r="D57" s="95">
        <f t="shared" si="2"/>
        <v>2.5735294117647061E-4</v>
      </c>
      <c r="E57" s="110">
        <v>0.11119999999999999</v>
      </c>
      <c r="F57" s="111">
        <v>2.0670000000000002</v>
      </c>
      <c r="G57" s="107">
        <f t="shared" si="3"/>
        <v>2.1782000000000004</v>
      </c>
      <c r="H57" s="108">
        <v>64</v>
      </c>
      <c r="I57" s="109" t="s">
        <v>63</v>
      </c>
      <c r="J57" s="70">
        <f t="shared" si="4"/>
        <v>6.4000000000000003E-3</v>
      </c>
      <c r="K57" s="108">
        <v>48</v>
      </c>
      <c r="L57" s="109" t="s">
        <v>63</v>
      </c>
      <c r="M57" s="70">
        <f t="shared" si="0"/>
        <v>4.8000000000000004E-3</v>
      </c>
      <c r="N57" s="108">
        <v>35</v>
      </c>
      <c r="O57" s="109" t="s">
        <v>63</v>
      </c>
      <c r="P57" s="70">
        <f t="shared" si="1"/>
        <v>3.5000000000000005E-3</v>
      </c>
    </row>
    <row r="58" spans="2:16">
      <c r="B58" s="108">
        <v>37.5</v>
      </c>
      <c r="C58" s="109" t="s">
        <v>62</v>
      </c>
      <c r="D58" s="95">
        <f t="shared" si="2"/>
        <v>2.7573529411764705E-4</v>
      </c>
      <c r="E58" s="110">
        <v>0.11509999999999999</v>
      </c>
      <c r="F58" s="111">
        <v>2.109</v>
      </c>
      <c r="G58" s="107">
        <f t="shared" si="3"/>
        <v>2.2241</v>
      </c>
      <c r="H58" s="108">
        <v>67</v>
      </c>
      <c r="I58" s="109" t="s">
        <v>63</v>
      </c>
      <c r="J58" s="70">
        <f t="shared" si="4"/>
        <v>6.7000000000000002E-3</v>
      </c>
      <c r="K58" s="108">
        <v>50</v>
      </c>
      <c r="L58" s="109" t="s">
        <v>63</v>
      </c>
      <c r="M58" s="70">
        <f t="shared" si="0"/>
        <v>5.0000000000000001E-3</v>
      </c>
      <c r="N58" s="108">
        <v>36</v>
      </c>
      <c r="O58" s="109" t="s">
        <v>63</v>
      </c>
      <c r="P58" s="70">
        <f t="shared" si="1"/>
        <v>3.5999999999999999E-3</v>
      </c>
    </row>
    <row r="59" spans="2:16">
      <c r="B59" s="108">
        <v>40</v>
      </c>
      <c r="C59" s="109" t="s">
        <v>62</v>
      </c>
      <c r="D59" s="95">
        <f t="shared" si="2"/>
        <v>2.9411764705882356E-4</v>
      </c>
      <c r="E59" s="110">
        <v>0.11890000000000001</v>
      </c>
      <c r="F59" s="111">
        <v>2.1480000000000001</v>
      </c>
      <c r="G59" s="107">
        <f t="shared" si="3"/>
        <v>2.2669000000000001</v>
      </c>
      <c r="H59" s="108">
        <v>70</v>
      </c>
      <c r="I59" s="109" t="s">
        <v>63</v>
      </c>
      <c r="J59" s="70">
        <f t="shared" si="4"/>
        <v>7.000000000000001E-3</v>
      </c>
      <c r="K59" s="108">
        <v>52</v>
      </c>
      <c r="L59" s="109" t="s">
        <v>63</v>
      </c>
      <c r="M59" s="70">
        <f t="shared" si="0"/>
        <v>5.1999999999999998E-3</v>
      </c>
      <c r="N59" s="108">
        <v>38</v>
      </c>
      <c r="O59" s="109" t="s">
        <v>63</v>
      </c>
      <c r="P59" s="70">
        <f t="shared" si="1"/>
        <v>3.8E-3</v>
      </c>
    </row>
    <row r="60" spans="2:16">
      <c r="B60" s="108">
        <v>45</v>
      </c>
      <c r="C60" s="109" t="s">
        <v>62</v>
      </c>
      <c r="D60" s="95">
        <f t="shared" si="2"/>
        <v>3.3088235294117646E-4</v>
      </c>
      <c r="E60" s="110">
        <v>0.12609999999999999</v>
      </c>
      <c r="F60" s="111">
        <v>2.2189999999999999</v>
      </c>
      <c r="G60" s="107">
        <f t="shared" si="3"/>
        <v>2.3451</v>
      </c>
      <c r="H60" s="108">
        <v>76</v>
      </c>
      <c r="I60" s="109" t="s">
        <v>63</v>
      </c>
      <c r="J60" s="70">
        <f t="shared" si="4"/>
        <v>7.6E-3</v>
      </c>
      <c r="K60" s="108">
        <v>55</v>
      </c>
      <c r="L60" s="109" t="s">
        <v>63</v>
      </c>
      <c r="M60" s="70">
        <f t="shared" si="0"/>
        <v>5.4999999999999997E-3</v>
      </c>
      <c r="N60" s="108">
        <v>40</v>
      </c>
      <c r="O60" s="109" t="s">
        <v>63</v>
      </c>
      <c r="P60" s="70">
        <f t="shared" si="1"/>
        <v>4.0000000000000001E-3</v>
      </c>
    </row>
    <row r="61" spans="2:16">
      <c r="B61" s="108">
        <v>50</v>
      </c>
      <c r="C61" s="109" t="s">
        <v>62</v>
      </c>
      <c r="D61" s="95">
        <f t="shared" si="2"/>
        <v>3.6764705882352941E-4</v>
      </c>
      <c r="E61" s="110">
        <v>0.13289999999999999</v>
      </c>
      <c r="F61" s="111">
        <v>2.282</v>
      </c>
      <c r="G61" s="107">
        <f t="shared" si="3"/>
        <v>2.4148999999999998</v>
      </c>
      <c r="H61" s="108">
        <v>81</v>
      </c>
      <c r="I61" s="109" t="s">
        <v>63</v>
      </c>
      <c r="J61" s="70">
        <f t="shared" si="4"/>
        <v>8.0999999999999996E-3</v>
      </c>
      <c r="K61" s="108">
        <v>59</v>
      </c>
      <c r="L61" s="109" t="s">
        <v>63</v>
      </c>
      <c r="M61" s="70">
        <f t="shared" si="0"/>
        <v>5.8999999999999999E-3</v>
      </c>
      <c r="N61" s="108">
        <v>43</v>
      </c>
      <c r="O61" s="109" t="s">
        <v>63</v>
      </c>
      <c r="P61" s="70">
        <f t="shared" si="1"/>
        <v>4.3E-3</v>
      </c>
    </row>
    <row r="62" spans="2:16">
      <c r="B62" s="108">
        <v>55</v>
      </c>
      <c r="C62" s="109" t="s">
        <v>62</v>
      </c>
      <c r="D62" s="95">
        <f t="shared" si="2"/>
        <v>4.0441176470588236E-4</v>
      </c>
      <c r="E62" s="110">
        <v>0.1394</v>
      </c>
      <c r="F62" s="111">
        <v>2.3380000000000001</v>
      </c>
      <c r="G62" s="107">
        <f t="shared" si="3"/>
        <v>2.4774000000000003</v>
      </c>
      <c r="H62" s="108">
        <v>87</v>
      </c>
      <c r="I62" s="109" t="s">
        <v>63</v>
      </c>
      <c r="J62" s="70">
        <f t="shared" si="4"/>
        <v>8.6999999999999994E-3</v>
      </c>
      <c r="K62" s="108">
        <v>63</v>
      </c>
      <c r="L62" s="109" t="s">
        <v>63</v>
      </c>
      <c r="M62" s="70">
        <f t="shared" si="0"/>
        <v>6.3E-3</v>
      </c>
      <c r="N62" s="108">
        <v>45</v>
      </c>
      <c r="O62" s="109" t="s">
        <v>63</v>
      </c>
      <c r="P62" s="70">
        <f t="shared" si="1"/>
        <v>4.4999999999999997E-3</v>
      </c>
    </row>
    <row r="63" spans="2:16">
      <c r="B63" s="108">
        <v>60</v>
      </c>
      <c r="C63" s="109" t="s">
        <v>62</v>
      </c>
      <c r="D63" s="95">
        <f t="shared" si="2"/>
        <v>4.4117647058823526E-4</v>
      </c>
      <c r="E63" s="110">
        <v>0.14560000000000001</v>
      </c>
      <c r="F63" s="111">
        <v>2.3879999999999999</v>
      </c>
      <c r="G63" s="107">
        <f t="shared" si="3"/>
        <v>2.5335999999999999</v>
      </c>
      <c r="H63" s="108">
        <v>92</v>
      </c>
      <c r="I63" s="109" t="s">
        <v>63</v>
      </c>
      <c r="J63" s="70">
        <f t="shared" si="4"/>
        <v>9.1999999999999998E-3</v>
      </c>
      <c r="K63" s="108">
        <v>66</v>
      </c>
      <c r="L63" s="109" t="s">
        <v>63</v>
      </c>
      <c r="M63" s="70">
        <f t="shared" si="0"/>
        <v>6.6E-3</v>
      </c>
      <c r="N63" s="108">
        <v>47</v>
      </c>
      <c r="O63" s="109" t="s">
        <v>63</v>
      </c>
      <c r="P63" s="70">
        <f t="shared" si="1"/>
        <v>4.7000000000000002E-3</v>
      </c>
    </row>
    <row r="64" spans="2:16">
      <c r="B64" s="108">
        <v>65</v>
      </c>
      <c r="C64" s="109" t="s">
        <v>62</v>
      </c>
      <c r="D64" s="95">
        <f t="shared" si="2"/>
        <v>4.7794117647058826E-4</v>
      </c>
      <c r="E64" s="110">
        <v>0.15160000000000001</v>
      </c>
      <c r="F64" s="111">
        <v>2.4340000000000002</v>
      </c>
      <c r="G64" s="107">
        <f t="shared" si="3"/>
        <v>2.5856000000000003</v>
      </c>
      <c r="H64" s="108">
        <v>98</v>
      </c>
      <c r="I64" s="109" t="s">
        <v>63</v>
      </c>
      <c r="J64" s="70">
        <f t="shared" si="4"/>
        <v>9.7999999999999997E-3</v>
      </c>
      <c r="K64" s="108">
        <v>70</v>
      </c>
      <c r="L64" s="109" t="s">
        <v>63</v>
      </c>
      <c r="M64" s="70">
        <f t="shared" si="0"/>
        <v>7.000000000000001E-3</v>
      </c>
      <c r="N64" s="108">
        <v>50</v>
      </c>
      <c r="O64" s="109" t="s">
        <v>63</v>
      </c>
      <c r="P64" s="70">
        <f t="shared" si="1"/>
        <v>5.0000000000000001E-3</v>
      </c>
    </row>
    <row r="65" spans="2:16">
      <c r="B65" s="108">
        <v>70</v>
      </c>
      <c r="C65" s="109" t="s">
        <v>62</v>
      </c>
      <c r="D65" s="95">
        <f t="shared" si="2"/>
        <v>5.1470588235294121E-4</v>
      </c>
      <c r="E65" s="110">
        <v>0.1573</v>
      </c>
      <c r="F65" s="111">
        <v>2.476</v>
      </c>
      <c r="G65" s="107">
        <f t="shared" si="3"/>
        <v>2.6333000000000002</v>
      </c>
      <c r="H65" s="108">
        <v>103</v>
      </c>
      <c r="I65" s="109" t="s">
        <v>63</v>
      </c>
      <c r="J65" s="70">
        <f t="shared" si="4"/>
        <v>1.03E-2</v>
      </c>
      <c r="K65" s="108">
        <v>73</v>
      </c>
      <c r="L65" s="109" t="s">
        <v>63</v>
      </c>
      <c r="M65" s="70">
        <f t="shared" si="0"/>
        <v>7.2999999999999992E-3</v>
      </c>
      <c r="N65" s="108">
        <v>52</v>
      </c>
      <c r="O65" s="109" t="s">
        <v>63</v>
      </c>
      <c r="P65" s="70">
        <f t="shared" si="1"/>
        <v>5.1999999999999998E-3</v>
      </c>
    </row>
    <row r="66" spans="2:16">
      <c r="B66" s="108">
        <v>80</v>
      </c>
      <c r="C66" s="109" t="s">
        <v>62</v>
      </c>
      <c r="D66" s="95">
        <f t="shared" si="2"/>
        <v>5.8823529411764712E-4</v>
      </c>
      <c r="E66" s="110">
        <v>0.16819999999999999</v>
      </c>
      <c r="F66" s="111">
        <v>2.5489999999999999</v>
      </c>
      <c r="G66" s="107">
        <f t="shared" si="3"/>
        <v>2.7172000000000001</v>
      </c>
      <c r="H66" s="108">
        <v>113</v>
      </c>
      <c r="I66" s="109" t="s">
        <v>63</v>
      </c>
      <c r="J66" s="70">
        <f t="shared" si="4"/>
        <v>1.1300000000000001E-2</v>
      </c>
      <c r="K66" s="108">
        <v>79</v>
      </c>
      <c r="L66" s="109" t="s">
        <v>63</v>
      </c>
      <c r="M66" s="70">
        <f t="shared" si="0"/>
        <v>7.9000000000000008E-3</v>
      </c>
      <c r="N66" s="108">
        <v>57</v>
      </c>
      <c r="O66" s="109" t="s">
        <v>63</v>
      </c>
      <c r="P66" s="70">
        <f t="shared" si="1"/>
        <v>5.7000000000000002E-3</v>
      </c>
    </row>
    <row r="67" spans="2:16">
      <c r="B67" s="108">
        <v>90</v>
      </c>
      <c r="C67" s="109" t="s">
        <v>62</v>
      </c>
      <c r="D67" s="95">
        <f t="shared" si="2"/>
        <v>6.6176470588235291E-4</v>
      </c>
      <c r="E67" s="110">
        <v>0.1784</v>
      </c>
      <c r="F67" s="111">
        <v>2.6110000000000002</v>
      </c>
      <c r="G67" s="107">
        <f t="shared" si="3"/>
        <v>2.7894000000000001</v>
      </c>
      <c r="H67" s="108">
        <v>123</v>
      </c>
      <c r="I67" s="109" t="s">
        <v>63</v>
      </c>
      <c r="J67" s="70">
        <f t="shared" si="4"/>
        <v>1.23E-2</v>
      </c>
      <c r="K67" s="108">
        <v>85</v>
      </c>
      <c r="L67" s="109" t="s">
        <v>63</v>
      </c>
      <c r="M67" s="70">
        <f t="shared" si="0"/>
        <v>8.5000000000000006E-3</v>
      </c>
      <c r="N67" s="108">
        <v>61</v>
      </c>
      <c r="O67" s="109" t="s">
        <v>63</v>
      </c>
      <c r="P67" s="70">
        <f t="shared" si="1"/>
        <v>6.0999999999999995E-3</v>
      </c>
    </row>
    <row r="68" spans="2:16">
      <c r="B68" s="108">
        <v>100</v>
      </c>
      <c r="C68" s="109" t="s">
        <v>62</v>
      </c>
      <c r="D68" s="95">
        <f t="shared" si="2"/>
        <v>7.3529411764705881E-4</v>
      </c>
      <c r="E68" s="110">
        <v>0.188</v>
      </c>
      <c r="F68" s="111">
        <v>2.6640000000000001</v>
      </c>
      <c r="G68" s="107">
        <f t="shared" si="3"/>
        <v>2.8520000000000003</v>
      </c>
      <c r="H68" s="108">
        <v>133</v>
      </c>
      <c r="I68" s="109" t="s">
        <v>63</v>
      </c>
      <c r="J68" s="70">
        <f t="shared" si="4"/>
        <v>1.3300000000000001E-2</v>
      </c>
      <c r="K68" s="108">
        <v>91</v>
      </c>
      <c r="L68" s="109" t="s">
        <v>63</v>
      </c>
      <c r="M68" s="70">
        <f t="shared" si="0"/>
        <v>9.1000000000000004E-3</v>
      </c>
      <c r="N68" s="108">
        <v>65</v>
      </c>
      <c r="O68" s="109" t="s">
        <v>63</v>
      </c>
      <c r="P68" s="70">
        <f t="shared" si="1"/>
        <v>6.5000000000000006E-3</v>
      </c>
    </row>
    <row r="69" spans="2:16">
      <c r="B69" s="108">
        <v>110</v>
      </c>
      <c r="C69" s="109" t="s">
        <v>62</v>
      </c>
      <c r="D69" s="95">
        <f t="shared" si="2"/>
        <v>8.0882352941176472E-4</v>
      </c>
      <c r="E69" s="110">
        <v>0.19719999999999999</v>
      </c>
      <c r="F69" s="111">
        <v>2.71</v>
      </c>
      <c r="G69" s="107">
        <f t="shared" si="3"/>
        <v>2.9072</v>
      </c>
      <c r="H69" s="108">
        <v>143</v>
      </c>
      <c r="I69" s="109" t="s">
        <v>63</v>
      </c>
      <c r="J69" s="70">
        <f t="shared" si="4"/>
        <v>1.4299999999999998E-2</v>
      </c>
      <c r="K69" s="108">
        <v>97</v>
      </c>
      <c r="L69" s="109" t="s">
        <v>63</v>
      </c>
      <c r="M69" s="70">
        <f t="shared" si="0"/>
        <v>9.7000000000000003E-3</v>
      </c>
      <c r="N69" s="108">
        <v>70</v>
      </c>
      <c r="O69" s="109" t="s">
        <v>63</v>
      </c>
      <c r="P69" s="70">
        <f t="shared" si="1"/>
        <v>7.000000000000001E-3</v>
      </c>
    </row>
    <row r="70" spans="2:16">
      <c r="B70" s="108">
        <v>120</v>
      </c>
      <c r="C70" s="109" t="s">
        <v>62</v>
      </c>
      <c r="D70" s="95">
        <f t="shared" si="2"/>
        <v>8.8235294117647051E-4</v>
      </c>
      <c r="E70" s="110">
        <v>0.2059</v>
      </c>
      <c r="F70" s="111">
        <v>2.75</v>
      </c>
      <c r="G70" s="107">
        <f t="shared" si="3"/>
        <v>2.9559000000000002</v>
      </c>
      <c r="H70" s="108">
        <v>153</v>
      </c>
      <c r="I70" s="109" t="s">
        <v>63</v>
      </c>
      <c r="J70" s="70">
        <f t="shared" si="4"/>
        <v>1.5299999999999999E-2</v>
      </c>
      <c r="K70" s="108">
        <v>103</v>
      </c>
      <c r="L70" s="109" t="s">
        <v>63</v>
      </c>
      <c r="M70" s="70">
        <f t="shared" si="0"/>
        <v>1.03E-2</v>
      </c>
      <c r="N70" s="108">
        <v>74</v>
      </c>
      <c r="O70" s="109" t="s">
        <v>63</v>
      </c>
      <c r="P70" s="70">
        <f t="shared" si="1"/>
        <v>7.3999999999999995E-3</v>
      </c>
    </row>
    <row r="71" spans="2:16">
      <c r="B71" s="108">
        <v>130</v>
      </c>
      <c r="C71" s="109" t="s">
        <v>62</v>
      </c>
      <c r="D71" s="95">
        <f t="shared" si="2"/>
        <v>9.5588235294117652E-4</v>
      </c>
      <c r="E71" s="110">
        <v>0.21440000000000001</v>
      </c>
      <c r="F71" s="111">
        <v>2.7850000000000001</v>
      </c>
      <c r="G71" s="107">
        <f t="shared" si="3"/>
        <v>2.9994000000000001</v>
      </c>
      <c r="H71" s="108">
        <v>163</v>
      </c>
      <c r="I71" s="109" t="s">
        <v>63</v>
      </c>
      <c r="J71" s="70">
        <f t="shared" si="4"/>
        <v>1.6300000000000002E-2</v>
      </c>
      <c r="K71" s="108">
        <v>109</v>
      </c>
      <c r="L71" s="109" t="s">
        <v>63</v>
      </c>
      <c r="M71" s="70">
        <f t="shared" si="0"/>
        <v>1.09E-2</v>
      </c>
      <c r="N71" s="108">
        <v>78</v>
      </c>
      <c r="O71" s="109" t="s">
        <v>63</v>
      </c>
      <c r="P71" s="70">
        <f t="shared" si="1"/>
        <v>7.7999999999999996E-3</v>
      </c>
    </row>
    <row r="72" spans="2:16">
      <c r="B72" s="108">
        <v>140</v>
      </c>
      <c r="C72" s="109" t="s">
        <v>62</v>
      </c>
      <c r="D72" s="95">
        <f t="shared" si="2"/>
        <v>1.0294117647058824E-3</v>
      </c>
      <c r="E72" s="110">
        <v>0.22239999999999999</v>
      </c>
      <c r="F72" s="111">
        <v>2.8159999999999998</v>
      </c>
      <c r="G72" s="107">
        <f t="shared" si="3"/>
        <v>3.0383999999999998</v>
      </c>
      <c r="H72" s="108">
        <v>172</v>
      </c>
      <c r="I72" s="109" t="s">
        <v>63</v>
      </c>
      <c r="J72" s="70">
        <f t="shared" si="4"/>
        <v>1.72E-2</v>
      </c>
      <c r="K72" s="108">
        <v>114</v>
      </c>
      <c r="L72" s="109" t="s">
        <v>63</v>
      </c>
      <c r="M72" s="70">
        <f t="shared" si="0"/>
        <v>1.14E-2</v>
      </c>
      <c r="N72" s="108">
        <v>82</v>
      </c>
      <c r="O72" s="109" t="s">
        <v>63</v>
      </c>
      <c r="P72" s="70">
        <f t="shared" si="1"/>
        <v>8.2000000000000007E-3</v>
      </c>
    </row>
    <row r="73" spans="2:16">
      <c r="B73" s="108">
        <v>150</v>
      </c>
      <c r="C73" s="109" t="s">
        <v>62</v>
      </c>
      <c r="D73" s="95">
        <f t="shared" si="2"/>
        <v>1.1029411764705882E-3</v>
      </c>
      <c r="E73" s="110">
        <v>0.2303</v>
      </c>
      <c r="F73" s="111">
        <v>2.8439999999999999</v>
      </c>
      <c r="G73" s="107">
        <f t="shared" si="3"/>
        <v>3.0743</v>
      </c>
      <c r="H73" s="108">
        <v>182</v>
      </c>
      <c r="I73" s="109" t="s">
        <v>63</v>
      </c>
      <c r="J73" s="70">
        <f t="shared" si="4"/>
        <v>1.8200000000000001E-2</v>
      </c>
      <c r="K73" s="108">
        <v>120</v>
      </c>
      <c r="L73" s="109" t="s">
        <v>63</v>
      </c>
      <c r="M73" s="70">
        <f t="shared" si="0"/>
        <v>1.2E-2</v>
      </c>
      <c r="N73" s="108">
        <v>86</v>
      </c>
      <c r="O73" s="109" t="s">
        <v>63</v>
      </c>
      <c r="P73" s="70">
        <f t="shared" si="1"/>
        <v>8.6E-3</v>
      </c>
    </row>
    <row r="74" spans="2:16">
      <c r="B74" s="108">
        <v>160</v>
      </c>
      <c r="C74" s="109" t="s">
        <v>62</v>
      </c>
      <c r="D74" s="95">
        <f t="shared" si="2"/>
        <v>1.1764705882352942E-3</v>
      </c>
      <c r="E74" s="110">
        <v>0.23780000000000001</v>
      </c>
      <c r="F74" s="111">
        <v>2.8679999999999999</v>
      </c>
      <c r="G74" s="107">
        <f t="shared" si="3"/>
        <v>3.1057999999999999</v>
      </c>
      <c r="H74" s="108">
        <v>191</v>
      </c>
      <c r="I74" s="109" t="s">
        <v>63</v>
      </c>
      <c r="J74" s="70">
        <f t="shared" si="4"/>
        <v>1.9099999999999999E-2</v>
      </c>
      <c r="K74" s="108">
        <v>125</v>
      </c>
      <c r="L74" s="109" t="s">
        <v>63</v>
      </c>
      <c r="M74" s="70">
        <f t="shared" si="0"/>
        <v>1.2500000000000001E-2</v>
      </c>
      <c r="N74" s="108">
        <v>90</v>
      </c>
      <c r="O74" s="109" t="s">
        <v>63</v>
      </c>
      <c r="P74" s="70">
        <f t="shared" si="1"/>
        <v>8.9999999999999993E-3</v>
      </c>
    </row>
    <row r="75" spans="2:16">
      <c r="B75" s="108">
        <v>170</v>
      </c>
      <c r="C75" s="109" t="s">
        <v>62</v>
      </c>
      <c r="D75" s="95">
        <f t="shared" si="2"/>
        <v>1.25E-3</v>
      </c>
      <c r="E75" s="110">
        <v>0.24510000000000001</v>
      </c>
      <c r="F75" s="111">
        <v>2.89</v>
      </c>
      <c r="G75" s="107">
        <f t="shared" si="3"/>
        <v>3.1351</v>
      </c>
      <c r="H75" s="108">
        <v>201</v>
      </c>
      <c r="I75" s="109" t="s">
        <v>63</v>
      </c>
      <c r="J75" s="70">
        <f t="shared" si="4"/>
        <v>2.01E-2</v>
      </c>
      <c r="K75" s="108">
        <v>131</v>
      </c>
      <c r="L75" s="109" t="s">
        <v>63</v>
      </c>
      <c r="M75" s="70">
        <f t="shared" si="0"/>
        <v>1.3100000000000001E-2</v>
      </c>
      <c r="N75" s="108">
        <v>93</v>
      </c>
      <c r="O75" s="109" t="s">
        <v>63</v>
      </c>
      <c r="P75" s="70">
        <f t="shared" si="1"/>
        <v>9.2999999999999992E-3</v>
      </c>
    </row>
    <row r="76" spans="2:16">
      <c r="B76" s="108">
        <v>180</v>
      </c>
      <c r="C76" s="109" t="s">
        <v>62</v>
      </c>
      <c r="D76" s="95">
        <f t="shared" si="2"/>
        <v>1.3235294117647058E-3</v>
      </c>
      <c r="E76" s="110">
        <v>0.25219999999999998</v>
      </c>
      <c r="F76" s="111">
        <v>2.9089999999999998</v>
      </c>
      <c r="G76" s="107">
        <f t="shared" si="3"/>
        <v>3.1612</v>
      </c>
      <c r="H76" s="108">
        <v>210</v>
      </c>
      <c r="I76" s="109" t="s">
        <v>63</v>
      </c>
      <c r="J76" s="70">
        <f t="shared" si="4"/>
        <v>2.0999999999999998E-2</v>
      </c>
      <c r="K76" s="108">
        <v>136</v>
      </c>
      <c r="L76" s="109" t="s">
        <v>63</v>
      </c>
      <c r="M76" s="70">
        <f t="shared" si="0"/>
        <v>1.3600000000000001E-2</v>
      </c>
      <c r="N76" s="108">
        <v>97</v>
      </c>
      <c r="O76" s="109" t="s">
        <v>63</v>
      </c>
      <c r="P76" s="70">
        <f t="shared" si="1"/>
        <v>9.7000000000000003E-3</v>
      </c>
    </row>
    <row r="77" spans="2:16">
      <c r="B77" s="108">
        <v>200</v>
      </c>
      <c r="C77" s="109" t="s">
        <v>62</v>
      </c>
      <c r="D77" s="95">
        <f t="shared" si="2"/>
        <v>1.4705882352941176E-3</v>
      </c>
      <c r="E77" s="110">
        <v>0.26590000000000003</v>
      </c>
      <c r="F77" s="111">
        <v>2.9409999999999998</v>
      </c>
      <c r="G77" s="107">
        <f t="shared" si="3"/>
        <v>3.2069000000000001</v>
      </c>
      <c r="H77" s="108">
        <v>229</v>
      </c>
      <c r="I77" s="109" t="s">
        <v>63</v>
      </c>
      <c r="J77" s="70">
        <f t="shared" si="4"/>
        <v>2.29E-2</v>
      </c>
      <c r="K77" s="108">
        <v>147</v>
      </c>
      <c r="L77" s="109" t="s">
        <v>63</v>
      </c>
      <c r="M77" s="70">
        <f t="shared" si="0"/>
        <v>1.47E-2</v>
      </c>
      <c r="N77" s="108">
        <v>105</v>
      </c>
      <c r="O77" s="109" t="s">
        <v>63</v>
      </c>
      <c r="P77" s="70">
        <f t="shared" si="1"/>
        <v>1.0499999999999999E-2</v>
      </c>
    </row>
    <row r="78" spans="2:16">
      <c r="B78" s="108">
        <v>225</v>
      </c>
      <c r="C78" s="109" t="s">
        <v>62</v>
      </c>
      <c r="D78" s="95">
        <f t="shared" si="2"/>
        <v>1.6544117647058823E-3</v>
      </c>
      <c r="E78" s="110">
        <v>0.28199999999999997</v>
      </c>
      <c r="F78" s="111">
        <v>2.972</v>
      </c>
      <c r="G78" s="107">
        <f t="shared" si="3"/>
        <v>3.254</v>
      </c>
      <c r="H78" s="108">
        <v>252</v>
      </c>
      <c r="I78" s="109" t="s">
        <v>63</v>
      </c>
      <c r="J78" s="70">
        <f t="shared" si="4"/>
        <v>2.52E-2</v>
      </c>
      <c r="K78" s="108">
        <v>160</v>
      </c>
      <c r="L78" s="109" t="s">
        <v>63</v>
      </c>
      <c r="M78" s="70">
        <f t="shared" si="0"/>
        <v>1.6E-2</v>
      </c>
      <c r="N78" s="108">
        <v>114</v>
      </c>
      <c r="O78" s="109" t="s">
        <v>63</v>
      </c>
      <c r="P78" s="70">
        <f t="shared" si="1"/>
        <v>1.14E-2</v>
      </c>
    </row>
    <row r="79" spans="2:16">
      <c r="B79" s="108">
        <v>250</v>
      </c>
      <c r="C79" s="109" t="s">
        <v>62</v>
      </c>
      <c r="D79" s="95">
        <f t="shared" si="2"/>
        <v>1.838235294117647E-3</v>
      </c>
      <c r="E79" s="110">
        <v>0.29730000000000001</v>
      </c>
      <c r="F79" s="111">
        <v>2.9950000000000001</v>
      </c>
      <c r="G79" s="107">
        <f t="shared" si="3"/>
        <v>3.2923</v>
      </c>
      <c r="H79" s="108">
        <v>275</v>
      </c>
      <c r="I79" s="109" t="s">
        <v>63</v>
      </c>
      <c r="J79" s="70">
        <f t="shared" si="4"/>
        <v>2.7500000000000004E-2</v>
      </c>
      <c r="K79" s="108">
        <v>173</v>
      </c>
      <c r="L79" s="109" t="s">
        <v>63</v>
      </c>
      <c r="M79" s="70">
        <f t="shared" si="0"/>
        <v>1.7299999999999999E-2</v>
      </c>
      <c r="N79" s="108">
        <v>123</v>
      </c>
      <c r="O79" s="109" t="s">
        <v>63</v>
      </c>
      <c r="P79" s="70">
        <f t="shared" si="1"/>
        <v>1.23E-2</v>
      </c>
    </row>
    <row r="80" spans="2:16">
      <c r="B80" s="108">
        <v>275</v>
      </c>
      <c r="C80" s="109" t="s">
        <v>62</v>
      </c>
      <c r="D80" s="95">
        <f t="shared" si="2"/>
        <v>2.022058823529412E-3</v>
      </c>
      <c r="E80" s="110">
        <v>0.311</v>
      </c>
      <c r="F80" s="111">
        <v>3.012</v>
      </c>
      <c r="G80" s="107">
        <f t="shared" si="3"/>
        <v>3.323</v>
      </c>
      <c r="H80" s="108">
        <v>299</v>
      </c>
      <c r="I80" s="109" t="s">
        <v>63</v>
      </c>
      <c r="J80" s="70">
        <f t="shared" si="4"/>
        <v>2.9899999999999999E-2</v>
      </c>
      <c r="K80" s="108">
        <v>186</v>
      </c>
      <c r="L80" s="109" t="s">
        <v>63</v>
      </c>
      <c r="M80" s="70">
        <f t="shared" si="0"/>
        <v>1.8599999999999998E-2</v>
      </c>
      <c r="N80" s="108">
        <v>132</v>
      </c>
      <c r="O80" s="109" t="s">
        <v>63</v>
      </c>
      <c r="P80" s="70">
        <f t="shared" si="1"/>
        <v>1.32E-2</v>
      </c>
    </row>
    <row r="81" spans="2:16">
      <c r="B81" s="108">
        <v>300</v>
      </c>
      <c r="C81" s="109" t="s">
        <v>62</v>
      </c>
      <c r="D81" s="95">
        <f t="shared" si="2"/>
        <v>2.2058823529411764E-3</v>
      </c>
      <c r="E81" s="110">
        <v>0.32150000000000001</v>
      </c>
      <c r="F81" s="111">
        <v>3.024</v>
      </c>
      <c r="G81" s="107">
        <f t="shared" si="3"/>
        <v>3.3454999999999999</v>
      </c>
      <c r="H81" s="108">
        <v>322</v>
      </c>
      <c r="I81" s="109" t="s">
        <v>63</v>
      </c>
      <c r="J81" s="70">
        <f t="shared" si="4"/>
        <v>3.2199999999999999E-2</v>
      </c>
      <c r="K81" s="108">
        <v>199</v>
      </c>
      <c r="L81" s="109" t="s">
        <v>63</v>
      </c>
      <c r="M81" s="70">
        <f t="shared" si="0"/>
        <v>1.9900000000000001E-2</v>
      </c>
      <c r="N81" s="108">
        <v>141</v>
      </c>
      <c r="O81" s="109" t="s">
        <v>63</v>
      </c>
      <c r="P81" s="70">
        <f t="shared" si="1"/>
        <v>1.4099999999999998E-2</v>
      </c>
    </row>
    <row r="82" spans="2:16">
      <c r="B82" s="108">
        <v>325</v>
      </c>
      <c r="C82" s="109" t="s">
        <v>62</v>
      </c>
      <c r="D82" s="95">
        <f t="shared" si="2"/>
        <v>2.3897058823529414E-3</v>
      </c>
      <c r="E82" s="110">
        <v>0.33489999999999998</v>
      </c>
      <c r="F82" s="111">
        <v>3.0310000000000001</v>
      </c>
      <c r="G82" s="107">
        <f t="shared" si="3"/>
        <v>3.3658999999999999</v>
      </c>
      <c r="H82" s="108">
        <v>345</v>
      </c>
      <c r="I82" s="109" t="s">
        <v>63</v>
      </c>
      <c r="J82" s="70">
        <f t="shared" si="4"/>
        <v>3.4499999999999996E-2</v>
      </c>
      <c r="K82" s="108">
        <v>211</v>
      </c>
      <c r="L82" s="109" t="s">
        <v>63</v>
      </c>
      <c r="M82" s="70">
        <f t="shared" si="0"/>
        <v>2.1100000000000001E-2</v>
      </c>
      <c r="N82" s="108">
        <v>149</v>
      </c>
      <c r="O82" s="109" t="s">
        <v>63</v>
      </c>
      <c r="P82" s="70">
        <f t="shared" si="1"/>
        <v>1.49E-2</v>
      </c>
    </row>
    <row r="83" spans="2:16">
      <c r="B83" s="108">
        <v>350</v>
      </c>
      <c r="C83" s="109" t="s">
        <v>62</v>
      </c>
      <c r="D83" s="95">
        <f t="shared" si="2"/>
        <v>2.5735294117647058E-3</v>
      </c>
      <c r="E83" s="110">
        <v>0.34960000000000002</v>
      </c>
      <c r="F83" s="111">
        <v>3.036</v>
      </c>
      <c r="G83" s="107">
        <f t="shared" si="3"/>
        <v>3.3856000000000002</v>
      </c>
      <c r="H83" s="108">
        <v>368</v>
      </c>
      <c r="I83" s="109" t="s">
        <v>63</v>
      </c>
      <c r="J83" s="70">
        <f t="shared" si="4"/>
        <v>3.6799999999999999E-2</v>
      </c>
      <c r="K83" s="108">
        <v>224</v>
      </c>
      <c r="L83" s="109" t="s">
        <v>63</v>
      </c>
      <c r="M83" s="70">
        <f t="shared" si="0"/>
        <v>2.24E-2</v>
      </c>
      <c r="N83" s="108">
        <v>158</v>
      </c>
      <c r="O83" s="109" t="s">
        <v>63</v>
      </c>
      <c r="P83" s="70">
        <f t="shared" si="1"/>
        <v>1.5800000000000002E-2</v>
      </c>
    </row>
    <row r="84" spans="2:16">
      <c r="B84" s="108">
        <v>375</v>
      </c>
      <c r="C84" s="109" t="s">
        <v>62</v>
      </c>
      <c r="D84" s="95">
        <f t="shared" si="2"/>
        <v>2.7573529411764708E-3</v>
      </c>
      <c r="E84" s="110">
        <v>0.3644</v>
      </c>
      <c r="F84" s="111">
        <v>3.0369999999999999</v>
      </c>
      <c r="G84" s="107">
        <f t="shared" si="3"/>
        <v>3.4013999999999998</v>
      </c>
      <c r="H84" s="108">
        <v>392</v>
      </c>
      <c r="I84" s="109" t="s">
        <v>63</v>
      </c>
      <c r="J84" s="70">
        <f t="shared" si="4"/>
        <v>3.9199999999999999E-2</v>
      </c>
      <c r="K84" s="108">
        <v>237</v>
      </c>
      <c r="L84" s="109" t="s">
        <v>63</v>
      </c>
      <c r="M84" s="70">
        <f t="shared" ref="M84:M147" si="5">K84/1000/10</f>
        <v>2.3699999999999999E-2</v>
      </c>
      <c r="N84" s="108">
        <v>167</v>
      </c>
      <c r="O84" s="109" t="s">
        <v>63</v>
      </c>
      <c r="P84" s="70">
        <f t="shared" ref="P84:P147" si="6">N84/1000/10</f>
        <v>1.67E-2</v>
      </c>
    </row>
    <row r="85" spans="2:16">
      <c r="B85" s="108">
        <v>400</v>
      </c>
      <c r="C85" s="109" t="s">
        <v>62</v>
      </c>
      <c r="D85" s="95">
        <f t="shared" ref="D85:D93" si="7">B85/1000/$C$5</f>
        <v>2.9411764705882353E-3</v>
      </c>
      <c r="E85" s="110">
        <v>0.379</v>
      </c>
      <c r="F85" s="111">
        <v>3.0369999999999999</v>
      </c>
      <c r="G85" s="107">
        <f t="shared" ref="G85:G148" si="8">E85+F85</f>
        <v>3.4159999999999999</v>
      </c>
      <c r="H85" s="108">
        <v>415</v>
      </c>
      <c r="I85" s="109" t="s">
        <v>63</v>
      </c>
      <c r="J85" s="70">
        <f t="shared" ref="J85:J119" si="9">H85/1000/10</f>
        <v>4.1499999999999995E-2</v>
      </c>
      <c r="K85" s="108">
        <v>249</v>
      </c>
      <c r="L85" s="109" t="s">
        <v>63</v>
      </c>
      <c r="M85" s="70">
        <f t="shared" si="5"/>
        <v>2.4899999999999999E-2</v>
      </c>
      <c r="N85" s="108">
        <v>175</v>
      </c>
      <c r="O85" s="109" t="s">
        <v>63</v>
      </c>
      <c r="P85" s="70">
        <f t="shared" si="6"/>
        <v>1.7499999999999998E-2</v>
      </c>
    </row>
    <row r="86" spans="2:16">
      <c r="B86" s="108">
        <v>450</v>
      </c>
      <c r="C86" s="109" t="s">
        <v>62</v>
      </c>
      <c r="D86" s="95">
        <f t="shared" si="7"/>
        <v>3.3088235294117647E-3</v>
      </c>
      <c r="E86" s="110">
        <v>0.40620000000000001</v>
      </c>
      <c r="F86" s="111">
        <v>3.03</v>
      </c>
      <c r="G86" s="107">
        <f t="shared" si="8"/>
        <v>3.4361999999999999</v>
      </c>
      <c r="H86" s="108">
        <v>462</v>
      </c>
      <c r="I86" s="109" t="s">
        <v>63</v>
      </c>
      <c r="J86" s="70">
        <f t="shared" si="9"/>
        <v>4.6200000000000005E-2</v>
      </c>
      <c r="K86" s="108">
        <v>273</v>
      </c>
      <c r="L86" s="109" t="s">
        <v>63</v>
      </c>
      <c r="M86" s="70">
        <f t="shared" si="5"/>
        <v>2.7300000000000001E-2</v>
      </c>
      <c r="N86" s="108">
        <v>192</v>
      </c>
      <c r="O86" s="109" t="s">
        <v>63</v>
      </c>
      <c r="P86" s="70">
        <f t="shared" si="6"/>
        <v>1.9200000000000002E-2</v>
      </c>
    </row>
    <row r="87" spans="2:16">
      <c r="B87" s="108">
        <v>500</v>
      </c>
      <c r="C87" s="109" t="s">
        <v>62</v>
      </c>
      <c r="D87" s="95">
        <f t="shared" si="7"/>
        <v>3.6764705882352941E-3</v>
      </c>
      <c r="E87" s="110">
        <v>0.43059999999999998</v>
      </c>
      <c r="F87" s="111">
        <v>3.0179999999999998</v>
      </c>
      <c r="G87" s="107">
        <f t="shared" si="8"/>
        <v>3.4485999999999999</v>
      </c>
      <c r="H87" s="108">
        <v>509</v>
      </c>
      <c r="I87" s="109" t="s">
        <v>63</v>
      </c>
      <c r="J87" s="70">
        <f t="shared" si="9"/>
        <v>5.0900000000000001E-2</v>
      </c>
      <c r="K87" s="108">
        <v>298</v>
      </c>
      <c r="L87" s="109" t="s">
        <v>63</v>
      </c>
      <c r="M87" s="70">
        <f t="shared" si="5"/>
        <v>2.98E-2</v>
      </c>
      <c r="N87" s="108">
        <v>209</v>
      </c>
      <c r="O87" s="109" t="s">
        <v>63</v>
      </c>
      <c r="P87" s="70">
        <f t="shared" si="6"/>
        <v>2.0899999999999998E-2</v>
      </c>
    </row>
    <row r="88" spans="2:16">
      <c r="B88" s="108">
        <v>550</v>
      </c>
      <c r="C88" s="109" t="s">
        <v>62</v>
      </c>
      <c r="D88" s="95">
        <f t="shared" si="7"/>
        <v>4.0441176470588239E-3</v>
      </c>
      <c r="E88" s="110">
        <v>0.45229999999999998</v>
      </c>
      <c r="F88" s="111">
        <v>3.0019999999999998</v>
      </c>
      <c r="G88" s="107">
        <f t="shared" si="8"/>
        <v>3.4542999999999999</v>
      </c>
      <c r="H88" s="108">
        <v>556</v>
      </c>
      <c r="I88" s="109" t="s">
        <v>63</v>
      </c>
      <c r="J88" s="70">
        <f t="shared" si="9"/>
        <v>5.5600000000000004E-2</v>
      </c>
      <c r="K88" s="108">
        <v>323</v>
      </c>
      <c r="L88" s="109" t="s">
        <v>63</v>
      </c>
      <c r="M88" s="70">
        <f t="shared" si="5"/>
        <v>3.2300000000000002E-2</v>
      </c>
      <c r="N88" s="108">
        <v>225</v>
      </c>
      <c r="O88" s="109" t="s">
        <v>63</v>
      </c>
      <c r="P88" s="70">
        <f t="shared" si="6"/>
        <v>2.2499999999999999E-2</v>
      </c>
    </row>
    <row r="89" spans="2:16">
      <c r="B89" s="108">
        <v>600</v>
      </c>
      <c r="C89" s="109" t="s">
        <v>62</v>
      </c>
      <c r="D89" s="95">
        <f t="shared" si="7"/>
        <v>4.4117647058823529E-3</v>
      </c>
      <c r="E89" s="110">
        <v>0.4718</v>
      </c>
      <c r="F89" s="111">
        <v>2.9830000000000001</v>
      </c>
      <c r="G89" s="107">
        <f t="shared" si="8"/>
        <v>3.4548000000000001</v>
      </c>
      <c r="H89" s="108">
        <v>603</v>
      </c>
      <c r="I89" s="109" t="s">
        <v>63</v>
      </c>
      <c r="J89" s="70">
        <f t="shared" si="9"/>
        <v>6.0299999999999999E-2</v>
      </c>
      <c r="K89" s="108">
        <v>347</v>
      </c>
      <c r="L89" s="109" t="s">
        <v>63</v>
      </c>
      <c r="M89" s="70">
        <f t="shared" si="5"/>
        <v>3.4699999999999995E-2</v>
      </c>
      <c r="N89" s="108">
        <v>242</v>
      </c>
      <c r="O89" s="109" t="s">
        <v>63</v>
      </c>
      <c r="P89" s="70">
        <f t="shared" si="6"/>
        <v>2.4199999999999999E-2</v>
      </c>
    </row>
    <row r="90" spans="2:16">
      <c r="B90" s="108">
        <v>650</v>
      </c>
      <c r="C90" s="109" t="s">
        <v>62</v>
      </c>
      <c r="D90" s="95">
        <f t="shared" si="7"/>
        <v>4.7794117647058827E-3</v>
      </c>
      <c r="E90" s="110">
        <v>0.48970000000000002</v>
      </c>
      <c r="F90" s="111">
        <v>2.9620000000000002</v>
      </c>
      <c r="G90" s="107">
        <f t="shared" si="8"/>
        <v>3.4517000000000002</v>
      </c>
      <c r="H90" s="108">
        <v>652</v>
      </c>
      <c r="I90" s="109" t="s">
        <v>63</v>
      </c>
      <c r="J90" s="70">
        <f t="shared" si="9"/>
        <v>6.5200000000000008E-2</v>
      </c>
      <c r="K90" s="108">
        <v>371</v>
      </c>
      <c r="L90" s="109" t="s">
        <v>63</v>
      </c>
      <c r="M90" s="70">
        <f t="shared" si="5"/>
        <v>3.7100000000000001E-2</v>
      </c>
      <c r="N90" s="108">
        <v>258</v>
      </c>
      <c r="O90" s="109" t="s">
        <v>63</v>
      </c>
      <c r="P90" s="70">
        <f t="shared" si="6"/>
        <v>2.58E-2</v>
      </c>
    </row>
    <row r="91" spans="2:16">
      <c r="B91" s="108">
        <v>700</v>
      </c>
      <c r="C91" s="109" t="s">
        <v>62</v>
      </c>
      <c r="D91" s="95">
        <f t="shared" si="7"/>
        <v>5.1470588235294117E-3</v>
      </c>
      <c r="E91" s="110">
        <v>0.50649999999999995</v>
      </c>
      <c r="F91" s="111">
        <v>2.9390000000000001</v>
      </c>
      <c r="G91" s="107">
        <f t="shared" si="8"/>
        <v>3.4455</v>
      </c>
      <c r="H91" s="108">
        <v>700</v>
      </c>
      <c r="I91" s="109" t="s">
        <v>63</v>
      </c>
      <c r="J91" s="70">
        <f t="shared" si="9"/>
        <v>6.9999999999999993E-2</v>
      </c>
      <c r="K91" s="108">
        <v>396</v>
      </c>
      <c r="L91" s="109" t="s">
        <v>63</v>
      </c>
      <c r="M91" s="70">
        <f t="shared" si="5"/>
        <v>3.9600000000000003E-2</v>
      </c>
      <c r="N91" s="108">
        <v>274</v>
      </c>
      <c r="O91" s="109" t="s">
        <v>63</v>
      </c>
      <c r="P91" s="70">
        <f t="shared" si="6"/>
        <v>2.7400000000000001E-2</v>
      </c>
    </row>
    <row r="92" spans="2:16">
      <c r="B92" s="108">
        <v>800</v>
      </c>
      <c r="C92" s="109" t="s">
        <v>62</v>
      </c>
      <c r="D92" s="95">
        <f t="shared" si="7"/>
        <v>5.8823529411764705E-3</v>
      </c>
      <c r="E92" s="110">
        <v>0.53769999999999996</v>
      </c>
      <c r="F92" s="111">
        <v>2.8919999999999999</v>
      </c>
      <c r="G92" s="107">
        <f t="shared" si="8"/>
        <v>3.4297</v>
      </c>
      <c r="H92" s="108">
        <v>798</v>
      </c>
      <c r="I92" s="109" t="s">
        <v>63</v>
      </c>
      <c r="J92" s="70">
        <f t="shared" si="9"/>
        <v>7.980000000000001E-2</v>
      </c>
      <c r="K92" s="108">
        <v>444</v>
      </c>
      <c r="L92" s="109" t="s">
        <v>63</v>
      </c>
      <c r="M92" s="70">
        <f t="shared" si="5"/>
        <v>4.4400000000000002E-2</v>
      </c>
      <c r="N92" s="108">
        <v>307</v>
      </c>
      <c r="O92" s="109" t="s">
        <v>63</v>
      </c>
      <c r="P92" s="70">
        <f t="shared" si="6"/>
        <v>3.0699999999999998E-2</v>
      </c>
    </row>
    <row r="93" spans="2:16">
      <c r="B93" s="108">
        <v>900</v>
      </c>
      <c r="C93" s="109" t="s">
        <v>62</v>
      </c>
      <c r="D93" s="95">
        <f t="shared" si="7"/>
        <v>6.6176470588235293E-3</v>
      </c>
      <c r="E93" s="110">
        <v>0.56769999999999998</v>
      </c>
      <c r="F93" s="111">
        <v>2.8420000000000001</v>
      </c>
      <c r="G93" s="107">
        <f t="shared" si="8"/>
        <v>3.4097</v>
      </c>
      <c r="H93" s="108">
        <v>898</v>
      </c>
      <c r="I93" s="109" t="s">
        <v>63</v>
      </c>
      <c r="J93" s="70">
        <f t="shared" si="9"/>
        <v>8.9800000000000005E-2</v>
      </c>
      <c r="K93" s="108">
        <v>493</v>
      </c>
      <c r="L93" s="109" t="s">
        <v>63</v>
      </c>
      <c r="M93" s="70">
        <f t="shared" si="5"/>
        <v>4.9299999999999997E-2</v>
      </c>
      <c r="N93" s="108">
        <v>340</v>
      </c>
      <c r="O93" s="109" t="s">
        <v>63</v>
      </c>
      <c r="P93" s="70">
        <f t="shared" si="6"/>
        <v>3.4000000000000002E-2</v>
      </c>
    </row>
    <row r="94" spans="2:16">
      <c r="B94" s="108">
        <v>1</v>
      </c>
      <c r="C94" s="118" t="s">
        <v>64</v>
      </c>
      <c r="D94" s="70">
        <f t="shared" ref="D94:D157" si="10">B94/$C$5</f>
        <v>7.3529411764705881E-3</v>
      </c>
      <c r="E94" s="110">
        <v>0.59730000000000005</v>
      </c>
      <c r="F94" s="111">
        <v>2.7919999999999998</v>
      </c>
      <c r="G94" s="107">
        <f t="shared" si="8"/>
        <v>3.3893</v>
      </c>
      <c r="H94" s="108">
        <v>1000</v>
      </c>
      <c r="I94" s="109" t="s">
        <v>63</v>
      </c>
      <c r="J94" s="70">
        <f t="shared" si="9"/>
        <v>0.1</v>
      </c>
      <c r="K94" s="108">
        <v>541</v>
      </c>
      <c r="L94" s="109" t="s">
        <v>63</v>
      </c>
      <c r="M94" s="70">
        <f t="shared" si="5"/>
        <v>5.4100000000000002E-2</v>
      </c>
      <c r="N94" s="108">
        <v>373</v>
      </c>
      <c r="O94" s="109" t="s">
        <v>63</v>
      </c>
      <c r="P94" s="70">
        <f t="shared" si="6"/>
        <v>3.73E-2</v>
      </c>
    </row>
    <row r="95" spans="2:16">
      <c r="B95" s="108">
        <v>1.1000000000000001</v>
      </c>
      <c r="C95" s="109" t="s">
        <v>64</v>
      </c>
      <c r="D95" s="70">
        <f t="shared" si="10"/>
        <v>8.0882352941176478E-3</v>
      </c>
      <c r="E95" s="110">
        <v>0.62739999999999996</v>
      </c>
      <c r="F95" s="111">
        <v>2.742</v>
      </c>
      <c r="G95" s="107">
        <f t="shared" si="8"/>
        <v>3.3693999999999997</v>
      </c>
      <c r="H95" s="108">
        <v>1103</v>
      </c>
      <c r="I95" s="109" t="s">
        <v>63</v>
      </c>
      <c r="J95" s="70">
        <f t="shared" si="9"/>
        <v>0.1103</v>
      </c>
      <c r="K95" s="108">
        <v>590</v>
      </c>
      <c r="L95" s="109" t="s">
        <v>63</v>
      </c>
      <c r="M95" s="70">
        <f t="shared" si="5"/>
        <v>5.8999999999999997E-2</v>
      </c>
      <c r="N95" s="108">
        <v>405</v>
      </c>
      <c r="O95" s="109" t="s">
        <v>63</v>
      </c>
      <c r="P95" s="70">
        <f t="shared" si="6"/>
        <v>4.0500000000000001E-2</v>
      </c>
    </row>
    <row r="96" spans="2:16">
      <c r="B96" s="108">
        <v>1.2</v>
      </c>
      <c r="C96" s="109" t="s">
        <v>64</v>
      </c>
      <c r="D96" s="70">
        <f t="shared" si="10"/>
        <v>8.8235294117647058E-3</v>
      </c>
      <c r="E96" s="110">
        <v>0.65800000000000003</v>
      </c>
      <c r="F96" s="111">
        <v>2.6920000000000002</v>
      </c>
      <c r="G96" s="107">
        <f t="shared" si="8"/>
        <v>3.35</v>
      </c>
      <c r="H96" s="108">
        <v>1207</v>
      </c>
      <c r="I96" s="109" t="s">
        <v>63</v>
      </c>
      <c r="J96" s="70">
        <f t="shared" si="9"/>
        <v>0.1207</v>
      </c>
      <c r="K96" s="108">
        <v>638</v>
      </c>
      <c r="L96" s="109" t="s">
        <v>63</v>
      </c>
      <c r="M96" s="70">
        <f t="shared" si="5"/>
        <v>6.3799999999999996E-2</v>
      </c>
      <c r="N96" s="108">
        <v>439</v>
      </c>
      <c r="O96" s="109" t="s">
        <v>63</v>
      </c>
      <c r="P96" s="70">
        <f t="shared" si="6"/>
        <v>4.3900000000000002E-2</v>
      </c>
    </row>
    <row r="97" spans="2:16">
      <c r="B97" s="108">
        <v>1.3</v>
      </c>
      <c r="C97" s="109" t="s">
        <v>64</v>
      </c>
      <c r="D97" s="70">
        <f t="shared" si="10"/>
        <v>9.5588235294117654E-3</v>
      </c>
      <c r="E97" s="110">
        <v>0.68940000000000001</v>
      </c>
      <c r="F97" s="111">
        <v>2.6440000000000001</v>
      </c>
      <c r="G97" s="107">
        <f t="shared" si="8"/>
        <v>3.3334000000000001</v>
      </c>
      <c r="H97" s="108">
        <v>1313</v>
      </c>
      <c r="I97" s="109" t="s">
        <v>63</v>
      </c>
      <c r="J97" s="70">
        <f t="shared" si="9"/>
        <v>0.1313</v>
      </c>
      <c r="K97" s="108">
        <v>686</v>
      </c>
      <c r="L97" s="109" t="s">
        <v>63</v>
      </c>
      <c r="M97" s="70">
        <f t="shared" si="5"/>
        <v>6.8600000000000008E-2</v>
      </c>
      <c r="N97" s="108">
        <v>472</v>
      </c>
      <c r="O97" s="109" t="s">
        <v>63</v>
      </c>
      <c r="P97" s="70">
        <f t="shared" si="6"/>
        <v>4.7199999999999999E-2</v>
      </c>
    </row>
    <row r="98" spans="2:16">
      <c r="B98" s="108">
        <v>1.4</v>
      </c>
      <c r="C98" s="109" t="s">
        <v>64</v>
      </c>
      <c r="D98" s="70">
        <f t="shared" si="10"/>
        <v>1.0294117647058823E-2</v>
      </c>
      <c r="E98" s="110">
        <v>0.72140000000000004</v>
      </c>
      <c r="F98" s="111">
        <v>2.5979999999999999</v>
      </c>
      <c r="G98" s="107">
        <f t="shared" si="8"/>
        <v>3.3193999999999999</v>
      </c>
      <c r="H98" s="108">
        <v>1420</v>
      </c>
      <c r="I98" s="109" t="s">
        <v>63</v>
      </c>
      <c r="J98" s="70">
        <f t="shared" si="9"/>
        <v>0.14199999999999999</v>
      </c>
      <c r="K98" s="108">
        <v>734</v>
      </c>
      <c r="L98" s="109" t="s">
        <v>63</v>
      </c>
      <c r="M98" s="70">
        <f t="shared" si="5"/>
        <v>7.3399999999999993E-2</v>
      </c>
      <c r="N98" s="108">
        <v>505</v>
      </c>
      <c r="O98" s="109" t="s">
        <v>63</v>
      </c>
      <c r="P98" s="70">
        <f t="shared" si="6"/>
        <v>5.0500000000000003E-2</v>
      </c>
    </row>
    <row r="99" spans="2:16">
      <c r="B99" s="108">
        <v>1.5</v>
      </c>
      <c r="C99" s="109" t="s">
        <v>64</v>
      </c>
      <c r="D99" s="70">
        <f t="shared" si="10"/>
        <v>1.1029411764705883E-2</v>
      </c>
      <c r="E99" s="110">
        <v>0.75409999999999999</v>
      </c>
      <c r="F99" s="111">
        <v>2.552</v>
      </c>
      <c r="G99" s="107">
        <f t="shared" si="8"/>
        <v>3.3060999999999998</v>
      </c>
      <c r="H99" s="108">
        <v>1528</v>
      </c>
      <c r="I99" s="109" t="s">
        <v>63</v>
      </c>
      <c r="J99" s="70">
        <f t="shared" si="9"/>
        <v>0.15279999999999999</v>
      </c>
      <c r="K99" s="108">
        <v>781</v>
      </c>
      <c r="L99" s="109" t="s">
        <v>63</v>
      </c>
      <c r="M99" s="70">
        <f t="shared" si="5"/>
        <v>7.8100000000000003E-2</v>
      </c>
      <c r="N99" s="108">
        <v>539</v>
      </c>
      <c r="O99" s="109" t="s">
        <v>63</v>
      </c>
      <c r="P99" s="70">
        <f t="shared" si="6"/>
        <v>5.3900000000000003E-2</v>
      </c>
    </row>
    <row r="100" spans="2:16">
      <c r="B100" s="108">
        <v>1.6</v>
      </c>
      <c r="C100" s="109" t="s">
        <v>64</v>
      </c>
      <c r="D100" s="70">
        <f t="shared" si="10"/>
        <v>1.1764705882352941E-2</v>
      </c>
      <c r="E100" s="110">
        <v>0.78739999999999999</v>
      </c>
      <c r="F100" s="111">
        <v>2.5089999999999999</v>
      </c>
      <c r="G100" s="107">
        <f t="shared" si="8"/>
        <v>3.2963999999999998</v>
      </c>
      <c r="H100" s="108">
        <v>1637</v>
      </c>
      <c r="I100" s="109" t="s">
        <v>63</v>
      </c>
      <c r="J100" s="70">
        <f t="shared" si="9"/>
        <v>0.16370000000000001</v>
      </c>
      <c r="K100" s="108">
        <v>829</v>
      </c>
      <c r="L100" s="109" t="s">
        <v>63</v>
      </c>
      <c r="M100" s="70">
        <f t="shared" si="5"/>
        <v>8.2900000000000001E-2</v>
      </c>
      <c r="N100" s="108">
        <v>573</v>
      </c>
      <c r="O100" s="109" t="s">
        <v>63</v>
      </c>
      <c r="P100" s="70">
        <f t="shared" si="6"/>
        <v>5.7299999999999997E-2</v>
      </c>
    </row>
    <row r="101" spans="2:16">
      <c r="B101" s="108">
        <v>1.7</v>
      </c>
      <c r="C101" s="109" t="s">
        <v>64</v>
      </c>
      <c r="D101" s="70">
        <f t="shared" si="10"/>
        <v>1.2499999999999999E-2</v>
      </c>
      <c r="E101" s="110">
        <v>0.82120000000000004</v>
      </c>
      <c r="F101" s="111">
        <v>2.4660000000000002</v>
      </c>
      <c r="G101" s="107">
        <f t="shared" si="8"/>
        <v>3.2872000000000003</v>
      </c>
      <c r="H101" s="108">
        <v>1747</v>
      </c>
      <c r="I101" s="109" t="s">
        <v>63</v>
      </c>
      <c r="J101" s="70">
        <f t="shared" si="9"/>
        <v>0.17470000000000002</v>
      </c>
      <c r="K101" s="108">
        <v>876</v>
      </c>
      <c r="L101" s="109" t="s">
        <v>63</v>
      </c>
      <c r="M101" s="70">
        <f t="shared" si="5"/>
        <v>8.7599999999999997E-2</v>
      </c>
      <c r="N101" s="108">
        <v>607</v>
      </c>
      <c r="O101" s="109" t="s">
        <v>63</v>
      </c>
      <c r="P101" s="70">
        <f t="shared" si="6"/>
        <v>6.0699999999999997E-2</v>
      </c>
    </row>
    <row r="102" spans="2:16">
      <c r="B102" s="108">
        <v>1.8</v>
      </c>
      <c r="C102" s="109" t="s">
        <v>64</v>
      </c>
      <c r="D102" s="70">
        <f t="shared" si="10"/>
        <v>1.3235294117647059E-2</v>
      </c>
      <c r="E102" s="110">
        <v>0.85540000000000005</v>
      </c>
      <c r="F102" s="111">
        <v>2.4249999999999998</v>
      </c>
      <c r="G102" s="107">
        <f t="shared" si="8"/>
        <v>3.2803999999999998</v>
      </c>
      <c r="H102" s="108">
        <v>1858</v>
      </c>
      <c r="I102" s="109" t="s">
        <v>63</v>
      </c>
      <c r="J102" s="70">
        <f t="shared" si="9"/>
        <v>0.18580000000000002</v>
      </c>
      <c r="K102" s="108">
        <v>922</v>
      </c>
      <c r="L102" s="109" t="s">
        <v>63</v>
      </c>
      <c r="M102" s="70">
        <f t="shared" si="5"/>
        <v>9.2200000000000004E-2</v>
      </c>
      <c r="N102" s="108">
        <v>641</v>
      </c>
      <c r="O102" s="109" t="s">
        <v>63</v>
      </c>
      <c r="P102" s="70">
        <f t="shared" si="6"/>
        <v>6.4100000000000004E-2</v>
      </c>
    </row>
    <row r="103" spans="2:16">
      <c r="B103" s="108">
        <v>2</v>
      </c>
      <c r="C103" s="109" t="s">
        <v>64</v>
      </c>
      <c r="D103" s="70">
        <f t="shared" si="10"/>
        <v>1.4705882352941176E-2</v>
      </c>
      <c r="E103" s="110">
        <v>0.92459999999999998</v>
      </c>
      <c r="F103" s="111">
        <v>2.347</v>
      </c>
      <c r="G103" s="107">
        <f t="shared" si="8"/>
        <v>3.2715999999999998</v>
      </c>
      <c r="H103" s="108">
        <v>2082</v>
      </c>
      <c r="I103" s="109" t="s">
        <v>63</v>
      </c>
      <c r="J103" s="70">
        <f t="shared" si="9"/>
        <v>0.2082</v>
      </c>
      <c r="K103" s="108">
        <v>1014</v>
      </c>
      <c r="L103" s="109" t="s">
        <v>63</v>
      </c>
      <c r="M103" s="70">
        <f t="shared" si="5"/>
        <v>0.1014</v>
      </c>
      <c r="N103" s="108">
        <v>711</v>
      </c>
      <c r="O103" s="109" t="s">
        <v>63</v>
      </c>
      <c r="P103" s="70">
        <f t="shared" si="6"/>
        <v>7.1099999999999997E-2</v>
      </c>
    </row>
    <row r="104" spans="2:16">
      <c r="B104" s="108">
        <v>2.25</v>
      </c>
      <c r="C104" s="109" t="s">
        <v>64</v>
      </c>
      <c r="D104" s="70">
        <f t="shared" si="10"/>
        <v>1.6544117647058824E-2</v>
      </c>
      <c r="E104" s="110">
        <v>1.012</v>
      </c>
      <c r="F104" s="111">
        <v>2.258</v>
      </c>
      <c r="G104" s="107">
        <f t="shared" si="8"/>
        <v>3.27</v>
      </c>
      <c r="H104" s="108">
        <v>2365</v>
      </c>
      <c r="I104" s="109" t="s">
        <v>63</v>
      </c>
      <c r="J104" s="70">
        <f t="shared" si="9"/>
        <v>0.23650000000000002</v>
      </c>
      <c r="K104" s="108">
        <v>1126</v>
      </c>
      <c r="L104" s="109" t="s">
        <v>63</v>
      </c>
      <c r="M104" s="70">
        <f t="shared" si="5"/>
        <v>0.11259999999999999</v>
      </c>
      <c r="N104" s="108">
        <v>798</v>
      </c>
      <c r="O104" s="109" t="s">
        <v>63</v>
      </c>
      <c r="P104" s="70">
        <f t="shared" si="6"/>
        <v>7.980000000000001E-2</v>
      </c>
    </row>
    <row r="105" spans="2:16">
      <c r="B105" s="108">
        <v>2.5</v>
      </c>
      <c r="C105" s="109" t="s">
        <v>64</v>
      </c>
      <c r="D105" s="70">
        <f t="shared" si="10"/>
        <v>1.8382352941176471E-2</v>
      </c>
      <c r="E105" s="110">
        <v>1.099</v>
      </c>
      <c r="F105" s="111">
        <v>2.1749999999999998</v>
      </c>
      <c r="G105" s="107">
        <f t="shared" si="8"/>
        <v>3.274</v>
      </c>
      <c r="H105" s="108">
        <v>2651</v>
      </c>
      <c r="I105" s="109" t="s">
        <v>63</v>
      </c>
      <c r="J105" s="70">
        <f t="shared" si="9"/>
        <v>0.2651</v>
      </c>
      <c r="K105" s="108">
        <v>1237</v>
      </c>
      <c r="L105" s="109" t="s">
        <v>63</v>
      </c>
      <c r="M105" s="70">
        <f t="shared" si="5"/>
        <v>0.1237</v>
      </c>
      <c r="N105" s="108">
        <v>885</v>
      </c>
      <c r="O105" s="109" t="s">
        <v>63</v>
      </c>
      <c r="P105" s="70">
        <f t="shared" si="6"/>
        <v>8.8499999999999995E-2</v>
      </c>
    </row>
    <row r="106" spans="2:16">
      <c r="B106" s="108">
        <v>2.75</v>
      </c>
      <c r="C106" s="109" t="s">
        <v>64</v>
      </c>
      <c r="D106" s="70">
        <f t="shared" si="10"/>
        <v>2.0220588235294119E-2</v>
      </c>
      <c r="E106" s="110">
        <v>1.1850000000000001</v>
      </c>
      <c r="F106" s="111">
        <v>2.0990000000000002</v>
      </c>
      <c r="G106" s="107">
        <f t="shared" si="8"/>
        <v>3.2840000000000003</v>
      </c>
      <c r="H106" s="108">
        <v>2939</v>
      </c>
      <c r="I106" s="109" t="s">
        <v>63</v>
      </c>
      <c r="J106" s="70">
        <f t="shared" si="9"/>
        <v>0.29389999999999999</v>
      </c>
      <c r="K106" s="108">
        <v>1344</v>
      </c>
      <c r="L106" s="109" t="s">
        <v>63</v>
      </c>
      <c r="M106" s="70">
        <f t="shared" si="5"/>
        <v>0.13440000000000002</v>
      </c>
      <c r="N106" s="108">
        <v>972</v>
      </c>
      <c r="O106" s="109" t="s">
        <v>63</v>
      </c>
      <c r="P106" s="70">
        <f t="shared" si="6"/>
        <v>9.7199999999999995E-2</v>
      </c>
    </row>
    <row r="107" spans="2:16">
      <c r="B107" s="108">
        <v>3</v>
      </c>
      <c r="C107" s="109" t="s">
        <v>64</v>
      </c>
      <c r="D107" s="70">
        <f t="shared" si="10"/>
        <v>2.2058823529411766E-2</v>
      </c>
      <c r="E107" s="110">
        <v>1.2709999999999999</v>
      </c>
      <c r="F107" s="111">
        <v>2.0289999999999999</v>
      </c>
      <c r="G107" s="107">
        <f t="shared" si="8"/>
        <v>3.3</v>
      </c>
      <c r="H107" s="108">
        <v>3228</v>
      </c>
      <c r="I107" s="109" t="s">
        <v>63</v>
      </c>
      <c r="J107" s="70">
        <f t="shared" si="9"/>
        <v>0.32280000000000003</v>
      </c>
      <c r="K107" s="108">
        <v>1449</v>
      </c>
      <c r="L107" s="109" t="s">
        <v>63</v>
      </c>
      <c r="M107" s="70">
        <f t="shared" si="5"/>
        <v>0.1449</v>
      </c>
      <c r="N107" s="108">
        <v>1058</v>
      </c>
      <c r="O107" s="109" t="s">
        <v>63</v>
      </c>
      <c r="P107" s="70">
        <f t="shared" si="6"/>
        <v>0.10580000000000001</v>
      </c>
    </row>
    <row r="108" spans="2:16">
      <c r="B108" s="108">
        <v>3.25</v>
      </c>
      <c r="C108" s="109" t="s">
        <v>64</v>
      </c>
      <c r="D108" s="70">
        <f t="shared" si="10"/>
        <v>2.389705882352941E-2</v>
      </c>
      <c r="E108" s="110">
        <v>1.3540000000000001</v>
      </c>
      <c r="F108" s="111">
        <v>1.9650000000000001</v>
      </c>
      <c r="G108" s="107">
        <f t="shared" si="8"/>
        <v>3.319</v>
      </c>
      <c r="H108" s="108">
        <v>3518</v>
      </c>
      <c r="I108" s="109" t="s">
        <v>63</v>
      </c>
      <c r="J108" s="70">
        <f t="shared" si="9"/>
        <v>0.3518</v>
      </c>
      <c r="K108" s="108">
        <v>1551</v>
      </c>
      <c r="L108" s="109" t="s">
        <v>63</v>
      </c>
      <c r="M108" s="70">
        <f t="shared" si="5"/>
        <v>0.15509999999999999</v>
      </c>
      <c r="N108" s="108">
        <v>1144</v>
      </c>
      <c r="O108" s="109" t="s">
        <v>63</v>
      </c>
      <c r="P108" s="70">
        <f t="shared" si="6"/>
        <v>0.11439999999999999</v>
      </c>
    </row>
    <row r="109" spans="2:16">
      <c r="B109" s="108">
        <v>3.5</v>
      </c>
      <c r="C109" s="109" t="s">
        <v>64</v>
      </c>
      <c r="D109" s="70">
        <f t="shared" si="10"/>
        <v>2.5735294117647058E-2</v>
      </c>
      <c r="E109" s="110">
        <v>1.4359999999999999</v>
      </c>
      <c r="F109" s="111">
        <v>1.905</v>
      </c>
      <c r="G109" s="107">
        <f t="shared" si="8"/>
        <v>3.3410000000000002</v>
      </c>
      <c r="H109" s="108">
        <v>3808</v>
      </c>
      <c r="I109" s="109" t="s">
        <v>63</v>
      </c>
      <c r="J109" s="70">
        <f t="shared" si="9"/>
        <v>0.38079999999999997</v>
      </c>
      <c r="K109" s="108">
        <v>1650</v>
      </c>
      <c r="L109" s="109" t="s">
        <v>63</v>
      </c>
      <c r="M109" s="70">
        <f t="shared" si="5"/>
        <v>0.16499999999999998</v>
      </c>
      <c r="N109" s="108">
        <v>1230</v>
      </c>
      <c r="O109" s="109" t="s">
        <v>63</v>
      </c>
      <c r="P109" s="70">
        <f t="shared" si="6"/>
        <v>0.123</v>
      </c>
    </row>
    <row r="110" spans="2:16">
      <c r="B110" s="108">
        <v>3.75</v>
      </c>
      <c r="C110" s="109" t="s">
        <v>64</v>
      </c>
      <c r="D110" s="70">
        <f t="shared" si="10"/>
        <v>2.7573529411764705E-2</v>
      </c>
      <c r="E110" s="110">
        <v>1.516</v>
      </c>
      <c r="F110" s="111">
        <v>1.849</v>
      </c>
      <c r="G110" s="107">
        <f t="shared" si="8"/>
        <v>3.3650000000000002</v>
      </c>
      <c r="H110" s="108">
        <v>4099</v>
      </c>
      <c r="I110" s="109" t="s">
        <v>63</v>
      </c>
      <c r="J110" s="70">
        <f t="shared" si="9"/>
        <v>0.40990000000000004</v>
      </c>
      <c r="K110" s="108">
        <v>1746</v>
      </c>
      <c r="L110" s="109" t="s">
        <v>63</v>
      </c>
      <c r="M110" s="70">
        <f t="shared" si="5"/>
        <v>0.17460000000000001</v>
      </c>
      <c r="N110" s="108">
        <v>1314</v>
      </c>
      <c r="O110" s="109" t="s">
        <v>63</v>
      </c>
      <c r="P110" s="70">
        <f t="shared" si="6"/>
        <v>0.13140000000000002</v>
      </c>
    </row>
    <row r="111" spans="2:16">
      <c r="B111" s="108">
        <v>4</v>
      </c>
      <c r="C111" s="109" t="s">
        <v>64</v>
      </c>
      <c r="D111" s="70">
        <f t="shared" si="10"/>
        <v>2.9411764705882353E-2</v>
      </c>
      <c r="E111" s="110">
        <v>1.5940000000000001</v>
      </c>
      <c r="F111" s="111">
        <v>1.7969999999999999</v>
      </c>
      <c r="G111" s="107">
        <f t="shared" si="8"/>
        <v>3.391</v>
      </c>
      <c r="H111" s="108">
        <v>4389</v>
      </c>
      <c r="I111" s="109" t="s">
        <v>63</v>
      </c>
      <c r="J111" s="70">
        <f t="shared" si="9"/>
        <v>0.43890000000000001</v>
      </c>
      <c r="K111" s="108">
        <v>1840</v>
      </c>
      <c r="L111" s="109" t="s">
        <v>63</v>
      </c>
      <c r="M111" s="70">
        <f t="shared" si="5"/>
        <v>0.184</v>
      </c>
      <c r="N111" s="108">
        <v>1398</v>
      </c>
      <c r="O111" s="109" t="s">
        <v>63</v>
      </c>
      <c r="P111" s="70">
        <f t="shared" si="6"/>
        <v>0.13979999999999998</v>
      </c>
    </row>
    <row r="112" spans="2:16">
      <c r="B112" s="108">
        <v>4.5</v>
      </c>
      <c r="C112" s="109" t="s">
        <v>64</v>
      </c>
      <c r="D112" s="70">
        <f t="shared" si="10"/>
        <v>3.3088235294117647E-2</v>
      </c>
      <c r="E112" s="110">
        <v>1.7450000000000001</v>
      </c>
      <c r="F112" s="111">
        <v>1.702</v>
      </c>
      <c r="G112" s="107">
        <f t="shared" si="8"/>
        <v>3.4470000000000001</v>
      </c>
      <c r="H112" s="108">
        <v>4969</v>
      </c>
      <c r="I112" s="109" t="s">
        <v>63</v>
      </c>
      <c r="J112" s="70">
        <f t="shared" si="9"/>
        <v>0.49690000000000001</v>
      </c>
      <c r="K112" s="108">
        <v>2020</v>
      </c>
      <c r="L112" s="109" t="s">
        <v>63</v>
      </c>
      <c r="M112" s="70">
        <f t="shared" si="5"/>
        <v>0.20200000000000001</v>
      </c>
      <c r="N112" s="108">
        <v>1563</v>
      </c>
      <c r="O112" s="109" t="s">
        <v>63</v>
      </c>
      <c r="P112" s="70">
        <f t="shared" si="6"/>
        <v>0.15629999999999999</v>
      </c>
    </row>
    <row r="113" spans="1:16">
      <c r="B113" s="108">
        <v>5</v>
      </c>
      <c r="C113" s="109" t="s">
        <v>64</v>
      </c>
      <c r="D113" s="70">
        <f t="shared" si="10"/>
        <v>3.6764705882352942E-2</v>
      </c>
      <c r="E113" s="110">
        <v>1.889</v>
      </c>
      <c r="F113" s="111">
        <v>1.6180000000000001</v>
      </c>
      <c r="G113" s="107">
        <f t="shared" si="8"/>
        <v>3.5070000000000001</v>
      </c>
      <c r="H113" s="108">
        <v>5546</v>
      </c>
      <c r="I113" s="109" t="s">
        <v>63</v>
      </c>
      <c r="J113" s="70">
        <f t="shared" si="9"/>
        <v>0.55459999999999998</v>
      </c>
      <c r="K113" s="108">
        <v>2191</v>
      </c>
      <c r="L113" s="109" t="s">
        <v>63</v>
      </c>
      <c r="M113" s="70">
        <f t="shared" si="5"/>
        <v>0.21909999999999999</v>
      </c>
      <c r="N113" s="108">
        <v>1723</v>
      </c>
      <c r="O113" s="109" t="s">
        <v>63</v>
      </c>
      <c r="P113" s="70">
        <f t="shared" si="6"/>
        <v>0.17230000000000001</v>
      </c>
    </row>
    <row r="114" spans="1:16">
      <c r="B114" s="108">
        <v>5.5</v>
      </c>
      <c r="C114" s="109" t="s">
        <v>64</v>
      </c>
      <c r="D114" s="70">
        <f t="shared" si="10"/>
        <v>4.0441176470588237E-2</v>
      </c>
      <c r="E114" s="110">
        <v>2.0270000000000001</v>
      </c>
      <c r="F114" s="111">
        <v>1.544</v>
      </c>
      <c r="G114" s="107">
        <f t="shared" si="8"/>
        <v>3.5710000000000002</v>
      </c>
      <c r="H114" s="108">
        <v>6119</v>
      </c>
      <c r="I114" s="109" t="s">
        <v>63</v>
      </c>
      <c r="J114" s="70">
        <f t="shared" si="9"/>
        <v>0.6119</v>
      </c>
      <c r="K114" s="108">
        <v>2353</v>
      </c>
      <c r="L114" s="109" t="s">
        <v>63</v>
      </c>
      <c r="M114" s="70">
        <f t="shared" si="5"/>
        <v>0.23530000000000001</v>
      </c>
      <c r="N114" s="108">
        <v>1878</v>
      </c>
      <c r="O114" s="109" t="s">
        <v>63</v>
      </c>
      <c r="P114" s="70">
        <f t="shared" si="6"/>
        <v>0.18779999999999999</v>
      </c>
    </row>
    <row r="115" spans="1:16">
      <c r="B115" s="108">
        <v>6</v>
      </c>
      <c r="C115" s="109" t="s">
        <v>64</v>
      </c>
      <c r="D115" s="70">
        <f t="shared" si="10"/>
        <v>4.4117647058823532E-2</v>
      </c>
      <c r="E115" s="110">
        <v>2.16</v>
      </c>
      <c r="F115" s="111">
        <v>1.4770000000000001</v>
      </c>
      <c r="G115" s="107">
        <f t="shared" si="8"/>
        <v>3.6370000000000005</v>
      </c>
      <c r="H115" s="108">
        <v>6688</v>
      </c>
      <c r="I115" s="109" t="s">
        <v>63</v>
      </c>
      <c r="J115" s="70">
        <f t="shared" si="9"/>
        <v>0.66879999999999995</v>
      </c>
      <c r="K115" s="108">
        <v>2507</v>
      </c>
      <c r="L115" s="109" t="s">
        <v>63</v>
      </c>
      <c r="M115" s="70">
        <f t="shared" si="5"/>
        <v>0.25070000000000003</v>
      </c>
      <c r="N115" s="108">
        <v>2029</v>
      </c>
      <c r="O115" s="109" t="s">
        <v>63</v>
      </c>
      <c r="P115" s="70">
        <f t="shared" si="6"/>
        <v>0.2029</v>
      </c>
    </row>
    <row r="116" spans="1:16">
      <c r="B116" s="108">
        <v>6.5</v>
      </c>
      <c r="C116" s="109" t="s">
        <v>64</v>
      </c>
      <c r="D116" s="70">
        <f t="shared" si="10"/>
        <v>4.779411764705882E-2</v>
      </c>
      <c r="E116" s="110">
        <v>2.2890000000000001</v>
      </c>
      <c r="F116" s="111">
        <v>1.417</v>
      </c>
      <c r="G116" s="107">
        <f t="shared" si="8"/>
        <v>3.7060000000000004</v>
      </c>
      <c r="H116" s="108">
        <v>7251</v>
      </c>
      <c r="I116" s="109" t="s">
        <v>63</v>
      </c>
      <c r="J116" s="70">
        <f t="shared" si="9"/>
        <v>0.72510000000000008</v>
      </c>
      <c r="K116" s="108">
        <v>2653</v>
      </c>
      <c r="L116" s="109" t="s">
        <v>63</v>
      </c>
      <c r="M116" s="70">
        <f t="shared" si="5"/>
        <v>0.26529999999999998</v>
      </c>
      <c r="N116" s="108">
        <v>2176</v>
      </c>
      <c r="O116" s="109" t="s">
        <v>63</v>
      </c>
      <c r="P116" s="70">
        <f t="shared" si="6"/>
        <v>0.21760000000000002</v>
      </c>
    </row>
    <row r="117" spans="1:16">
      <c r="B117" s="108">
        <v>7</v>
      </c>
      <c r="C117" s="109" t="s">
        <v>64</v>
      </c>
      <c r="D117" s="70">
        <f t="shared" si="10"/>
        <v>5.1470588235294115E-2</v>
      </c>
      <c r="E117" s="110">
        <v>2.4140000000000001</v>
      </c>
      <c r="F117" s="111">
        <v>1.3620000000000001</v>
      </c>
      <c r="G117" s="107">
        <f t="shared" si="8"/>
        <v>3.7760000000000002</v>
      </c>
      <c r="H117" s="108">
        <v>7809</v>
      </c>
      <c r="I117" s="109" t="s">
        <v>63</v>
      </c>
      <c r="J117" s="70">
        <f t="shared" si="9"/>
        <v>0.78090000000000004</v>
      </c>
      <c r="K117" s="108">
        <v>2792</v>
      </c>
      <c r="L117" s="109" t="s">
        <v>63</v>
      </c>
      <c r="M117" s="70">
        <f t="shared" si="5"/>
        <v>0.2792</v>
      </c>
      <c r="N117" s="108">
        <v>2318</v>
      </c>
      <c r="O117" s="109" t="s">
        <v>63</v>
      </c>
      <c r="P117" s="70">
        <f t="shared" si="6"/>
        <v>0.23180000000000001</v>
      </c>
    </row>
    <row r="118" spans="1:16">
      <c r="B118" s="108">
        <v>8</v>
      </c>
      <c r="C118" s="109" t="s">
        <v>64</v>
      </c>
      <c r="D118" s="70">
        <f t="shared" si="10"/>
        <v>5.8823529411764705E-2</v>
      </c>
      <c r="E118" s="110">
        <v>2.6579999999999999</v>
      </c>
      <c r="F118" s="111">
        <v>1.266</v>
      </c>
      <c r="G118" s="107">
        <f t="shared" si="8"/>
        <v>3.9239999999999999</v>
      </c>
      <c r="H118" s="108">
        <v>8906</v>
      </c>
      <c r="I118" s="109" t="s">
        <v>63</v>
      </c>
      <c r="J118" s="70">
        <f t="shared" si="9"/>
        <v>0.89060000000000006</v>
      </c>
      <c r="K118" s="108">
        <v>3049</v>
      </c>
      <c r="L118" s="109" t="s">
        <v>63</v>
      </c>
      <c r="M118" s="70">
        <f t="shared" si="5"/>
        <v>0.3049</v>
      </c>
      <c r="N118" s="108">
        <v>2589</v>
      </c>
      <c r="O118" s="109" t="s">
        <v>63</v>
      </c>
      <c r="P118" s="70">
        <f t="shared" si="6"/>
        <v>0.25890000000000002</v>
      </c>
    </row>
    <row r="119" spans="1:16">
      <c r="B119" s="108">
        <v>9</v>
      </c>
      <c r="C119" s="109" t="s">
        <v>64</v>
      </c>
      <c r="D119" s="70">
        <f t="shared" si="10"/>
        <v>6.6176470588235295E-2</v>
      </c>
      <c r="E119" s="110">
        <v>2.8940000000000001</v>
      </c>
      <c r="F119" s="111">
        <v>1.1850000000000001</v>
      </c>
      <c r="G119" s="107">
        <f t="shared" si="8"/>
        <v>4.0790000000000006</v>
      </c>
      <c r="H119" s="108">
        <v>9977</v>
      </c>
      <c r="I119" s="109" t="s">
        <v>63</v>
      </c>
      <c r="J119" s="70">
        <f t="shared" si="9"/>
        <v>0.99770000000000003</v>
      </c>
      <c r="K119" s="108">
        <v>3283</v>
      </c>
      <c r="L119" s="109" t="s">
        <v>63</v>
      </c>
      <c r="M119" s="70">
        <f t="shared" si="5"/>
        <v>0.32829999999999998</v>
      </c>
      <c r="N119" s="108">
        <v>2844</v>
      </c>
      <c r="O119" s="109" t="s">
        <v>63</v>
      </c>
      <c r="P119" s="70">
        <f t="shared" si="6"/>
        <v>0.28439999999999999</v>
      </c>
    </row>
    <row r="120" spans="1:16">
      <c r="B120" s="108">
        <v>10</v>
      </c>
      <c r="C120" s="109" t="s">
        <v>64</v>
      </c>
      <c r="D120" s="70">
        <f t="shared" si="10"/>
        <v>7.3529411764705885E-2</v>
      </c>
      <c r="E120" s="110">
        <v>3.1269999999999998</v>
      </c>
      <c r="F120" s="111">
        <v>1.115</v>
      </c>
      <c r="G120" s="107">
        <f t="shared" si="8"/>
        <v>4.242</v>
      </c>
      <c r="H120" s="108">
        <v>1.1000000000000001</v>
      </c>
      <c r="I120" s="118" t="s">
        <v>65</v>
      </c>
      <c r="J120" s="71">
        <f t="shared" ref="J120:J183" si="11">H120</f>
        <v>1.1000000000000001</v>
      </c>
      <c r="K120" s="108">
        <v>3495</v>
      </c>
      <c r="L120" s="109" t="s">
        <v>63</v>
      </c>
      <c r="M120" s="70">
        <f t="shared" si="5"/>
        <v>0.34950000000000003</v>
      </c>
      <c r="N120" s="108">
        <v>3082</v>
      </c>
      <c r="O120" s="109" t="s">
        <v>63</v>
      </c>
      <c r="P120" s="70">
        <f t="shared" si="6"/>
        <v>0.30819999999999997</v>
      </c>
    </row>
    <row r="121" spans="1:16">
      <c r="B121" s="108">
        <v>11</v>
      </c>
      <c r="C121" s="109" t="s">
        <v>64</v>
      </c>
      <c r="D121" s="70">
        <f t="shared" si="10"/>
        <v>8.0882352941176475E-2</v>
      </c>
      <c r="E121" s="110">
        <v>3.3580000000000001</v>
      </c>
      <c r="F121" s="111">
        <v>1.0529999999999999</v>
      </c>
      <c r="G121" s="107">
        <f t="shared" si="8"/>
        <v>4.4109999999999996</v>
      </c>
      <c r="H121" s="108">
        <v>1.2</v>
      </c>
      <c r="I121" s="109" t="s">
        <v>65</v>
      </c>
      <c r="J121" s="71">
        <f t="shared" si="11"/>
        <v>1.2</v>
      </c>
      <c r="K121" s="108">
        <v>3688</v>
      </c>
      <c r="L121" s="109" t="s">
        <v>63</v>
      </c>
      <c r="M121" s="70">
        <f t="shared" si="5"/>
        <v>0.36880000000000002</v>
      </c>
      <c r="N121" s="108">
        <v>3306</v>
      </c>
      <c r="O121" s="109" t="s">
        <v>63</v>
      </c>
      <c r="P121" s="70">
        <f t="shared" si="6"/>
        <v>0.3306</v>
      </c>
    </row>
    <row r="122" spans="1:16">
      <c r="B122" s="108">
        <v>12</v>
      </c>
      <c r="C122" s="109" t="s">
        <v>64</v>
      </c>
      <c r="D122" s="70">
        <f t="shared" si="10"/>
        <v>8.8235294117647065E-2</v>
      </c>
      <c r="E122" s="110">
        <v>3.5880000000000001</v>
      </c>
      <c r="F122" s="111">
        <v>0.99960000000000004</v>
      </c>
      <c r="G122" s="107">
        <f t="shared" si="8"/>
        <v>4.5876000000000001</v>
      </c>
      <c r="H122" s="108">
        <v>1.3</v>
      </c>
      <c r="I122" s="109" t="s">
        <v>65</v>
      </c>
      <c r="J122" s="71">
        <f t="shared" si="11"/>
        <v>1.3</v>
      </c>
      <c r="K122" s="108">
        <v>3864</v>
      </c>
      <c r="L122" s="109" t="s">
        <v>63</v>
      </c>
      <c r="M122" s="70">
        <f t="shared" si="5"/>
        <v>0.38639999999999997</v>
      </c>
      <c r="N122" s="108">
        <v>3516</v>
      </c>
      <c r="O122" s="109" t="s">
        <v>63</v>
      </c>
      <c r="P122" s="70">
        <f t="shared" si="6"/>
        <v>0.35160000000000002</v>
      </c>
    </row>
    <row r="123" spans="1:16">
      <c r="B123" s="108">
        <v>13</v>
      </c>
      <c r="C123" s="109" t="s">
        <v>64</v>
      </c>
      <c r="D123" s="70">
        <f t="shared" si="10"/>
        <v>9.5588235294117641E-2</v>
      </c>
      <c r="E123" s="110">
        <v>3.819</v>
      </c>
      <c r="F123" s="111">
        <v>0.95179999999999998</v>
      </c>
      <c r="G123" s="107">
        <f t="shared" si="8"/>
        <v>4.7707999999999995</v>
      </c>
      <c r="H123" s="108">
        <v>1.4</v>
      </c>
      <c r="I123" s="109" t="s">
        <v>65</v>
      </c>
      <c r="J123" s="71">
        <f t="shared" si="11"/>
        <v>1.4</v>
      </c>
      <c r="K123" s="108">
        <v>4024</v>
      </c>
      <c r="L123" s="109" t="s">
        <v>63</v>
      </c>
      <c r="M123" s="70">
        <f t="shared" si="5"/>
        <v>0.40239999999999998</v>
      </c>
      <c r="N123" s="108">
        <v>3713</v>
      </c>
      <c r="O123" s="109" t="s">
        <v>63</v>
      </c>
      <c r="P123" s="70">
        <f t="shared" si="6"/>
        <v>0.37130000000000002</v>
      </c>
    </row>
    <row r="124" spans="1:16">
      <c r="B124" s="108">
        <v>14</v>
      </c>
      <c r="C124" s="109" t="s">
        <v>64</v>
      </c>
      <c r="D124" s="70">
        <f t="shared" si="10"/>
        <v>0.10294117647058823</v>
      </c>
      <c r="E124" s="110">
        <v>4.05</v>
      </c>
      <c r="F124" s="111">
        <v>0.90900000000000003</v>
      </c>
      <c r="G124" s="107">
        <f t="shared" si="8"/>
        <v>4.9589999999999996</v>
      </c>
      <c r="H124" s="108">
        <v>1.49</v>
      </c>
      <c r="I124" s="109" t="s">
        <v>65</v>
      </c>
      <c r="J124" s="71">
        <f t="shared" si="11"/>
        <v>1.49</v>
      </c>
      <c r="K124" s="108">
        <v>4171</v>
      </c>
      <c r="L124" s="109" t="s">
        <v>63</v>
      </c>
      <c r="M124" s="70">
        <f t="shared" si="5"/>
        <v>0.41710000000000003</v>
      </c>
      <c r="N124" s="108">
        <v>3898</v>
      </c>
      <c r="O124" s="109" t="s">
        <v>63</v>
      </c>
      <c r="P124" s="70">
        <f t="shared" si="6"/>
        <v>0.38980000000000004</v>
      </c>
    </row>
    <row r="125" spans="1:16">
      <c r="B125" s="72">
        <v>15</v>
      </c>
      <c r="C125" s="74" t="s">
        <v>64</v>
      </c>
      <c r="D125" s="70">
        <f t="shared" si="10"/>
        <v>0.11029411764705882</v>
      </c>
      <c r="E125" s="110">
        <v>4.2809999999999997</v>
      </c>
      <c r="F125" s="111">
        <v>0.87039999999999995</v>
      </c>
      <c r="G125" s="107">
        <f t="shared" si="8"/>
        <v>5.1513999999999998</v>
      </c>
      <c r="H125" s="108">
        <v>1.58</v>
      </c>
      <c r="I125" s="109" t="s">
        <v>65</v>
      </c>
      <c r="J125" s="71">
        <f t="shared" si="11"/>
        <v>1.58</v>
      </c>
      <c r="K125" s="108">
        <v>4306</v>
      </c>
      <c r="L125" s="109" t="s">
        <v>63</v>
      </c>
      <c r="M125" s="70">
        <f t="shared" si="5"/>
        <v>0.43059999999999998</v>
      </c>
      <c r="N125" s="108">
        <v>4072</v>
      </c>
      <c r="O125" s="109" t="s">
        <v>63</v>
      </c>
      <c r="P125" s="70">
        <f t="shared" si="6"/>
        <v>0.40720000000000001</v>
      </c>
    </row>
    <row r="126" spans="1:16">
      <c r="B126" s="72">
        <v>16</v>
      </c>
      <c r="C126" s="74" t="s">
        <v>64</v>
      </c>
      <c r="D126" s="70">
        <f t="shared" si="10"/>
        <v>0.11764705882352941</v>
      </c>
      <c r="E126" s="110">
        <v>4.5129999999999999</v>
      </c>
      <c r="F126" s="111">
        <v>0.83530000000000004</v>
      </c>
      <c r="G126" s="107">
        <f t="shared" si="8"/>
        <v>5.3483000000000001</v>
      </c>
      <c r="H126" s="72">
        <v>1.67</v>
      </c>
      <c r="I126" s="74" t="s">
        <v>65</v>
      </c>
      <c r="J126" s="71">
        <f t="shared" si="11"/>
        <v>1.67</v>
      </c>
      <c r="K126" s="72">
        <v>4429</v>
      </c>
      <c r="L126" s="74" t="s">
        <v>63</v>
      </c>
      <c r="M126" s="70">
        <f t="shared" si="5"/>
        <v>0.44290000000000002</v>
      </c>
      <c r="N126" s="72">
        <v>4235</v>
      </c>
      <c r="O126" s="74" t="s">
        <v>63</v>
      </c>
      <c r="P126" s="70">
        <f t="shared" si="6"/>
        <v>0.42350000000000004</v>
      </c>
    </row>
    <row r="127" spans="1:16">
      <c r="B127" s="72">
        <v>17</v>
      </c>
      <c r="C127" s="74" t="s">
        <v>64</v>
      </c>
      <c r="D127" s="70">
        <f t="shared" si="10"/>
        <v>0.125</v>
      </c>
      <c r="E127" s="110">
        <v>4.7450000000000001</v>
      </c>
      <c r="F127" s="111">
        <v>0.8034</v>
      </c>
      <c r="G127" s="107">
        <f t="shared" si="8"/>
        <v>5.5484</v>
      </c>
      <c r="H127" s="72">
        <v>1.75</v>
      </c>
      <c r="I127" s="74" t="s">
        <v>65</v>
      </c>
      <c r="J127" s="71">
        <f t="shared" si="11"/>
        <v>1.75</v>
      </c>
      <c r="K127" s="72">
        <v>4542</v>
      </c>
      <c r="L127" s="74" t="s">
        <v>63</v>
      </c>
      <c r="M127" s="70">
        <f t="shared" si="5"/>
        <v>0.45419999999999999</v>
      </c>
      <c r="N127" s="72">
        <v>4389</v>
      </c>
      <c r="O127" s="74" t="s">
        <v>63</v>
      </c>
      <c r="P127" s="70">
        <f t="shared" si="6"/>
        <v>0.43890000000000001</v>
      </c>
    </row>
    <row r="128" spans="1:16">
      <c r="A128" s="112"/>
      <c r="B128" s="108">
        <v>18</v>
      </c>
      <c r="C128" s="109" t="s">
        <v>64</v>
      </c>
      <c r="D128" s="70">
        <f t="shared" si="10"/>
        <v>0.13235294117647059</v>
      </c>
      <c r="E128" s="110">
        <v>4.9770000000000003</v>
      </c>
      <c r="F128" s="111">
        <v>0.77410000000000001</v>
      </c>
      <c r="G128" s="107">
        <f t="shared" si="8"/>
        <v>5.7511000000000001</v>
      </c>
      <c r="H128" s="108">
        <v>1.83</v>
      </c>
      <c r="I128" s="109" t="s">
        <v>65</v>
      </c>
      <c r="J128" s="71">
        <f t="shared" si="11"/>
        <v>1.83</v>
      </c>
      <c r="K128" s="72">
        <v>4647</v>
      </c>
      <c r="L128" s="74" t="s">
        <v>63</v>
      </c>
      <c r="M128" s="70">
        <f t="shared" si="5"/>
        <v>0.4647</v>
      </c>
      <c r="N128" s="72">
        <v>4533</v>
      </c>
      <c r="O128" s="74" t="s">
        <v>63</v>
      </c>
      <c r="P128" s="70">
        <f t="shared" si="6"/>
        <v>0.45330000000000004</v>
      </c>
    </row>
    <row r="129" spans="1:16">
      <c r="A129" s="112"/>
      <c r="B129" s="108">
        <v>20</v>
      </c>
      <c r="C129" s="109" t="s">
        <v>64</v>
      </c>
      <c r="D129" s="70">
        <f t="shared" si="10"/>
        <v>0.14705882352941177</v>
      </c>
      <c r="E129" s="110">
        <v>5.4409999999999998</v>
      </c>
      <c r="F129" s="111">
        <v>0.72240000000000004</v>
      </c>
      <c r="G129" s="107">
        <f t="shared" si="8"/>
        <v>6.1634000000000002</v>
      </c>
      <c r="H129" s="108">
        <v>1.99</v>
      </c>
      <c r="I129" s="109" t="s">
        <v>65</v>
      </c>
      <c r="J129" s="71">
        <f t="shared" si="11"/>
        <v>1.99</v>
      </c>
      <c r="K129" s="72">
        <v>4834</v>
      </c>
      <c r="L129" s="74" t="s">
        <v>63</v>
      </c>
      <c r="M129" s="70">
        <f t="shared" si="5"/>
        <v>0.48339999999999994</v>
      </c>
      <c r="N129" s="72">
        <v>4798</v>
      </c>
      <c r="O129" s="74" t="s">
        <v>63</v>
      </c>
      <c r="P129" s="70">
        <f t="shared" si="6"/>
        <v>0.4798</v>
      </c>
    </row>
    <row r="130" spans="1:16">
      <c r="A130" s="112"/>
      <c r="B130" s="108">
        <v>22.5</v>
      </c>
      <c r="C130" s="109" t="s">
        <v>64</v>
      </c>
      <c r="D130" s="70">
        <f t="shared" si="10"/>
        <v>0.16544117647058823</v>
      </c>
      <c r="E130" s="110">
        <v>6.0149999999999997</v>
      </c>
      <c r="F130" s="111">
        <v>0.66779999999999995</v>
      </c>
      <c r="G130" s="107">
        <f t="shared" si="8"/>
        <v>6.6827999999999994</v>
      </c>
      <c r="H130" s="108">
        <v>2.17</v>
      </c>
      <c r="I130" s="109" t="s">
        <v>65</v>
      </c>
      <c r="J130" s="71">
        <f t="shared" si="11"/>
        <v>2.17</v>
      </c>
      <c r="K130" s="72">
        <v>5033</v>
      </c>
      <c r="L130" s="74" t="s">
        <v>63</v>
      </c>
      <c r="M130" s="70">
        <f t="shared" si="5"/>
        <v>0.50330000000000008</v>
      </c>
      <c r="N130" s="72">
        <v>5090</v>
      </c>
      <c r="O130" s="74" t="s">
        <v>63</v>
      </c>
      <c r="P130" s="70">
        <f t="shared" si="6"/>
        <v>0.50900000000000001</v>
      </c>
    </row>
    <row r="131" spans="1:16">
      <c r="A131" s="112"/>
      <c r="B131" s="108">
        <v>25</v>
      </c>
      <c r="C131" s="109" t="s">
        <v>64</v>
      </c>
      <c r="D131" s="70">
        <f t="shared" si="10"/>
        <v>0.18382352941176472</v>
      </c>
      <c r="E131" s="110">
        <v>6.5810000000000004</v>
      </c>
      <c r="F131" s="111">
        <v>0.62170000000000003</v>
      </c>
      <c r="G131" s="107">
        <f t="shared" si="8"/>
        <v>7.2027000000000001</v>
      </c>
      <c r="H131" s="108">
        <v>2.34</v>
      </c>
      <c r="I131" s="109" t="s">
        <v>65</v>
      </c>
      <c r="J131" s="71">
        <f t="shared" si="11"/>
        <v>2.34</v>
      </c>
      <c r="K131" s="72">
        <v>5200</v>
      </c>
      <c r="L131" s="74" t="s">
        <v>63</v>
      </c>
      <c r="M131" s="70">
        <f t="shared" si="5"/>
        <v>0.52</v>
      </c>
      <c r="N131" s="72">
        <v>5345</v>
      </c>
      <c r="O131" s="74" t="s">
        <v>63</v>
      </c>
      <c r="P131" s="70">
        <f t="shared" si="6"/>
        <v>0.53449999999999998</v>
      </c>
    </row>
    <row r="132" spans="1:16">
      <c r="A132" s="112"/>
      <c r="B132" s="108">
        <v>27.5</v>
      </c>
      <c r="C132" s="109" t="s">
        <v>64</v>
      </c>
      <c r="D132" s="70">
        <f t="shared" si="10"/>
        <v>0.20220588235294118</v>
      </c>
      <c r="E132" s="110">
        <v>7.1360000000000001</v>
      </c>
      <c r="F132" s="111">
        <v>0.58240000000000003</v>
      </c>
      <c r="G132" s="107">
        <f t="shared" si="8"/>
        <v>7.7183999999999999</v>
      </c>
      <c r="H132" s="108">
        <v>2.5</v>
      </c>
      <c r="I132" s="109" t="s">
        <v>65</v>
      </c>
      <c r="J132" s="71">
        <f t="shared" si="11"/>
        <v>2.5</v>
      </c>
      <c r="K132" s="72">
        <v>5341</v>
      </c>
      <c r="L132" s="74" t="s">
        <v>63</v>
      </c>
      <c r="M132" s="70">
        <f t="shared" si="5"/>
        <v>0.53410000000000002</v>
      </c>
      <c r="N132" s="72">
        <v>5569</v>
      </c>
      <c r="O132" s="74" t="s">
        <v>63</v>
      </c>
      <c r="P132" s="70">
        <f t="shared" si="6"/>
        <v>0.55689999999999995</v>
      </c>
    </row>
    <row r="133" spans="1:16">
      <c r="A133" s="112"/>
      <c r="B133" s="108">
        <v>30</v>
      </c>
      <c r="C133" s="109" t="s">
        <v>64</v>
      </c>
      <c r="D133" s="70">
        <f t="shared" si="10"/>
        <v>0.22058823529411764</v>
      </c>
      <c r="E133" s="110">
        <v>7.6779999999999999</v>
      </c>
      <c r="F133" s="111">
        <v>0.54820000000000002</v>
      </c>
      <c r="G133" s="107">
        <f t="shared" si="8"/>
        <v>8.2262000000000004</v>
      </c>
      <c r="H133" s="108">
        <v>2.65</v>
      </c>
      <c r="I133" s="109" t="s">
        <v>65</v>
      </c>
      <c r="J133" s="71">
        <f t="shared" si="11"/>
        <v>2.65</v>
      </c>
      <c r="K133" s="72">
        <v>5463</v>
      </c>
      <c r="L133" s="74" t="s">
        <v>63</v>
      </c>
      <c r="M133" s="70">
        <f t="shared" si="5"/>
        <v>0.54630000000000001</v>
      </c>
      <c r="N133" s="72">
        <v>5768</v>
      </c>
      <c r="O133" s="74" t="s">
        <v>63</v>
      </c>
      <c r="P133" s="70">
        <f t="shared" si="6"/>
        <v>0.57679999999999998</v>
      </c>
    </row>
    <row r="134" spans="1:16">
      <c r="A134" s="112"/>
      <c r="B134" s="108">
        <v>32.5</v>
      </c>
      <c r="C134" s="109" t="s">
        <v>64</v>
      </c>
      <c r="D134" s="70">
        <f t="shared" si="10"/>
        <v>0.23897058823529413</v>
      </c>
      <c r="E134" s="110">
        <v>8.2050000000000001</v>
      </c>
      <c r="F134" s="111">
        <v>0.51829999999999998</v>
      </c>
      <c r="G134" s="107">
        <f t="shared" si="8"/>
        <v>8.7233000000000001</v>
      </c>
      <c r="H134" s="108">
        <v>2.8</v>
      </c>
      <c r="I134" s="109" t="s">
        <v>65</v>
      </c>
      <c r="J134" s="71">
        <f t="shared" si="11"/>
        <v>2.8</v>
      </c>
      <c r="K134" s="72">
        <v>5568</v>
      </c>
      <c r="L134" s="74" t="s">
        <v>63</v>
      </c>
      <c r="M134" s="70">
        <f t="shared" si="5"/>
        <v>0.55679999999999996</v>
      </c>
      <c r="N134" s="72">
        <v>5946</v>
      </c>
      <c r="O134" s="74" t="s">
        <v>63</v>
      </c>
      <c r="P134" s="70">
        <f t="shared" si="6"/>
        <v>0.59460000000000002</v>
      </c>
    </row>
    <row r="135" spans="1:16">
      <c r="A135" s="112"/>
      <c r="B135" s="108">
        <v>35</v>
      </c>
      <c r="C135" s="109" t="s">
        <v>64</v>
      </c>
      <c r="D135" s="70">
        <f t="shared" si="10"/>
        <v>0.25735294117647056</v>
      </c>
      <c r="E135" s="110">
        <v>8.7170000000000005</v>
      </c>
      <c r="F135" s="111">
        <v>0.4919</v>
      </c>
      <c r="G135" s="107">
        <f t="shared" si="8"/>
        <v>9.2088999999999999</v>
      </c>
      <c r="H135" s="108">
        <v>2.93</v>
      </c>
      <c r="I135" s="109" t="s">
        <v>65</v>
      </c>
      <c r="J135" s="71">
        <f t="shared" si="11"/>
        <v>2.93</v>
      </c>
      <c r="K135" s="72">
        <v>5660</v>
      </c>
      <c r="L135" s="74" t="s">
        <v>63</v>
      </c>
      <c r="M135" s="70">
        <f t="shared" si="5"/>
        <v>0.56600000000000006</v>
      </c>
      <c r="N135" s="72">
        <v>6107</v>
      </c>
      <c r="O135" s="74" t="s">
        <v>63</v>
      </c>
      <c r="P135" s="70">
        <f t="shared" si="6"/>
        <v>0.61070000000000002</v>
      </c>
    </row>
    <row r="136" spans="1:16">
      <c r="A136" s="112"/>
      <c r="B136" s="108">
        <v>37.5</v>
      </c>
      <c r="C136" s="109" t="s">
        <v>64</v>
      </c>
      <c r="D136" s="70">
        <f t="shared" si="10"/>
        <v>0.27573529411764708</v>
      </c>
      <c r="E136" s="110">
        <v>9.2129999999999992</v>
      </c>
      <c r="F136" s="111">
        <v>0.46829999999999999</v>
      </c>
      <c r="G136" s="107">
        <f t="shared" si="8"/>
        <v>9.6812999999999985</v>
      </c>
      <c r="H136" s="108">
        <v>3.06</v>
      </c>
      <c r="I136" s="109" t="s">
        <v>65</v>
      </c>
      <c r="J136" s="71">
        <f t="shared" si="11"/>
        <v>3.06</v>
      </c>
      <c r="K136" s="72">
        <v>5742</v>
      </c>
      <c r="L136" s="74" t="s">
        <v>63</v>
      </c>
      <c r="M136" s="70">
        <f t="shared" si="5"/>
        <v>0.57420000000000004</v>
      </c>
      <c r="N136" s="72">
        <v>6252</v>
      </c>
      <c r="O136" s="74" t="s">
        <v>63</v>
      </c>
      <c r="P136" s="70">
        <f t="shared" si="6"/>
        <v>0.62519999999999998</v>
      </c>
    </row>
    <row r="137" spans="1:16">
      <c r="A137" s="112"/>
      <c r="B137" s="108">
        <v>40</v>
      </c>
      <c r="C137" s="109" t="s">
        <v>64</v>
      </c>
      <c r="D137" s="70">
        <f t="shared" si="10"/>
        <v>0.29411764705882354</v>
      </c>
      <c r="E137" s="110">
        <v>9.6929999999999996</v>
      </c>
      <c r="F137" s="111">
        <v>0.4471</v>
      </c>
      <c r="G137" s="107">
        <f t="shared" si="8"/>
        <v>10.1401</v>
      </c>
      <c r="H137" s="108">
        <v>3.19</v>
      </c>
      <c r="I137" s="109" t="s">
        <v>65</v>
      </c>
      <c r="J137" s="71">
        <f t="shared" si="11"/>
        <v>3.19</v>
      </c>
      <c r="K137" s="72">
        <v>5814</v>
      </c>
      <c r="L137" s="74" t="s">
        <v>63</v>
      </c>
      <c r="M137" s="70">
        <f t="shared" si="5"/>
        <v>0.58140000000000003</v>
      </c>
      <c r="N137" s="72">
        <v>6384</v>
      </c>
      <c r="O137" s="74" t="s">
        <v>63</v>
      </c>
      <c r="P137" s="70">
        <f t="shared" si="6"/>
        <v>0.63840000000000008</v>
      </c>
    </row>
    <row r="138" spans="1:16">
      <c r="A138" s="112"/>
      <c r="B138" s="108">
        <v>45</v>
      </c>
      <c r="C138" s="109" t="s">
        <v>64</v>
      </c>
      <c r="D138" s="70">
        <f t="shared" si="10"/>
        <v>0.33088235294117646</v>
      </c>
      <c r="E138" s="110">
        <v>10.61</v>
      </c>
      <c r="F138" s="111">
        <v>0.41060000000000002</v>
      </c>
      <c r="G138" s="107">
        <f t="shared" si="8"/>
        <v>11.0206</v>
      </c>
      <c r="H138" s="108">
        <v>3.42</v>
      </c>
      <c r="I138" s="109" t="s">
        <v>65</v>
      </c>
      <c r="J138" s="71">
        <f t="shared" si="11"/>
        <v>3.42</v>
      </c>
      <c r="K138" s="72">
        <v>5942</v>
      </c>
      <c r="L138" s="74" t="s">
        <v>63</v>
      </c>
      <c r="M138" s="70">
        <f t="shared" si="5"/>
        <v>0.59420000000000006</v>
      </c>
      <c r="N138" s="72">
        <v>6616</v>
      </c>
      <c r="O138" s="74" t="s">
        <v>63</v>
      </c>
      <c r="P138" s="70">
        <f t="shared" si="6"/>
        <v>0.66159999999999997</v>
      </c>
    </row>
    <row r="139" spans="1:16">
      <c r="A139" s="112"/>
      <c r="B139" s="108">
        <v>50</v>
      </c>
      <c r="C139" s="109" t="s">
        <v>64</v>
      </c>
      <c r="D139" s="70">
        <f t="shared" si="10"/>
        <v>0.36764705882352944</v>
      </c>
      <c r="E139" s="110">
        <v>11.47</v>
      </c>
      <c r="F139" s="111">
        <v>0.38019999999999998</v>
      </c>
      <c r="G139" s="107">
        <f t="shared" si="8"/>
        <v>11.850200000000001</v>
      </c>
      <c r="H139" s="108">
        <v>3.64</v>
      </c>
      <c r="I139" s="109" t="s">
        <v>65</v>
      </c>
      <c r="J139" s="71">
        <f t="shared" si="11"/>
        <v>3.64</v>
      </c>
      <c r="K139" s="72">
        <v>6047</v>
      </c>
      <c r="L139" s="74" t="s">
        <v>63</v>
      </c>
      <c r="M139" s="70">
        <f t="shared" si="5"/>
        <v>0.60470000000000002</v>
      </c>
      <c r="N139" s="72">
        <v>6814</v>
      </c>
      <c r="O139" s="74" t="s">
        <v>63</v>
      </c>
      <c r="P139" s="70">
        <f t="shared" si="6"/>
        <v>0.68140000000000001</v>
      </c>
    </row>
    <row r="140" spans="1:16">
      <c r="A140" s="112"/>
      <c r="B140" s="108">
        <v>55</v>
      </c>
      <c r="C140" s="113" t="s">
        <v>64</v>
      </c>
      <c r="D140" s="70">
        <f t="shared" si="10"/>
        <v>0.40441176470588236</v>
      </c>
      <c r="E140" s="110">
        <v>12.27</v>
      </c>
      <c r="F140" s="111">
        <v>0.35439999999999999</v>
      </c>
      <c r="G140" s="107">
        <f t="shared" si="8"/>
        <v>12.6244</v>
      </c>
      <c r="H140" s="108">
        <v>3.84</v>
      </c>
      <c r="I140" s="109" t="s">
        <v>65</v>
      </c>
      <c r="J140" s="71">
        <f t="shared" si="11"/>
        <v>3.84</v>
      </c>
      <c r="K140" s="72">
        <v>6135</v>
      </c>
      <c r="L140" s="74" t="s">
        <v>63</v>
      </c>
      <c r="M140" s="70">
        <f t="shared" si="5"/>
        <v>0.61349999999999993</v>
      </c>
      <c r="N140" s="72">
        <v>6985</v>
      </c>
      <c r="O140" s="74" t="s">
        <v>63</v>
      </c>
      <c r="P140" s="70">
        <f t="shared" si="6"/>
        <v>0.69850000000000001</v>
      </c>
    </row>
    <row r="141" spans="1:16">
      <c r="B141" s="108">
        <v>60</v>
      </c>
      <c r="C141" s="74" t="s">
        <v>64</v>
      </c>
      <c r="D141" s="70">
        <f t="shared" si="10"/>
        <v>0.44117647058823528</v>
      </c>
      <c r="E141" s="110">
        <v>13.02</v>
      </c>
      <c r="F141" s="111">
        <v>0.3322</v>
      </c>
      <c r="G141" s="107">
        <f t="shared" si="8"/>
        <v>13.3522</v>
      </c>
      <c r="H141" s="72">
        <v>4.03</v>
      </c>
      <c r="I141" s="74" t="s">
        <v>65</v>
      </c>
      <c r="J141" s="71">
        <f t="shared" si="11"/>
        <v>4.03</v>
      </c>
      <c r="K141" s="72">
        <v>6211</v>
      </c>
      <c r="L141" s="74" t="s">
        <v>63</v>
      </c>
      <c r="M141" s="70">
        <f t="shared" si="5"/>
        <v>0.62109999999999999</v>
      </c>
      <c r="N141" s="72">
        <v>7136</v>
      </c>
      <c r="O141" s="74" t="s">
        <v>63</v>
      </c>
      <c r="P141" s="70">
        <f t="shared" si="6"/>
        <v>0.71360000000000001</v>
      </c>
    </row>
    <row r="142" spans="1:16">
      <c r="B142" s="108">
        <v>65</v>
      </c>
      <c r="C142" s="74" t="s">
        <v>64</v>
      </c>
      <c r="D142" s="70">
        <f t="shared" si="10"/>
        <v>0.47794117647058826</v>
      </c>
      <c r="E142" s="110">
        <v>13.73</v>
      </c>
      <c r="F142" s="111">
        <v>0.31290000000000001</v>
      </c>
      <c r="G142" s="107">
        <f t="shared" si="8"/>
        <v>14.042900000000001</v>
      </c>
      <c r="H142" s="72">
        <v>4.22</v>
      </c>
      <c r="I142" s="74" t="s">
        <v>65</v>
      </c>
      <c r="J142" s="71">
        <f t="shared" si="11"/>
        <v>4.22</v>
      </c>
      <c r="K142" s="72">
        <v>6276</v>
      </c>
      <c r="L142" s="74" t="s">
        <v>63</v>
      </c>
      <c r="M142" s="70">
        <f t="shared" si="5"/>
        <v>0.62759999999999994</v>
      </c>
      <c r="N142" s="72">
        <v>7270</v>
      </c>
      <c r="O142" s="74" t="s">
        <v>63</v>
      </c>
      <c r="P142" s="70">
        <f t="shared" si="6"/>
        <v>0.72699999999999998</v>
      </c>
    </row>
    <row r="143" spans="1:16">
      <c r="B143" s="108">
        <v>70</v>
      </c>
      <c r="C143" s="74" t="s">
        <v>64</v>
      </c>
      <c r="D143" s="70">
        <f t="shared" si="10"/>
        <v>0.51470588235294112</v>
      </c>
      <c r="E143" s="110">
        <v>14.39</v>
      </c>
      <c r="F143" s="111">
        <v>0.2959</v>
      </c>
      <c r="G143" s="107">
        <f t="shared" si="8"/>
        <v>14.6859</v>
      </c>
      <c r="H143" s="72">
        <v>4.3899999999999997</v>
      </c>
      <c r="I143" s="74" t="s">
        <v>65</v>
      </c>
      <c r="J143" s="71">
        <f t="shared" si="11"/>
        <v>4.3899999999999997</v>
      </c>
      <c r="K143" s="72">
        <v>6334</v>
      </c>
      <c r="L143" s="74" t="s">
        <v>63</v>
      </c>
      <c r="M143" s="70">
        <f t="shared" si="5"/>
        <v>0.63339999999999996</v>
      </c>
      <c r="N143" s="72">
        <v>7390</v>
      </c>
      <c r="O143" s="74" t="s">
        <v>63</v>
      </c>
      <c r="P143" s="70">
        <f t="shared" si="6"/>
        <v>0.73899999999999999</v>
      </c>
    </row>
    <row r="144" spans="1:16">
      <c r="B144" s="108">
        <v>80</v>
      </c>
      <c r="C144" s="74" t="s">
        <v>64</v>
      </c>
      <c r="D144" s="70">
        <f t="shared" si="10"/>
        <v>0.58823529411764708</v>
      </c>
      <c r="E144" s="110">
        <v>15.61</v>
      </c>
      <c r="F144" s="111">
        <v>0.26740000000000003</v>
      </c>
      <c r="G144" s="107">
        <f t="shared" si="8"/>
        <v>15.8774</v>
      </c>
      <c r="H144" s="72">
        <v>4.72</v>
      </c>
      <c r="I144" s="74" t="s">
        <v>65</v>
      </c>
      <c r="J144" s="71">
        <f t="shared" si="11"/>
        <v>4.72</v>
      </c>
      <c r="K144" s="72">
        <v>6439</v>
      </c>
      <c r="L144" s="74" t="s">
        <v>63</v>
      </c>
      <c r="M144" s="70">
        <f t="shared" si="5"/>
        <v>0.64390000000000003</v>
      </c>
      <c r="N144" s="72">
        <v>7597</v>
      </c>
      <c r="O144" s="74" t="s">
        <v>63</v>
      </c>
      <c r="P144" s="70">
        <f t="shared" si="6"/>
        <v>0.75970000000000004</v>
      </c>
    </row>
    <row r="145" spans="2:16">
      <c r="B145" s="108">
        <v>90</v>
      </c>
      <c r="C145" s="74" t="s">
        <v>64</v>
      </c>
      <c r="D145" s="70">
        <f t="shared" si="10"/>
        <v>0.66176470588235292</v>
      </c>
      <c r="E145" s="110">
        <v>16.690000000000001</v>
      </c>
      <c r="F145" s="111">
        <v>0.24429999999999999</v>
      </c>
      <c r="G145" s="107">
        <f t="shared" si="8"/>
        <v>16.9343</v>
      </c>
      <c r="H145" s="72">
        <v>5.03</v>
      </c>
      <c r="I145" s="74" t="s">
        <v>65</v>
      </c>
      <c r="J145" s="71">
        <f t="shared" si="11"/>
        <v>5.03</v>
      </c>
      <c r="K145" s="72">
        <v>6525</v>
      </c>
      <c r="L145" s="74" t="s">
        <v>63</v>
      </c>
      <c r="M145" s="70">
        <f t="shared" si="5"/>
        <v>0.65250000000000008</v>
      </c>
      <c r="N145" s="72">
        <v>7771</v>
      </c>
      <c r="O145" s="74" t="s">
        <v>63</v>
      </c>
      <c r="P145" s="70">
        <f t="shared" si="6"/>
        <v>0.77710000000000001</v>
      </c>
    </row>
    <row r="146" spans="2:16">
      <c r="B146" s="108">
        <v>100</v>
      </c>
      <c r="C146" s="74" t="s">
        <v>64</v>
      </c>
      <c r="D146" s="70">
        <f t="shared" si="10"/>
        <v>0.73529411764705888</v>
      </c>
      <c r="E146" s="110">
        <v>17.670000000000002</v>
      </c>
      <c r="F146" s="111">
        <v>0.22520000000000001</v>
      </c>
      <c r="G146" s="107">
        <f t="shared" si="8"/>
        <v>17.895200000000003</v>
      </c>
      <c r="H146" s="72">
        <v>5.33</v>
      </c>
      <c r="I146" s="74" t="s">
        <v>65</v>
      </c>
      <c r="J146" s="71">
        <f t="shared" si="11"/>
        <v>5.33</v>
      </c>
      <c r="K146" s="72">
        <v>6597</v>
      </c>
      <c r="L146" s="74" t="s">
        <v>63</v>
      </c>
      <c r="M146" s="70">
        <f t="shared" si="5"/>
        <v>0.65970000000000006</v>
      </c>
      <c r="N146" s="72">
        <v>7921</v>
      </c>
      <c r="O146" s="74" t="s">
        <v>63</v>
      </c>
      <c r="P146" s="70">
        <f t="shared" si="6"/>
        <v>0.79210000000000003</v>
      </c>
    </row>
    <row r="147" spans="2:16">
      <c r="B147" s="108">
        <v>110</v>
      </c>
      <c r="C147" s="74" t="s">
        <v>64</v>
      </c>
      <c r="D147" s="70">
        <f t="shared" si="10"/>
        <v>0.80882352941176472</v>
      </c>
      <c r="E147" s="110">
        <v>18.55</v>
      </c>
      <c r="F147" s="111">
        <v>0.2092</v>
      </c>
      <c r="G147" s="107">
        <f t="shared" si="8"/>
        <v>18.7592</v>
      </c>
      <c r="H147" s="72">
        <v>5.6</v>
      </c>
      <c r="I147" s="74" t="s">
        <v>65</v>
      </c>
      <c r="J147" s="71">
        <f t="shared" si="11"/>
        <v>5.6</v>
      </c>
      <c r="K147" s="72">
        <v>6659</v>
      </c>
      <c r="L147" s="74" t="s">
        <v>63</v>
      </c>
      <c r="M147" s="70">
        <f t="shared" si="5"/>
        <v>0.66589999999999994</v>
      </c>
      <c r="N147" s="72">
        <v>8052</v>
      </c>
      <c r="O147" s="74" t="s">
        <v>63</v>
      </c>
      <c r="P147" s="70">
        <f t="shared" si="6"/>
        <v>0.80519999999999992</v>
      </c>
    </row>
    <row r="148" spans="2:16">
      <c r="B148" s="108">
        <v>120</v>
      </c>
      <c r="C148" s="74" t="s">
        <v>64</v>
      </c>
      <c r="D148" s="70">
        <f t="shared" si="10"/>
        <v>0.88235294117647056</v>
      </c>
      <c r="E148" s="110">
        <v>19.350000000000001</v>
      </c>
      <c r="F148" s="111">
        <v>0.19539999999999999</v>
      </c>
      <c r="G148" s="107">
        <f t="shared" si="8"/>
        <v>19.545400000000001</v>
      </c>
      <c r="H148" s="72">
        <v>5.87</v>
      </c>
      <c r="I148" s="74" t="s">
        <v>65</v>
      </c>
      <c r="J148" s="71">
        <f t="shared" si="11"/>
        <v>5.87</v>
      </c>
      <c r="K148" s="72">
        <v>6714</v>
      </c>
      <c r="L148" s="74" t="s">
        <v>63</v>
      </c>
      <c r="M148" s="70">
        <f t="shared" ref="M148:M173" si="12">K148/1000/10</f>
        <v>0.6714</v>
      </c>
      <c r="N148" s="72">
        <v>8168</v>
      </c>
      <c r="O148" s="74" t="s">
        <v>63</v>
      </c>
      <c r="P148" s="70">
        <f t="shared" ref="P148:P166" si="13">N148/1000/10</f>
        <v>0.81679999999999997</v>
      </c>
    </row>
    <row r="149" spans="2:16">
      <c r="B149" s="108">
        <v>130</v>
      </c>
      <c r="C149" s="74" t="s">
        <v>64</v>
      </c>
      <c r="D149" s="70">
        <f t="shared" si="10"/>
        <v>0.95588235294117652</v>
      </c>
      <c r="E149" s="110">
        <v>20.079999999999998</v>
      </c>
      <c r="F149" s="111">
        <v>0.1835</v>
      </c>
      <c r="G149" s="107">
        <f t="shared" ref="G149:G212" si="14">E149+F149</f>
        <v>20.263499999999997</v>
      </c>
      <c r="H149" s="72">
        <v>6.13</v>
      </c>
      <c r="I149" s="74" t="s">
        <v>65</v>
      </c>
      <c r="J149" s="71">
        <f t="shared" si="11"/>
        <v>6.13</v>
      </c>
      <c r="K149" s="72">
        <v>6762</v>
      </c>
      <c r="L149" s="74" t="s">
        <v>63</v>
      </c>
      <c r="M149" s="70">
        <f t="shared" si="12"/>
        <v>0.67619999999999991</v>
      </c>
      <c r="N149" s="72">
        <v>8273</v>
      </c>
      <c r="O149" s="74" t="s">
        <v>63</v>
      </c>
      <c r="P149" s="70">
        <f t="shared" si="13"/>
        <v>0.82729999999999992</v>
      </c>
    </row>
    <row r="150" spans="2:16">
      <c r="B150" s="108">
        <v>140</v>
      </c>
      <c r="C150" s="74" t="s">
        <v>64</v>
      </c>
      <c r="D150" s="70">
        <f t="shared" si="10"/>
        <v>1.0294117647058822</v>
      </c>
      <c r="E150" s="110">
        <v>20.75</v>
      </c>
      <c r="F150" s="111">
        <v>0.1731</v>
      </c>
      <c r="G150" s="107">
        <f t="shared" si="14"/>
        <v>20.923100000000002</v>
      </c>
      <c r="H150" s="72">
        <v>6.38</v>
      </c>
      <c r="I150" s="74" t="s">
        <v>65</v>
      </c>
      <c r="J150" s="71">
        <f t="shared" si="11"/>
        <v>6.38</v>
      </c>
      <c r="K150" s="72">
        <v>6806</v>
      </c>
      <c r="L150" s="74" t="s">
        <v>63</v>
      </c>
      <c r="M150" s="70">
        <f t="shared" si="12"/>
        <v>0.68059999999999998</v>
      </c>
      <c r="N150" s="72">
        <v>8367</v>
      </c>
      <c r="O150" s="74" t="s">
        <v>63</v>
      </c>
      <c r="P150" s="70">
        <f t="shared" si="13"/>
        <v>0.83670000000000011</v>
      </c>
    </row>
    <row r="151" spans="2:16">
      <c r="B151" s="108">
        <v>150</v>
      </c>
      <c r="C151" s="74" t="s">
        <v>64</v>
      </c>
      <c r="D151" s="70">
        <f t="shared" si="10"/>
        <v>1.1029411764705883</v>
      </c>
      <c r="E151" s="110">
        <v>21.36</v>
      </c>
      <c r="F151" s="111">
        <v>0.16389999999999999</v>
      </c>
      <c r="G151" s="107">
        <f t="shared" si="14"/>
        <v>21.523900000000001</v>
      </c>
      <c r="H151" s="72">
        <v>6.62</v>
      </c>
      <c r="I151" s="74" t="s">
        <v>65</v>
      </c>
      <c r="J151" s="71">
        <f t="shared" si="11"/>
        <v>6.62</v>
      </c>
      <c r="K151" s="72">
        <v>6845</v>
      </c>
      <c r="L151" s="74" t="s">
        <v>63</v>
      </c>
      <c r="M151" s="70">
        <f t="shared" si="12"/>
        <v>0.6845</v>
      </c>
      <c r="N151" s="72">
        <v>8453</v>
      </c>
      <c r="O151" s="74" t="s">
        <v>63</v>
      </c>
      <c r="P151" s="70">
        <f t="shared" si="13"/>
        <v>0.84529999999999994</v>
      </c>
    </row>
    <row r="152" spans="2:16">
      <c r="B152" s="108">
        <v>160</v>
      </c>
      <c r="C152" s="74" t="s">
        <v>64</v>
      </c>
      <c r="D152" s="70">
        <f t="shared" si="10"/>
        <v>1.1764705882352942</v>
      </c>
      <c r="E152" s="110">
        <v>21.93</v>
      </c>
      <c r="F152" s="111">
        <v>0.15570000000000001</v>
      </c>
      <c r="G152" s="107">
        <f t="shared" si="14"/>
        <v>22.085699999999999</v>
      </c>
      <c r="H152" s="72">
        <v>6.85</v>
      </c>
      <c r="I152" s="74" t="s">
        <v>65</v>
      </c>
      <c r="J152" s="71">
        <f t="shared" si="11"/>
        <v>6.85</v>
      </c>
      <c r="K152" s="72">
        <v>6881</v>
      </c>
      <c r="L152" s="74" t="s">
        <v>63</v>
      </c>
      <c r="M152" s="70">
        <f t="shared" si="12"/>
        <v>0.68810000000000004</v>
      </c>
      <c r="N152" s="72">
        <v>8533</v>
      </c>
      <c r="O152" s="74" t="s">
        <v>63</v>
      </c>
      <c r="P152" s="70">
        <f t="shared" si="13"/>
        <v>0.85329999999999995</v>
      </c>
    </row>
    <row r="153" spans="2:16">
      <c r="B153" s="108">
        <v>170</v>
      </c>
      <c r="C153" s="74" t="s">
        <v>64</v>
      </c>
      <c r="D153" s="70">
        <f t="shared" si="10"/>
        <v>1.25</v>
      </c>
      <c r="E153" s="110">
        <v>22.45</v>
      </c>
      <c r="F153" s="111">
        <v>0.1484</v>
      </c>
      <c r="G153" s="107">
        <f t="shared" si="14"/>
        <v>22.598399999999998</v>
      </c>
      <c r="H153" s="72">
        <v>7.08</v>
      </c>
      <c r="I153" s="74" t="s">
        <v>65</v>
      </c>
      <c r="J153" s="71">
        <f t="shared" si="11"/>
        <v>7.08</v>
      </c>
      <c r="K153" s="72">
        <v>6914</v>
      </c>
      <c r="L153" s="74" t="s">
        <v>63</v>
      </c>
      <c r="M153" s="70">
        <f t="shared" si="12"/>
        <v>0.69140000000000001</v>
      </c>
      <c r="N153" s="72">
        <v>8607</v>
      </c>
      <c r="O153" s="74" t="s">
        <v>63</v>
      </c>
      <c r="P153" s="70">
        <f t="shared" si="13"/>
        <v>0.86069999999999991</v>
      </c>
    </row>
    <row r="154" spans="2:16">
      <c r="B154" s="108">
        <v>180</v>
      </c>
      <c r="C154" s="74" t="s">
        <v>64</v>
      </c>
      <c r="D154" s="70">
        <f t="shared" si="10"/>
        <v>1.3235294117647058</v>
      </c>
      <c r="E154" s="110">
        <v>22.93</v>
      </c>
      <c r="F154" s="111">
        <v>0.14180000000000001</v>
      </c>
      <c r="G154" s="107">
        <f t="shared" si="14"/>
        <v>23.0718</v>
      </c>
      <c r="H154" s="72">
        <v>7.31</v>
      </c>
      <c r="I154" s="74" t="s">
        <v>65</v>
      </c>
      <c r="J154" s="71">
        <f t="shared" si="11"/>
        <v>7.31</v>
      </c>
      <c r="K154" s="72">
        <v>6945</v>
      </c>
      <c r="L154" s="74" t="s">
        <v>63</v>
      </c>
      <c r="M154" s="70">
        <f t="shared" si="12"/>
        <v>0.69450000000000001</v>
      </c>
      <c r="N154" s="72">
        <v>8676</v>
      </c>
      <c r="O154" s="74" t="s">
        <v>63</v>
      </c>
      <c r="P154" s="70">
        <f t="shared" si="13"/>
        <v>0.86760000000000004</v>
      </c>
    </row>
    <row r="155" spans="2:16">
      <c r="B155" s="108">
        <v>200</v>
      </c>
      <c r="C155" s="74" t="s">
        <v>64</v>
      </c>
      <c r="D155" s="70">
        <f t="shared" si="10"/>
        <v>1.4705882352941178</v>
      </c>
      <c r="E155" s="110">
        <v>23.8</v>
      </c>
      <c r="F155" s="111">
        <v>0.1303</v>
      </c>
      <c r="G155" s="107">
        <f t="shared" si="14"/>
        <v>23.930299999999999</v>
      </c>
      <c r="H155" s="72">
        <v>7.74</v>
      </c>
      <c r="I155" s="74" t="s">
        <v>65</v>
      </c>
      <c r="J155" s="71">
        <f t="shared" si="11"/>
        <v>7.74</v>
      </c>
      <c r="K155" s="72">
        <v>7015</v>
      </c>
      <c r="L155" s="74" t="s">
        <v>63</v>
      </c>
      <c r="M155" s="70">
        <f t="shared" si="12"/>
        <v>0.70150000000000001</v>
      </c>
      <c r="N155" s="72">
        <v>8801</v>
      </c>
      <c r="O155" s="74" t="s">
        <v>63</v>
      </c>
      <c r="P155" s="70">
        <f t="shared" si="13"/>
        <v>0.88009999999999999</v>
      </c>
    </row>
    <row r="156" spans="2:16">
      <c r="B156" s="108">
        <v>225</v>
      </c>
      <c r="C156" s="74" t="s">
        <v>64</v>
      </c>
      <c r="D156" s="70">
        <f t="shared" si="10"/>
        <v>1.6544117647058822</v>
      </c>
      <c r="E156" s="110">
        <v>24.73</v>
      </c>
      <c r="F156" s="111">
        <v>0.11849999999999999</v>
      </c>
      <c r="G156" s="107">
        <f t="shared" si="14"/>
        <v>24.848500000000001</v>
      </c>
      <c r="H156" s="72">
        <v>8.27</v>
      </c>
      <c r="I156" s="74" t="s">
        <v>65</v>
      </c>
      <c r="J156" s="71">
        <f t="shared" si="11"/>
        <v>8.27</v>
      </c>
      <c r="K156" s="72">
        <v>7099</v>
      </c>
      <c r="L156" s="74" t="s">
        <v>63</v>
      </c>
      <c r="M156" s="70">
        <f t="shared" si="12"/>
        <v>0.70989999999999998</v>
      </c>
      <c r="N156" s="72">
        <v>8938</v>
      </c>
      <c r="O156" s="74" t="s">
        <v>63</v>
      </c>
      <c r="P156" s="70">
        <f t="shared" si="13"/>
        <v>0.89380000000000004</v>
      </c>
    </row>
    <row r="157" spans="2:16">
      <c r="B157" s="108">
        <v>250</v>
      </c>
      <c r="C157" s="74" t="s">
        <v>64</v>
      </c>
      <c r="D157" s="70">
        <f t="shared" si="10"/>
        <v>1.838235294117647</v>
      </c>
      <c r="E157" s="110">
        <v>25.52</v>
      </c>
      <c r="F157" s="111">
        <v>0.10879999999999999</v>
      </c>
      <c r="G157" s="107">
        <f t="shared" si="14"/>
        <v>25.628799999999998</v>
      </c>
      <c r="H157" s="72">
        <v>8.7799999999999994</v>
      </c>
      <c r="I157" s="74" t="s">
        <v>65</v>
      </c>
      <c r="J157" s="71">
        <f t="shared" si="11"/>
        <v>8.7799999999999994</v>
      </c>
      <c r="K157" s="72">
        <v>7175</v>
      </c>
      <c r="L157" s="74" t="s">
        <v>63</v>
      </c>
      <c r="M157" s="70">
        <f t="shared" si="12"/>
        <v>0.71750000000000003</v>
      </c>
      <c r="N157" s="72">
        <v>9060</v>
      </c>
      <c r="O157" s="74" t="s">
        <v>63</v>
      </c>
      <c r="P157" s="70">
        <f t="shared" si="13"/>
        <v>0.90600000000000003</v>
      </c>
    </row>
    <row r="158" spans="2:16">
      <c r="B158" s="108">
        <v>275</v>
      </c>
      <c r="C158" s="74" t="s">
        <v>64</v>
      </c>
      <c r="D158" s="70">
        <f t="shared" ref="D158:D171" si="15">B158/$C$5</f>
        <v>2.0220588235294117</v>
      </c>
      <c r="E158" s="110">
        <v>26.22</v>
      </c>
      <c r="F158" s="111">
        <v>0.1007</v>
      </c>
      <c r="G158" s="107">
        <f t="shared" si="14"/>
        <v>26.320699999999999</v>
      </c>
      <c r="H158" s="72">
        <v>9.2799999999999994</v>
      </c>
      <c r="I158" s="74" t="s">
        <v>65</v>
      </c>
      <c r="J158" s="71">
        <f t="shared" si="11"/>
        <v>9.2799999999999994</v>
      </c>
      <c r="K158" s="72">
        <v>7243</v>
      </c>
      <c r="L158" s="74" t="s">
        <v>63</v>
      </c>
      <c r="M158" s="70">
        <f t="shared" si="12"/>
        <v>0.72430000000000005</v>
      </c>
      <c r="N158" s="72">
        <v>9170</v>
      </c>
      <c r="O158" s="74" t="s">
        <v>63</v>
      </c>
      <c r="P158" s="70">
        <f t="shared" si="13"/>
        <v>0.91700000000000004</v>
      </c>
    </row>
    <row r="159" spans="2:16">
      <c r="B159" s="108">
        <v>300</v>
      </c>
      <c r="C159" s="74" t="s">
        <v>64</v>
      </c>
      <c r="D159" s="70">
        <f t="shared" si="15"/>
        <v>2.2058823529411766</v>
      </c>
      <c r="E159" s="110">
        <v>26.92</v>
      </c>
      <c r="F159" s="111">
        <v>9.3759999999999996E-2</v>
      </c>
      <c r="G159" s="107">
        <f t="shared" si="14"/>
        <v>27.013760000000001</v>
      </c>
      <c r="H159" s="72">
        <v>9.76</v>
      </c>
      <c r="I159" s="74" t="s">
        <v>65</v>
      </c>
      <c r="J159" s="71">
        <f t="shared" si="11"/>
        <v>9.76</v>
      </c>
      <c r="K159" s="72">
        <v>7306</v>
      </c>
      <c r="L159" s="74" t="s">
        <v>63</v>
      </c>
      <c r="M159" s="70">
        <f t="shared" si="12"/>
        <v>0.73060000000000003</v>
      </c>
      <c r="N159" s="72">
        <v>9269</v>
      </c>
      <c r="O159" s="74" t="s">
        <v>63</v>
      </c>
      <c r="P159" s="70">
        <f t="shared" si="13"/>
        <v>0.92690000000000006</v>
      </c>
    </row>
    <row r="160" spans="2:16">
      <c r="B160" s="108">
        <v>325</v>
      </c>
      <c r="C160" s="74" t="s">
        <v>64</v>
      </c>
      <c r="D160" s="70">
        <f t="shared" si="15"/>
        <v>2.3897058823529411</v>
      </c>
      <c r="E160" s="110">
        <v>27.41</v>
      </c>
      <c r="F160" s="111">
        <v>8.7800000000000003E-2</v>
      </c>
      <c r="G160" s="107">
        <f t="shared" si="14"/>
        <v>27.497800000000002</v>
      </c>
      <c r="H160" s="72">
        <v>10.23</v>
      </c>
      <c r="I160" s="74" t="s">
        <v>65</v>
      </c>
      <c r="J160" s="71">
        <f t="shared" si="11"/>
        <v>10.23</v>
      </c>
      <c r="K160" s="72">
        <v>7365</v>
      </c>
      <c r="L160" s="74" t="s">
        <v>63</v>
      </c>
      <c r="M160" s="70">
        <f t="shared" si="12"/>
        <v>0.73650000000000004</v>
      </c>
      <c r="N160" s="72">
        <v>9361</v>
      </c>
      <c r="O160" s="74" t="s">
        <v>63</v>
      </c>
      <c r="P160" s="70">
        <f t="shared" si="13"/>
        <v>0.93610000000000004</v>
      </c>
    </row>
    <row r="161" spans="2:16">
      <c r="B161" s="108">
        <v>350</v>
      </c>
      <c r="C161" s="74" t="s">
        <v>64</v>
      </c>
      <c r="D161" s="70">
        <f t="shared" si="15"/>
        <v>2.5735294117647061</v>
      </c>
      <c r="E161" s="110">
        <v>27.85</v>
      </c>
      <c r="F161" s="111">
        <v>8.2610000000000003E-2</v>
      </c>
      <c r="G161" s="107">
        <f t="shared" si="14"/>
        <v>27.93261</v>
      </c>
      <c r="H161" s="72">
        <v>10.7</v>
      </c>
      <c r="I161" s="74" t="s">
        <v>65</v>
      </c>
      <c r="J161" s="71">
        <f t="shared" si="11"/>
        <v>10.7</v>
      </c>
      <c r="K161" s="72">
        <v>7420</v>
      </c>
      <c r="L161" s="74" t="s">
        <v>63</v>
      </c>
      <c r="M161" s="70">
        <f t="shared" si="12"/>
        <v>0.74199999999999999</v>
      </c>
      <c r="N161" s="72">
        <v>9446</v>
      </c>
      <c r="O161" s="74" t="s">
        <v>63</v>
      </c>
      <c r="P161" s="70">
        <f t="shared" si="13"/>
        <v>0.9446</v>
      </c>
    </row>
    <row r="162" spans="2:16">
      <c r="B162" s="108">
        <v>375</v>
      </c>
      <c r="C162" s="74" t="s">
        <v>64</v>
      </c>
      <c r="D162" s="70">
        <f t="shared" si="15"/>
        <v>2.7573529411764706</v>
      </c>
      <c r="E162" s="110">
        <v>28.23</v>
      </c>
      <c r="F162" s="111">
        <v>7.8039999999999998E-2</v>
      </c>
      <c r="G162" s="107">
        <f t="shared" si="14"/>
        <v>28.308040000000002</v>
      </c>
      <c r="H162" s="72">
        <v>11.16</v>
      </c>
      <c r="I162" s="74" t="s">
        <v>65</v>
      </c>
      <c r="J162" s="71">
        <f t="shared" si="11"/>
        <v>11.16</v>
      </c>
      <c r="K162" s="72">
        <v>7472</v>
      </c>
      <c r="L162" s="74" t="s">
        <v>63</v>
      </c>
      <c r="M162" s="70">
        <f t="shared" si="12"/>
        <v>0.74720000000000009</v>
      </c>
      <c r="N162" s="72">
        <v>9525</v>
      </c>
      <c r="O162" s="74" t="s">
        <v>63</v>
      </c>
      <c r="P162" s="70">
        <f t="shared" si="13"/>
        <v>0.95250000000000001</v>
      </c>
    </row>
    <row r="163" spans="2:16">
      <c r="B163" s="108">
        <v>400</v>
      </c>
      <c r="C163" s="74" t="s">
        <v>64</v>
      </c>
      <c r="D163" s="70">
        <f t="shared" si="15"/>
        <v>2.9411764705882355</v>
      </c>
      <c r="E163" s="110">
        <v>28.56</v>
      </c>
      <c r="F163" s="111">
        <v>7.3980000000000004E-2</v>
      </c>
      <c r="G163" s="107">
        <f t="shared" si="14"/>
        <v>28.633979999999998</v>
      </c>
      <c r="H163" s="72">
        <v>11.61</v>
      </c>
      <c r="I163" s="74" t="s">
        <v>65</v>
      </c>
      <c r="J163" s="71">
        <f t="shared" si="11"/>
        <v>11.61</v>
      </c>
      <c r="K163" s="72">
        <v>7521</v>
      </c>
      <c r="L163" s="74" t="s">
        <v>63</v>
      </c>
      <c r="M163" s="70">
        <f t="shared" si="12"/>
        <v>0.75209999999999999</v>
      </c>
      <c r="N163" s="72">
        <v>9600</v>
      </c>
      <c r="O163" s="74" t="s">
        <v>63</v>
      </c>
      <c r="P163" s="70">
        <f t="shared" si="13"/>
        <v>0.96</v>
      </c>
    </row>
    <row r="164" spans="2:16">
      <c r="B164" s="108">
        <v>450</v>
      </c>
      <c r="C164" s="74" t="s">
        <v>64</v>
      </c>
      <c r="D164" s="70">
        <f t="shared" si="15"/>
        <v>3.3088235294117645</v>
      </c>
      <c r="E164" s="110">
        <v>29.1</v>
      </c>
      <c r="F164" s="111">
        <v>6.7100000000000007E-2</v>
      </c>
      <c r="G164" s="107">
        <f t="shared" si="14"/>
        <v>29.167100000000001</v>
      </c>
      <c r="H164" s="72">
        <v>12.5</v>
      </c>
      <c r="I164" s="74" t="s">
        <v>65</v>
      </c>
      <c r="J164" s="71">
        <f t="shared" si="11"/>
        <v>12.5</v>
      </c>
      <c r="K164" s="72">
        <v>7666</v>
      </c>
      <c r="L164" s="74" t="s">
        <v>63</v>
      </c>
      <c r="M164" s="70">
        <f t="shared" si="12"/>
        <v>0.76660000000000006</v>
      </c>
      <c r="N164" s="72">
        <v>9739</v>
      </c>
      <c r="O164" s="74" t="s">
        <v>63</v>
      </c>
      <c r="P164" s="70">
        <f t="shared" si="13"/>
        <v>0.9739000000000001</v>
      </c>
    </row>
    <row r="165" spans="2:16">
      <c r="B165" s="108">
        <v>500</v>
      </c>
      <c r="C165" s="74" t="s">
        <v>64</v>
      </c>
      <c r="D165" s="70">
        <f t="shared" si="15"/>
        <v>3.6764705882352939</v>
      </c>
      <c r="E165" s="110">
        <v>29.52</v>
      </c>
      <c r="F165" s="111">
        <v>6.1460000000000001E-2</v>
      </c>
      <c r="G165" s="107">
        <f t="shared" si="14"/>
        <v>29.58146</v>
      </c>
      <c r="H165" s="72">
        <v>13.38</v>
      </c>
      <c r="I165" s="74" t="s">
        <v>65</v>
      </c>
      <c r="J165" s="71">
        <f t="shared" si="11"/>
        <v>13.38</v>
      </c>
      <c r="K165" s="72">
        <v>7802</v>
      </c>
      <c r="L165" s="74" t="s">
        <v>63</v>
      </c>
      <c r="M165" s="70">
        <f t="shared" si="12"/>
        <v>0.7802</v>
      </c>
      <c r="N165" s="72">
        <v>9865</v>
      </c>
      <c r="O165" s="74" t="s">
        <v>63</v>
      </c>
      <c r="P165" s="70">
        <f t="shared" si="13"/>
        <v>0.98650000000000004</v>
      </c>
    </row>
    <row r="166" spans="2:16">
      <c r="B166" s="108">
        <v>550</v>
      </c>
      <c r="C166" s="74" t="s">
        <v>64</v>
      </c>
      <c r="D166" s="70">
        <f t="shared" si="15"/>
        <v>4.0441176470588234</v>
      </c>
      <c r="E166" s="110">
        <v>29.84</v>
      </c>
      <c r="F166" s="111">
        <v>5.6759999999999998E-2</v>
      </c>
      <c r="G166" s="107">
        <f t="shared" si="14"/>
        <v>29.89676</v>
      </c>
      <c r="H166" s="72">
        <v>14.25</v>
      </c>
      <c r="I166" s="74" t="s">
        <v>65</v>
      </c>
      <c r="J166" s="71">
        <f t="shared" si="11"/>
        <v>14.25</v>
      </c>
      <c r="K166" s="72">
        <v>7931</v>
      </c>
      <c r="L166" s="74" t="s">
        <v>63</v>
      </c>
      <c r="M166" s="70">
        <f t="shared" si="12"/>
        <v>0.79310000000000003</v>
      </c>
      <c r="N166" s="72">
        <v>9982</v>
      </c>
      <c r="O166" s="74" t="s">
        <v>63</v>
      </c>
      <c r="P166" s="70">
        <f t="shared" si="13"/>
        <v>0.99819999999999998</v>
      </c>
    </row>
    <row r="167" spans="2:16">
      <c r="B167" s="108">
        <v>600</v>
      </c>
      <c r="C167" s="74" t="s">
        <v>64</v>
      </c>
      <c r="D167" s="70">
        <f t="shared" si="15"/>
        <v>4.4117647058823533</v>
      </c>
      <c r="E167" s="110">
        <v>30.09</v>
      </c>
      <c r="F167" s="111">
        <v>5.2769999999999997E-2</v>
      </c>
      <c r="G167" s="107">
        <f t="shared" si="14"/>
        <v>30.142769999999999</v>
      </c>
      <c r="H167" s="72">
        <v>15.11</v>
      </c>
      <c r="I167" s="74" t="s">
        <v>65</v>
      </c>
      <c r="J167" s="71">
        <f t="shared" si="11"/>
        <v>15.11</v>
      </c>
      <c r="K167" s="72">
        <v>8054</v>
      </c>
      <c r="L167" s="74" t="s">
        <v>63</v>
      </c>
      <c r="M167" s="70">
        <f t="shared" si="12"/>
        <v>0.8054</v>
      </c>
      <c r="N167" s="72">
        <v>1.01</v>
      </c>
      <c r="O167" s="73" t="s">
        <v>65</v>
      </c>
      <c r="P167" s="71">
        <f t="shared" ref="P167:P228" si="16">N167</f>
        <v>1.01</v>
      </c>
    </row>
    <row r="168" spans="2:16">
      <c r="B168" s="108">
        <v>650</v>
      </c>
      <c r="C168" s="74" t="s">
        <v>64</v>
      </c>
      <c r="D168" s="70">
        <f t="shared" si="15"/>
        <v>4.7794117647058822</v>
      </c>
      <c r="E168" s="110">
        <v>30.27</v>
      </c>
      <c r="F168" s="111">
        <v>4.9329999999999999E-2</v>
      </c>
      <c r="G168" s="107">
        <f t="shared" si="14"/>
        <v>30.319330000000001</v>
      </c>
      <c r="H168" s="72">
        <v>15.97</v>
      </c>
      <c r="I168" s="74" t="s">
        <v>65</v>
      </c>
      <c r="J168" s="71">
        <f t="shared" si="11"/>
        <v>15.97</v>
      </c>
      <c r="K168" s="72">
        <v>8172</v>
      </c>
      <c r="L168" s="74" t="s">
        <v>63</v>
      </c>
      <c r="M168" s="70">
        <f t="shared" si="12"/>
        <v>0.81720000000000004</v>
      </c>
      <c r="N168" s="72">
        <v>1.02</v>
      </c>
      <c r="O168" s="74" t="s">
        <v>65</v>
      </c>
      <c r="P168" s="71">
        <f t="shared" si="16"/>
        <v>1.02</v>
      </c>
    </row>
    <row r="169" spans="2:16">
      <c r="B169" s="108">
        <v>700</v>
      </c>
      <c r="C169" s="74" t="s">
        <v>64</v>
      </c>
      <c r="D169" s="70">
        <f t="shared" si="15"/>
        <v>5.1470588235294121</v>
      </c>
      <c r="E169" s="110">
        <v>30.41</v>
      </c>
      <c r="F169" s="111">
        <v>4.6350000000000002E-2</v>
      </c>
      <c r="G169" s="107">
        <f t="shared" si="14"/>
        <v>30.45635</v>
      </c>
      <c r="H169" s="72">
        <v>16.82</v>
      </c>
      <c r="I169" s="74" t="s">
        <v>65</v>
      </c>
      <c r="J169" s="71">
        <f t="shared" si="11"/>
        <v>16.82</v>
      </c>
      <c r="K169" s="72">
        <v>8287</v>
      </c>
      <c r="L169" s="74" t="s">
        <v>63</v>
      </c>
      <c r="M169" s="70">
        <f t="shared" si="12"/>
        <v>0.8287000000000001</v>
      </c>
      <c r="N169" s="72">
        <v>1.03</v>
      </c>
      <c r="O169" s="74" t="s">
        <v>65</v>
      </c>
      <c r="P169" s="71">
        <f t="shared" si="16"/>
        <v>1.03</v>
      </c>
    </row>
    <row r="170" spans="2:16">
      <c r="B170" s="108">
        <v>800</v>
      </c>
      <c r="C170" s="74" t="s">
        <v>64</v>
      </c>
      <c r="D170" s="70">
        <f t="shared" si="15"/>
        <v>5.882352941176471</v>
      </c>
      <c r="E170" s="110">
        <v>30.56</v>
      </c>
      <c r="F170" s="111">
        <v>4.1399999999999999E-2</v>
      </c>
      <c r="G170" s="107">
        <f t="shared" si="14"/>
        <v>30.601399999999998</v>
      </c>
      <c r="H170" s="72">
        <v>18.510000000000002</v>
      </c>
      <c r="I170" s="74" t="s">
        <v>65</v>
      </c>
      <c r="J170" s="71">
        <f t="shared" si="11"/>
        <v>18.510000000000002</v>
      </c>
      <c r="K170" s="72">
        <v>8673</v>
      </c>
      <c r="L170" s="74" t="s">
        <v>63</v>
      </c>
      <c r="M170" s="70">
        <f t="shared" si="12"/>
        <v>0.86729999999999996</v>
      </c>
      <c r="N170" s="72">
        <v>1.05</v>
      </c>
      <c r="O170" s="74" t="s">
        <v>65</v>
      </c>
      <c r="P170" s="71">
        <f t="shared" si="16"/>
        <v>1.05</v>
      </c>
    </row>
    <row r="171" spans="2:16">
      <c r="B171" s="108">
        <v>900</v>
      </c>
      <c r="C171" s="74" t="s">
        <v>64</v>
      </c>
      <c r="D171" s="70">
        <f t="shared" si="15"/>
        <v>6.617647058823529</v>
      </c>
      <c r="E171" s="110">
        <v>30.6</v>
      </c>
      <c r="F171" s="111">
        <v>3.7470000000000003E-2</v>
      </c>
      <c r="G171" s="107">
        <f t="shared" si="14"/>
        <v>30.63747</v>
      </c>
      <c r="H171" s="72">
        <v>20.2</v>
      </c>
      <c r="I171" s="74" t="s">
        <v>65</v>
      </c>
      <c r="J171" s="71">
        <f t="shared" si="11"/>
        <v>20.2</v>
      </c>
      <c r="K171" s="72">
        <v>9039</v>
      </c>
      <c r="L171" s="74" t="s">
        <v>63</v>
      </c>
      <c r="M171" s="70">
        <f t="shared" si="12"/>
        <v>0.90389999999999993</v>
      </c>
      <c r="N171" s="72">
        <v>1.06</v>
      </c>
      <c r="O171" s="74" t="s">
        <v>65</v>
      </c>
      <c r="P171" s="71">
        <f t="shared" si="16"/>
        <v>1.06</v>
      </c>
    </row>
    <row r="172" spans="2:16">
      <c r="B172" s="108">
        <v>1</v>
      </c>
      <c r="C172" s="73" t="s">
        <v>66</v>
      </c>
      <c r="D172" s="70">
        <f t="shared" ref="D172:D228" si="17">B172*1000/$C$5</f>
        <v>7.3529411764705879</v>
      </c>
      <c r="E172" s="110">
        <v>30.53</v>
      </c>
      <c r="F172" s="111">
        <v>3.4259999999999999E-2</v>
      </c>
      <c r="G172" s="107">
        <f t="shared" si="14"/>
        <v>30.564260000000001</v>
      </c>
      <c r="H172" s="72">
        <v>21.89</v>
      </c>
      <c r="I172" s="74" t="s">
        <v>65</v>
      </c>
      <c r="J172" s="71">
        <f t="shared" si="11"/>
        <v>21.89</v>
      </c>
      <c r="K172" s="72">
        <v>9389</v>
      </c>
      <c r="L172" s="74" t="s">
        <v>63</v>
      </c>
      <c r="M172" s="70">
        <f t="shared" si="12"/>
        <v>0.93889999999999996</v>
      </c>
      <c r="N172" s="72">
        <v>1.08</v>
      </c>
      <c r="O172" s="74" t="s">
        <v>65</v>
      </c>
      <c r="P172" s="71">
        <f t="shared" si="16"/>
        <v>1.08</v>
      </c>
    </row>
    <row r="173" spans="2:16">
      <c r="B173" s="108">
        <v>1.1000000000000001</v>
      </c>
      <c r="C173" s="74" t="s">
        <v>66</v>
      </c>
      <c r="D173" s="70">
        <f t="shared" si="17"/>
        <v>8.0882352941176467</v>
      </c>
      <c r="E173" s="110">
        <v>30.4</v>
      </c>
      <c r="F173" s="111">
        <v>3.1579999999999997E-2</v>
      </c>
      <c r="G173" s="107">
        <f t="shared" si="14"/>
        <v>30.43158</v>
      </c>
      <c r="H173" s="72">
        <v>23.59</v>
      </c>
      <c r="I173" s="74" t="s">
        <v>65</v>
      </c>
      <c r="J173" s="71">
        <f t="shared" si="11"/>
        <v>23.59</v>
      </c>
      <c r="K173" s="72">
        <v>9728</v>
      </c>
      <c r="L173" s="74" t="s">
        <v>63</v>
      </c>
      <c r="M173" s="70">
        <f t="shared" si="12"/>
        <v>0.9728</v>
      </c>
      <c r="N173" s="72">
        <v>1.1000000000000001</v>
      </c>
      <c r="O173" s="74" t="s">
        <v>65</v>
      </c>
      <c r="P173" s="71">
        <f t="shared" si="16"/>
        <v>1.1000000000000001</v>
      </c>
    </row>
    <row r="174" spans="2:16">
      <c r="B174" s="108">
        <v>1.2</v>
      </c>
      <c r="C174" s="74" t="s">
        <v>66</v>
      </c>
      <c r="D174" s="70">
        <f t="shared" si="17"/>
        <v>8.8235294117647065</v>
      </c>
      <c r="E174" s="110">
        <v>30.2</v>
      </c>
      <c r="F174" s="111">
        <v>2.9319999999999999E-2</v>
      </c>
      <c r="G174" s="107">
        <f t="shared" si="14"/>
        <v>30.229319999999998</v>
      </c>
      <c r="H174" s="72">
        <v>25.29</v>
      </c>
      <c r="I174" s="74" t="s">
        <v>65</v>
      </c>
      <c r="J174" s="71">
        <f t="shared" si="11"/>
        <v>25.29</v>
      </c>
      <c r="K174" s="72">
        <v>1.01</v>
      </c>
      <c r="L174" s="73" t="s">
        <v>65</v>
      </c>
      <c r="M174" s="71">
        <f t="shared" ref="M174:M228" si="18">K174</f>
        <v>1.01</v>
      </c>
      <c r="N174" s="72">
        <v>1.1100000000000001</v>
      </c>
      <c r="O174" s="74" t="s">
        <v>65</v>
      </c>
      <c r="P174" s="71">
        <f t="shared" si="16"/>
        <v>1.1100000000000001</v>
      </c>
    </row>
    <row r="175" spans="2:16">
      <c r="B175" s="108">
        <v>1.3</v>
      </c>
      <c r="C175" s="74" t="s">
        <v>66</v>
      </c>
      <c r="D175" s="70">
        <f t="shared" si="17"/>
        <v>9.5588235294117645</v>
      </c>
      <c r="E175" s="110">
        <v>29.96</v>
      </c>
      <c r="F175" s="111">
        <v>2.7380000000000002E-2</v>
      </c>
      <c r="G175" s="107">
        <f t="shared" si="14"/>
        <v>29.987380000000002</v>
      </c>
      <c r="H175" s="72">
        <v>27.01</v>
      </c>
      <c r="I175" s="74" t="s">
        <v>65</v>
      </c>
      <c r="J175" s="71">
        <f t="shared" si="11"/>
        <v>27.01</v>
      </c>
      <c r="K175" s="72">
        <v>1.04</v>
      </c>
      <c r="L175" s="74" t="s">
        <v>65</v>
      </c>
      <c r="M175" s="71">
        <f t="shared" si="18"/>
        <v>1.04</v>
      </c>
      <c r="N175" s="72">
        <v>1.1299999999999999</v>
      </c>
      <c r="O175" s="74" t="s">
        <v>65</v>
      </c>
      <c r="P175" s="71">
        <f t="shared" si="16"/>
        <v>1.1299999999999999</v>
      </c>
    </row>
    <row r="176" spans="2:16">
      <c r="B176" s="108">
        <v>1.4</v>
      </c>
      <c r="C176" s="74" t="s">
        <v>66</v>
      </c>
      <c r="D176" s="70">
        <f t="shared" si="17"/>
        <v>10.294117647058824</v>
      </c>
      <c r="E176" s="110">
        <v>29.67</v>
      </c>
      <c r="F176" s="111">
        <v>2.5690000000000001E-2</v>
      </c>
      <c r="G176" s="107">
        <f t="shared" si="14"/>
        <v>29.695690000000003</v>
      </c>
      <c r="H176" s="72">
        <v>28.75</v>
      </c>
      <c r="I176" s="74" t="s">
        <v>65</v>
      </c>
      <c r="J176" s="71">
        <f t="shared" si="11"/>
        <v>28.75</v>
      </c>
      <c r="K176" s="72">
        <v>1.07</v>
      </c>
      <c r="L176" s="74" t="s">
        <v>65</v>
      </c>
      <c r="M176" s="71">
        <f t="shared" si="18"/>
        <v>1.07</v>
      </c>
      <c r="N176" s="72">
        <v>1.1399999999999999</v>
      </c>
      <c r="O176" s="74" t="s">
        <v>65</v>
      </c>
      <c r="P176" s="71">
        <f t="shared" si="16"/>
        <v>1.1399999999999999</v>
      </c>
    </row>
    <row r="177" spans="1:16">
      <c r="A177" s="4"/>
      <c r="B177" s="108">
        <v>1.5</v>
      </c>
      <c r="C177" s="74" t="s">
        <v>66</v>
      </c>
      <c r="D177" s="70">
        <f t="shared" si="17"/>
        <v>11.029411764705882</v>
      </c>
      <c r="E177" s="110">
        <v>29.35</v>
      </c>
      <c r="F177" s="111">
        <v>2.4209999999999999E-2</v>
      </c>
      <c r="G177" s="107">
        <f t="shared" si="14"/>
        <v>29.374210000000001</v>
      </c>
      <c r="H177" s="72">
        <v>30.5</v>
      </c>
      <c r="I177" s="74" t="s">
        <v>65</v>
      </c>
      <c r="J177" s="71">
        <f t="shared" si="11"/>
        <v>30.5</v>
      </c>
      <c r="K177" s="72">
        <v>1.1000000000000001</v>
      </c>
      <c r="L177" s="74" t="s">
        <v>65</v>
      </c>
      <c r="M177" s="71">
        <f t="shared" si="18"/>
        <v>1.1000000000000001</v>
      </c>
      <c r="N177" s="72">
        <v>1.1599999999999999</v>
      </c>
      <c r="O177" s="74" t="s">
        <v>65</v>
      </c>
      <c r="P177" s="71">
        <f t="shared" si="16"/>
        <v>1.1599999999999999</v>
      </c>
    </row>
    <row r="178" spans="1:16">
      <c r="B178" s="72">
        <v>1.6</v>
      </c>
      <c r="C178" s="74" t="s">
        <v>66</v>
      </c>
      <c r="D178" s="70">
        <f t="shared" si="17"/>
        <v>11.764705882352942</v>
      </c>
      <c r="E178" s="110">
        <v>29</v>
      </c>
      <c r="F178" s="111">
        <v>2.29E-2</v>
      </c>
      <c r="G178" s="107">
        <f t="shared" si="14"/>
        <v>29.0229</v>
      </c>
      <c r="H178" s="72">
        <v>32.270000000000003</v>
      </c>
      <c r="I178" s="74" t="s">
        <v>65</v>
      </c>
      <c r="J178" s="71">
        <f t="shared" si="11"/>
        <v>32.270000000000003</v>
      </c>
      <c r="K178" s="72">
        <v>1.1299999999999999</v>
      </c>
      <c r="L178" s="74" t="s">
        <v>65</v>
      </c>
      <c r="M178" s="71">
        <f t="shared" si="18"/>
        <v>1.1299999999999999</v>
      </c>
      <c r="N178" s="72">
        <v>1.17</v>
      </c>
      <c r="O178" s="74" t="s">
        <v>65</v>
      </c>
      <c r="P178" s="71">
        <f t="shared" si="16"/>
        <v>1.17</v>
      </c>
    </row>
    <row r="179" spans="1:16">
      <c r="B179" s="108">
        <v>1.7</v>
      </c>
      <c r="C179" s="109" t="s">
        <v>66</v>
      </c>
      <c r="D179" s="70">
        <f t="shared" si="17"/>
        <v>12.5</v>
      </c>
      <c r="E179" s="110">
        <v>28.64</v>
      </c>
      <c r="F179" s="111">
        <v>2.1739999999999999E-2</v>
      </c>
      <c r="G179" s="107">
        <f t="shared" si="14"/>
        <v>28.661740000000002</v>
      </c>
      <c r="H179" s="72">
        <v>34.07</v>
      </c>
      <c r="I179" s="74" t="s">
        <v>65</v>
      </c>
      <c r="J179" s="71">
        <f t="shared" si="11"/>
        <v>34.07</v>
      </c>
      <c r="K179" s="72">
        <v>1.1599999999999999</v>
      </c>
      <c r="L179" s="74" t="s">
        <v>65</v>
      </c>
      <c r="M179" s="71">
        <f t="shared" si="18"/>
        <v>1.1599999999999999</v>
      </c>
      <c r="N179" s="72">
        <v>1.18</v>
      </c>
      <c r="O179" s="74" t="s">
        <v>65</v>
      </c>
      <c r="P179" s="71">
        <f t="shared" si="16"/>
        <v>1.18</v>
      </c>
    </row>
    <row r="180" spans="1:16">
      <c r="B180" s="108">
        <v>1.8</v>
      </c>
      <c r="C180" s="109" t="s">
        <v>66</v>
      </c>
      <c r="D180" s="70">
        <f t="shared" si="17"/>
        <v>13.235294117647058</v>
      </c>
      <c r="E180" s="110">
        <v>28.25</v>
      </c>
      <c r="F180" s="111">
        <v>2.069E-2</v>
      </c>
      <c r="G180" s="107">
        <f t="shared" si="14"/>
        <v>28.270689999999998</v>
      </c>
      <c r="H180" s="72">
        <v>35.880000000000003</v>
      </c>
      <c r="I180" s="74" t="s">
        <v>65</v>
      </c>
      <c r="J180" s="71">
        <f t="shared" si="11"/>
        <v>35.880000000000003</v>
      </c>
      <c r="K180" s="72">
        <v>1.19</v>
      </c>
      <c r="L180" s="74" t="s">
        <v>65</v>
      </c>
      <c r="M180" s="71">
        <f t="shared" si="18"/>
        <v>1.19</v>
      </c>
      <c r="N180" s="72">
        <v>1.2</v>
      </c>
      <c r="O180" s="74" t="s">
        <v>65</v>
      </c>
      <c r="P180" s="71">
        <f t="shared" si="16"/>
        <v>1.2</v>
      </c>
    </row>
    <row r="181" spans="1:16">
      <c r="B181" s="108">
        <v>2</v>
      </c>
      <c r="C181" s="109" t="s">
        <v>66</v>
      </c>
      <c r="D181" s="70">
        <f t="shared" si="17"/>
        <v>14.705882352941176</v>
      </c>
      <c r="E181" s="110">
        <v>27.46</v>
      </c>
      <c r="F181" s="111">
        <v>1.8890000000000001E-2</v>
      </c>
      <c r="G181" s="107">
        <f t="shared" si="14"/>
        <v>27.47889</v>
      </c>
      <c r="H181" s="72">
        <v>39.6</v>
      </c>
      <c r="I181" s="74" t="s">
        <v>65</v>
      </c>
      <c r="J181" s="71">
        <f t="shared" si="11"/>
        <v>39.6</v>
      </c>
      <c r="K181" s="72">
        <v>1.31</v>
      </c>
      <c r="L181" s="74" t="s">
        <v>65</v>
      </c>
      <c r="M181" s="71">
        <f t="shared" si="18"/>
        <v>1.31</v>
      </c>
      <c r="N181" s="72">
        <v>1.22</v>
      </c>
      <c r="O181" s="74" t="s">
        <v>65</v>
      </c>
      <c r="P181" s="71">
        <f t="shared" si="16"/>
        <v>1.22</v>
      </c>
    </row>
    <row r="182" spans="1:16">
      <c r="B182" s="108">
        <v>2.25</v>
      </c>
      <c r="C182" s="109" t="s">
        <v>66</v>
      </c>
      <c r="D182" s="70">
        <f t="shared" si="17"/>
        <v>16.544117647058822</v>
      </c>
      <c r="E182" s="110">
        <v>26.43</v>
      </c>
      <c r="F182" s="111">
        <v>1.7059999999999999E-2</v>
      </c>
      <c r="G182" s="107">
        <f t="shared" si="14"/>
        <v>26.44706</v>
      </c>
      <c r="H182" s="72">
        <v>44.4</v>
      </c>
      <c r="I182" s="74" t="s">
        <v>65</v>
      </c>
      <c r="J182" s="71">
        <f t="shared" si="11"/>
        <v>44.4</v>
      </c>
      <c r="K182" s="72">
        <v>1.48</v>
      </c>
      <c r="L182" s="74" t="s">
        <v>65</v>
      </c>
      <c r="M182" s="71">
        <f t="shared" si="18"/>
        <v>1.48</v>
      </c>
      <c r="N182" s="72">
        <v>1.26</v>
      </c>
      <c r="O182" s="74" t="s">
        <v>65</v>
      </c>
      <c r="P182" s="71">
        <f t="shared" si="16"/>
        <v>1.26</v>
      </c>
    </row>
    <row r="183" spans="1:16">
      <c r="B183" s="108">
        <v>2.5</v>
      </c>
      <c r="C183" s="109" t="s">
        <v>66</v>
      </c>
      <c r="D183" s="70">
        <f t="shared" si="17"/>
        <v>18.382352941176471</v>
      </c>
      <c r="E183" s="110">
        <v>25.41</v>
      </c>
      <c r="F183" s="111">
        <v>1.5559999999999999E-2</v>
      </c>
      <c r="G183" s="107">
        <f t="shared" si="14"/>
        <v>25.425560000000001</v>
      </c>
      <c r="H183" s="72">
        <v>49.39</v>
      </c>
      <c r="I183" s="74" t="s">
        <v>65</v>
      </c>
      <c r="J183" s="71">
        <f t="shared" si="11"/>
        <v>49.39</v>
      </c>
      <c r="K183" s="72">
        <v>1.65</v>
      </c>
      <c r="L183" s="74" t="s">
        <v>65</v>
      </c>
      <c r="M183" s="71">
        <f t="shared" si="18"/>
        <v>1.65</v>
      </c>
      <c r="N183" s="72">
        <v>1.3</v>
      </c>
      <c r="O183" s="74" t="s">
        <v>65</v>
      </c>
      <c r="P183" s="71">
        <f t="shared" si="16"/>
        <v>1.3</v>
      </c>
    </row>
    <row r="184" spans="1:16">
      <c r="B184" s="108">
        <v>2.75</v>
      </c>
      <c r="C184" s="109" t="s">
        <v>66</v>
      </c>
      <c r="D184" s="70">
        <f t="shared" si="17"/>
        <v>20.220588235294116</v>
      </c>
      <c r="E184" s="110">
        <v>24.43</v>
      </c>
      <c r="F184" s="111">
        <v>1.4319999999999999E-2</v>
      </c>
      <c r="G184" s="107">
        <f t="shared" si="14"/>
        <v>24.444320000000001</v>
      </c>
      <c r="H184" s="72">
        <v>54.58</v>
      </c>
      <c r="I184" s="74" t="s">
        <v>65</v>
      </c>
      <c r="J184" s="71">
        <f t="shared" ref="J184:J208" si="19">H184</f>
        <v>54.58</v>
      </c>
      <c r="K184" s="72">
        <v>1.81</v>
      </c>
      <c r="L184" s="74" t="s">
        <v>65</v>
      </c>
      <c r="M184" s="71">
        <f t="shared" si="18"/>
        <v>1.81</v>
      </c>
      <c r="N184" s="72">
        <v>1.33</v>
      </c>
      <c r="O184" s="74" t="s">
        <v>65</v>
      </c>
      <c r="P184" s="71">
        <f t="shared" si="16"/>
        <v>1.33</v>
      </c>
    </row>
    <row r="185" spans="1:16">
      <c r="B185" s="108">
        <v>3</v>
      </c>
      <c r="C185" s="109" t="s">
        <v>66</v>
      </c>
      <c r="D185" s="70">
        <f t="shared" si="17"/>
        <v>22.058823529411764</v>
      </c>
      <c r="E185" s="110">
        <v>23.5</v>
      </c>
      <c r="F185" s="111">
        <v>1.328E-2</v>
      </c>
      <c r="G185" s="107">
        <f t="shared" si="14"/>
        <v>23.513280000000002</v>
      </c>
      <c r="H185" s="72">
        <v>59.98</v>
      </c>
      <c r="I185" s="74" t="s">
        <v>65</v>
      </c>
      <c r="J185" s="71">
        <f t="shared" si="19"/>
        <v>59.98</v>
      </c>
      <c r="K185" s="72">
        <v>1.97</v>
      </c>
      <c r="L185" s="74" t="s">
        <v>65</v>
      </c>
      <c r="M185" s="71">
        <f t="shared" si="18"/>
        <v>1.97</v>
      </c>
      <c r="N185" s="72">
        <v>1.37</v>
      </c>
      <c r="O185" s="74" t="s">
        <v>65</v>
      </c>
      <c r="P185" s="71">
        <f t="shared" si="16"/>
        <v>1.37</v>
      </c>
    </row>
    <row r="186" spans="1:16">
      <c r="B186" s="108">
        <v>3.25</v>
      </c>
      <c r="C186" s="109" t="s">
        <v>66</v>
      </c>
      <c r="D186" s="70">
        <f t="shared" si="17"/>
        <v>23.897058823529413</v>
      </c>
      <c r="E186" s="110">
        <v>22.64</v>
      </c>
      <c r="F186" s="111">
        <v>1.238E-2</v>
      </c>
      <c r="G186" s="107">
        <f t="shared" si="14"/>
        <v>22.652380000000001</v>
      </c>
      <c r="H186" s="72">
        <v>65.59</v>
      </c>
      <c r="I186" s="74" t="s">
        <v>65</v>
      </c>
      <c r="J186" s="71">
        <f t="shared" si="19"/>
        <v>65.59</v>
      </c>
      <c r="K186" s="72">
        <v>2.13</v>
      </c>
      <c r="L186" s="74" t="s">
        <v>65</v>
      </c>
      <c r="M186" s="71">
        <f t="shared" si="18"/>
        <v>2.13</v>
      </c>
      <c r="N186" s="72">
        <v>1.41</v>
      </c>
      <c r="O186" s="74" t="s">
        <v>65</v>
      </c>
      <c r="P186" s="71">
        <f t="shared" si="16"/>
        <v>1.41</v>
      </c>
    </row>
    <row r="187" spans="1:16">
      <c r="B187" s="108">
        <v>3.5</v>
      </c>
      <c r="C187" s="109" t="s">
        <v>66</v>
      </c>
      <c r="D187" s="70">
        <f t="shared" si="17"/>
        <v>25.735294117647058</v>
      </c>
      <c r="E187" s="110">
        <v>21.85</v>
      </c>
      <c r="F187" s="111">
        <v>1.1599999999999999E-2</v>
      </c>
      <c r="G187" s="107">
        <f t="shared" si="14"/>
        <v>21.861600000000003</v>
      </c>
      <c r="H187" s="72">
        <v>71.41</v>
      </c>
      <c r="I187" s="74" t="s">
        <v>65</v>
      </c>
      <c r="J187" s="71">
        <f t="shared" si="19"/>
        <v>71.41</v>
      </c>
      <c r="K187" s="72">
        <v>2.29</v>
      </c>
      <c r="L187" s="74" t="s">
        <v>65</v>
      </c>
      <c r="M187" s="71">
        <f t="shared" si="18"/>
        <v>2.29</v>
      </c>
      <c r="N187" s="72">
        <v>1.45</v>
      </c>
      <c r="O187" s="74" t="s">
        <v>65</v>
      </c>
      <c r="P187" s="71">
        <f t="shared" si="16"/>
        <v>1.45</v>
      </c>
    </row>
    <row r="188" spans="1:16">
      <c r="B188" s="108">
        <v>3.75</v>
      </c>
      <c r="C188" s="109" t="s">
        <v>66</v>
      </c>
      <c r="D188" s="70">
        <f t="shared" si="17"/>
        <v>27.573529411764707</v>
      </c>
      <c r="E188" s="110">
        <v>21.14</v>
      </c>
      <c r="F188" s="111">
        <v>1.0919999999999999E-2</v>
      </c>
      <c r="G188" s="107">
        <f t="shared" si="14"/>
        <v>21.150919999999999</v>
      </c>
      <c r="H188" s="72">
        <v>77.430000000000007</v>
      </c>
      <c r="I188" s="74" t="s">
        <v>65</v>
      </c>
      <c r="J188" s="71">
        <f t="shared" si="19"/>
        <v>77.430000000000007</v>
      </c>
      <c r="K188" s="72">
        <v>2.4500000000000002</v>
      </c>
      <c r="L188" s="74" t="s">
        <v>65</v>
      </c>
      <c r="M188" s="71">
        <f t="shared" si="18"/>
        <v>2.4500000000000002</v>
      </c>
      <c r="N188" s="72">
        <v>1.49</v>
      </c>
      <c r="O188" s="74" t="s">
        <v>65</v>
      </c>
      <c r="P188" s="71">
        <f t="shared" si="16"/>
        <v>1.49</v>
      </c>
    </row>
    <row r="189" spans="1:16">
      <c r="B189" s="108">
        <v>4</v>
      </c>
      <c r="C189" s="109" t="s">
        <v>66</v>
      </c>
      <c r="D189" s="70">
        <f t="shared" si="17"/>
        <v>29.411764705882351</v>
      </c>
      <c r="E189" s="110">
        <v>20.51</v>
      </c>
      <c r="F189" s="111">
        <v>1.0319999999999999E-2</v>
      </c>
      <c r="G189" s="107">
        <f t="shared" si="14"/>
        <v>20.520320000000002</v>
      </c>
      <c r="H189" s="72">
        <v>83.64</v>
      </c>
      <c r="I189" s="74" t="s">
        <v>65</v>
      </c>
      <c r="J189" s="71">
        <f t="shared" si="19"/>
        <v>83.64</v>
      </c>
      <c r="K189" s="72">
        <v>2.61</v>
      </c>
      <c r="L189" s="74" t="s">
        <v>65</v>
      </c>
      <c r="M189" s="71">
        <f t="shared" si="18"/>
        <v>2.61</v>
      </c>
      <c r="N189" s="72">
        <v>1.54</v>
      </c>
      <c r="O189" s="74" t="s">
        <v>65</v>
      </c>
      <c r="P189" s="71">
        <f t="shared" si="16"/>
        <v>1.54</v>
      </c>
    </row>
    <row r="190" spans="1:16">
      <c r="B190" s="108">
        <v>4.5</v>
      </c>
      <c r="C190" s="109" t="s">
        <v>66</v>
      </c>
      <c r="D190" s="70">
        <f t="shared" si="17"/>
        <v>33.088235294117645</v>
      </c>
      <c r="E190" s="110">
        <v>19.32</v>
      </c>
      <c r="F190" s="111">
        <v>9.3069999999999993E-3</v>
      </c>
      <c r="G190" s="107">
        <f t="shared" si="14"/>
        <v>19.329307</v>
      </c>
      <c r="H190" s="72">
        <v>96.65</v>
      </c>
      <c r="I190" s="74" t="s">
        <v>65</v>
      </c>
      <c r="J190" s="71">
        <f t="shared" si="19"/>
        <v>96.65</v>
      </c>
      <c r="K190" s="72">
        <v>3.2</v>
      </c>
      <c r="L190" s="74" t="s">
        <v>65</v>
      </c>
      <c r="M190" s="71">
        <f t="shared" si="18"/>
        <v>3.2</v>
      </c>
      <c r="N190" s="72">
        <v>1.63</v>
      </c>
      <c r="O190" s="74" t="s">
        <v>65</v>
      </c>
      <c r="P190" s="71">
        <f t="shared" si="16"/>
        <v>1.63</v>
      </c>
    </row>
    <row r="191" spans="1:16">
      <c r="B191" s="108">
        <v>5</v>
      </c>
      <c r="C191" s="109" t="s">
        <v>66</v>
      </c>
      <c r="D191" s="70">
        <f t="shared" si="17"/>
        <v>36.764705882352942</v>
      </c>
      <c r="E191" s="110">
        <v>18.27</v>
      </c>
      <c r="F191" s="111">
        <v>8.4829999999999992E-3</v>
      </c>
      <c r="G191" s="107">
        <f t="shared" si="14"/>
        <v>18.278482999999998</v>
      </c>
      <c r="H191" s="72">
        <v>110.42</v>
      </c>
      <c r="I191" s="74" t="s">
        <v>65</v>
      </c>
      <c r="J191" s="71">
        <f t="shared" si="19"/>
        <v>110.42</v>
      </c>
      <c r="K191" s="72">
        <v>3.76</v>
      </c>
      <c r="L191" s="74" t="s">
        <v>65</v>
      </c>
      <c r="M191" s="71">
        <f t="shared" si="18"/>
        <v>3.76</v>
      </c>
      <c r="N191" s="72">
        <v>1.73</v>
      </c>
      <c r="O191" s="74" t="s">
        <v>65</v>
      </c>
      <c r="P191" s="71">
        <f t="shared" si="16"/>
        <v>1.73</v>
      </c>
    </row>
    <row r="192" spans="1:16">
      <c r="B192" s="108">
        <v>5.5</v>
      </c>
      <c r="C192" s="109" t="s">
        <v>66</v>
      </c>
      <c r="D192" s="70">
        <f t="shared" si="17"/>
        <v>40.441176470588232</v>
      </c>
      <c r="E192" s="110">
        <v>17.34</v>
      </c>
      <c r="F192" s="111">
        <v>7.7990000000000004E-3</v>
      </c>
      <c r="G192" s="107">
        <f t="shared" si="14"/>
        <v>17.347798999999998</v>
      </c>
      <c r="H192" s="72">
        <v>124.97</v>
      </c>
      <c r="I192" s="74" t="s">
        <v>65</v>
      </c>
      <c r="J192" s="71">
        <f t="shared" si="19"/>
        <v>124.97</v>
      </c>
      <c r="K192" s="72">
        <v>4.29</v>
      </c>
      <c r="L192" s="74" t="s">
        <v>65</v>
      </c>
      <c r="M192" s="71">
        <f t="shared" si="18"/>
        <v>4.29</v>
      </c>
      <c r="N192" s="72">
        <v>1.83</v>
      </c>
      <c r="O192" s="74" t="s">
        <v>65</v>
      </c>
      <c r="P192" s="71">
        <f t="shared" si="16"/>
        <v>1.83</v>
      </c>
    </row>
    <row r="193" spans="2:16">
      <c r="B193" s="108">
        <v>6</v>
      </c>
      <c r="C193" s="109" t="s">
        <v>66</v>
      </c>
      <c r="D193" s="70">
        <f t="shared" si="17"/>
        <v>44.117647058823529</v>
      </c>
      <c r="E193" s="110">
        <v>16.510000000000002</v>
      </c>
      <c r="F193" s="111">
        <v>7.2230000000000003E-3</v>
      </c>
      <c r="G193" s="107">
        <f t="shared" si="14"/>
        <v>16.517223000000001</v>
      </c>
      <c r="H193" s="72">
        <v>140.26</v>
      </c>
      <c r="I193" s="74" t="s">
        <v>65</v>
      </c>
      <c r="J193" s="71">
        <f t="shared" si="19"/>
        <v>140.26</v>
      </c>
      <c r="K193" s="72">
        <v>4.82</v>
      </c>
      <c r="L193" s="74" t="s">
        <v>65</v>
      </c>
      <c r="M193" s="71">
        <f t="shared" si="18"/>
        <v>4.82</v>
      </c>
      <c r="N193" s="72">
        <v>1.94</v>
      </c>
      <c r="O193" s="74" t="s">
        <v>65</v>
      </c>
      <c r="P193" s="71">
        <f t="shared" si="16"/>
        <v>1.94</v>
      </c>
    </row>
    <row r="194" spans="2:16">
      <c r="B194" s="108">
        <v>6.5</v>
      </c>
      <c r="C194" s="109" t="s">
        <v>66</v>
      </c>
      <c r="D194" s="70">
        <f t="shared" si="17"/>
        <v>47.794117647058826</v>
      </c>
      <c r="E194" s="110">
        <v>15.77</v>
      </c>
      <c r="F194" s="111">
        <v>6.7289999999999997E-3</v>
      </c>
      <c r="G194" s="107">
        <f t="shared" si="14"/>
        <v>15.776729</v>
      </c>
      <c r="H194" s="72">
        <v>156.30000000000001</v>
      </c>
      <c r="I194" s="74" t="s">
        <v>65</v>
      </c>
      <c r="J194" s="71">
        <f t="shared" si="19"/>
        <v>156.30000000000001</v>
      </c>
      <c r="K194" s="72">
        <v>5.34</v>
      </c>
      <c r="L194" s="74" t="s">
        <v>65</v>
      </c>
      <c r="M194" s="71">
        <f t="shared" si="18"/>
        <v>5.34</v>
      </c>
      <c r="N194" s="72">
        <v>2.06</v>
      </c>
      <c r="O194" s="74" t="s">
        <v>65</v>
      </c>
      <c r="P194" s="71">
        <f t="shared" si="16"/>
        <v>2.06</v>
      </c>
    </row>
    <row r="195" spans="2:16">
      <c r="B195" s="108">
        <v>7</v>
      </c>
      <c r="C195" s="109" t="s">
        <v>66</v>
      </c>
      <c r="D195" s="70">
        <f t="shared" si="17"/>
        <v>51.470588235294116</v>
      </c>
      <c r="E195" s="110">
        <v>15.11</v>
      </c>
      <c r="F195" s="111">
        <v>6.3020000000000003E-3</v>
      </c>
      <c r="G195" s="107">
        <f t="shared" si="14"/>
        <v>15.116301999999999</v>
      </c>
      <c r="H195" s="72">
        <v>173.07</v>
      </c>
      <c r="I195" s="74" t="s">
        <v>65</v>
      </c>
      <c r="J195" s="71">
        <f t="shared" si="19"/>
        <v>173.07</v>
      </c>
      <c r="K195" s="72">
        <v>5.85</v>
      </c>
      <c r="L195" s="74" t="s">
        <v>65</v>
      </c>
      <c r="M195" s="71">
        <f t="shared" si="18"/>
        <v>5.85</v>
      </c>
      <c r="N195" s="72">
        <v>2.1800000000000002</v>
      </c>
      <c r="O195" s="74" t="s">
        <v>65</v>
      </c>
      <c r="P195" s="71">
        <f t="shared" si="16"/>
        <v>2.1800000000000002</v>
      </c>
    </row>
    <row r="196" spans="2:16">
      <c r="B196" s="108">
        <v>8</v>
      </c>
      <c r="C196" s="109" t="s">
        <v>66</v>
      </c>
      <c r="D196" s="70">
        <f t="shared" si="17"/>
        <v>58.823529411764703</v>
      </c>
      <c r="E196" s="110">
        <v>13.96</v>
      </c>
      <c r="F196" s="111">
        <v>5.5989999999999998E-3</v>
      </c>
      <c r="G196" s="107">
        <f t="shared" si="14"/>
        <v>13.965599000000001</v>
      </c>
      <c r="H196" s="72">
        <v>208.73</v>
      </c>
      <c r="I196" s="74" t="s">
        <v>65</v>
      </c>
      <c r="J196" s="71">
        <f t="shared" si="19"/>
        <v>208.73</v>
      </c>
      <c r="K196" s="72">
        <v>7.74</v>
      </c>
      <c r="L196" s="74" t="s">
        <v>65</v>
      </c>
      <c r="M196" s="71">
        <f t="shared" si="18"/>
        <v>7.74</v>
      </c>
      <c r="N196" s="72">
        <v>2.44</v>
      </c>
      <c r="O196" s="74" t="s">
        <v>65</v>
      </c>
      <c r="P196" s="71">
        <f t="shared" si="16"/>
        <v>2.44</v>
      </c>
    </row>
    <row r="197" spans="2:16">
      <c r="B197" s="108">
        <v>9</v>
      </c>
      <c r="C197" s="109" t="s">
        <v>66</v>
      </c>
      <c r="D197" s="70">
        <f t="shared" si="17"/>
        <v>66.17647058823529</v>
      </c>
      <c r="E197" s="110">
        <v>13.01</v>
      </c>
      <c r="F197" s="111">
        <v>5.0429999999999997E-3</v>
      </c>
      <c r="G197" s="107">
        <f t="shared" si="14"/>
        <v>13.015043</v>
      </c>
      <c r="H197" s="72">
        <v>247.15</v>
      </c>
      <c r="I197" s="74" t="s">
        <v>65</v>
      </c>
      <c r="J197" s="71">
        <f t="shared" si="19"/>
        <v>247.15</v>
      </c>
      <c r="K197" s="72">
        <v>9.48</v>
      </c>
      <c r="L197" s="74" t="s">
        <v>65</v>
      </c>
      <c r="M197" s="71">
        <f t="shared" si="18"/>
        <v>9.48</v>
      </c>
      <c r="N197" s="72">
        <v>2.73</v>
      </c>
      <c r="O197" s="74" t="s">
        <v>65</v>
      </c>
      <c r="P197" s="71">
        <f t="shared" si="16"/>
        <v>2.73</v>
      </c>
    </row>
    <row r="198" spans="2:16">
      <c r="B198" s="108">
        <v>10</v>
      </c>
      <c r="C198" s="109" t="s">
        <v>66</v>
      </c>
      <c r="D198" s="70">
        <f t="shared" si="17"/>
        <v>73.529411764705884</v>
      </c>
      <c r="E198" s="110">
        <v>12.2</v>
      </c>
      <c r="F198" s="111">
        <v>4.5909999999999996E-3</v>
      </c>
      <c r="G198" s="107">
        <f t="shared" si="14"/>
        <v>12.204590999999999</v>
      </c>
      <c r="H198" s="72">
        <v>288.27</v>
      </c>
      <c r="I198" s="74" t="s">
        <v>65</v>
      </c>
      <c r="J198" s="71">
        <f t="shared" si="19"/>
        <v>288.27</v>
      </c>
      <c r="K198" s="72">
        <v>11.14</v>
      </c>
      <c r="L198" s="74" t="s">
        <v>65</v>
      </c>
      <c r="M198" s="71">
        <f t="shared" si="18"/>
        <v>11.14</v>
      </c>
      <c r="N198" s="72">
        <v>3.03</v>
      </c>
      <c r="O198" s="74" t="s">
        <v>65</v>
      </c>
      <c r="P198" s="71">
        <f t="shared" si="16"/>
        <v>3.03</v>
      </c>
    </row>
    <row r="199" spans="2:16">
      <c r="B199" s="108">
        <v>11</v>
      </c>
      <c r="C199" s="109" t="s">
        <v>66</v>
      </c>
      <c r="D199" s="70">
        <f t="shared" si="17"/>
        <v>80.882352941176464</v>
      </c>
      <c r="E199" s="110">
        <v>11.51</v>
      </c>
      <c r="F199" s="111">
        <v>4.2180000000000004E-3</v>
      </c>
      <c r="G199" s="107">
        <f t="shared" si="14"/>
        <v>11.514218</v>
      </c>
      <c r="H199" s="72">
        <v>331.97</v>
      </c>
      <c r="I199" s="74" t="s">
        <v>65</v>
      </c>
      <c r="J199" s="71">
        <f t="shared" si="19"/>
        <v>331.97</v>
      </c>
      <c r="K199" s="72">
        <v>12.76</v>
      </c>
      <c r="L199" s="74" t="s">
        <v>65</v>
      </c>
      <c r="M199" s="71">
        <f t="shared" si="18"/>
        <v>12.76</v>
      </c>
      <c r="N199" s="72">
        <v>3.36</v>
      </c>
      <c r="O199" s="74" t="s">
        <v>65</v>
      </c>
      <c r="P199" s="71">
        <f t="shared" si="16"/>
        <v>3.36</v>
      </c>
    </row>
    <row r="200" spans="2:16">
      <c r="B200" s="108">
        <v>12</v>
      </c>
      <c r="C200" s="109" t="s">
        <v>66</v>
      </c>
      <c r="D200" s="70">
        <f t="shared" si="17"/>
        <v>88.235294117647058</v>
      </c>
      <c r="E200" s="110">
        <v>10.91</v>
      </c>
      <c r="F200" s="111">
        <v>3.9029999999999998E-3</v>
      </c>
      <c r="G200" s="107">
        <f t="shared" si="14"/>
        <v>10.913902999999999</v>
      </c>
      <c r="H200" s="72">
        <v>378.19</v>
      </c>
      <c r="I200" s="74" t="s">
        <v>65</v>
      </c>
      <c r="J200" s="71">
        <f t="shared" si="19"/>
        <v>378.19</v>
      </c>
      <c r="K200" s="72">
        <v>14.36</v>
      </c>
      <c r="L200" s="74" t="s">
        <v>65</v>
      </c>
      <c r="M200" s="71">
        <f t="shared" si="18"/>
        <v>14.36</v>
      </c>
      <c r="N200" s="72">
        <v>3.7</v>
      </c>
      <c r="O200" s="74" t="s">
        <v>65</v>
      </c>
      <c r="P200" s="71">
        <f t="shared" si="16"/>
        <v>3.7</v>
      </c>
    </row>
    <row r="201" spans="2:16">
      <c r="B201" s="108">
        <v>13</v>
      </c>
      <c r="C201" s="109" t="s">
        <v>66</v>
      </c>
      <c r="D201" s="70">
        <f t="shared" si="17"/>
        <v>95.588235294117652</v>
      </c>
      <c r="E201" s="110">
        <v>10.38</v>
      </c>
      <c r="F201" s="111">
        <v>3.6340000000000001E-3</v>
      </c>
      <c r="G201" s="107">
        <f t="shared" si="14"/>
        <v>10.383634000000001</v>
      </c>
      <c r="H201" s="72">
        <v>426.85</v>
      </c>
      <c r="I201" s="74" t="s">
        <v>65</v>
      </c>
      <c r="J201" s="71">
        <f t="shared" si="19"/>
        <v>426.85</v>
      </c>
      <c r="K201" s="72">
        <v>15.94</v>
      </c>
      <c r="L201" s="74" t="s">
        <v>65</v>
      </c>
      <c r="M201" s="71">
        <f t="shared" si="18"/>
        <v>15.94</v>
      </c>
      <c r="N201" s="72">
        <v>4.0599999999999996</v>
      </c>
      <c r="O201" s="74" t="s">
        <v>65</v>
      </c>
      <c r="P201" s="71">
        <f t="shared" si="16"/>
        <v>4.0599999999999996</v>
      </c>
    </row>
    <row r="202" spans="2:16">
      <c r="B202" s="108">
        <v>14</v>
      </c>
      <c r="C202" s="109" t="s">
        <v>66</v>
      </c>
      <c r="D202" s="70">
        <f t="shared" si="17"/>
        <v>102.94117647058823</v>
      </c>
      <c r="E202" s="110">
        <v>9.9190000000000005</v>
      </c>
      <c r="F202" s="111">
        <v>3.4009999999999999E-3</v>
      </c>
      <c r="G202" s="107">
        <f t="shared" si="14"/>
        <v>9.9224010000000007</v>
      </c>
      <c r="H202" s="72">
        <v>477.87</v>
      </c>
      <c r="I202" s="74" t="s">
        <v>65</v>
      </c>
      <c r="J202" s="71">
        <f t="shared" si="19"/>
        <v>477.87</v>
      </c>
      <c r="K202" s="72">
        <v>17.52</v>
      </c>
      <c r="L202" s="74" t="s">
        <v>65</v>
      </c>
      <c r="M202" s="71">
        <f t="shared" si="18"/>
        <v>17.52</v>
      </c>
      <c r="N202" s="72">
        <v>4.4400000000000004</v>
      </c>
      <c r="O202" s="74" t="s">
        <v>65</v>
      </c>
      <c r="P202" s="71">
        <f t="shared" si="16"/>
        <v>4.4400000000000004</v>
      </c>
    </row>
    <row r="203" spans="2:16">
      <c r="B203" s="108">
        <v>15</v>
      </c>
      <c r="C203" s="109" t="s">
        <v>66</v>
      </c>
      <c r="D203" s="70">
        <f t="shared" si="17"/>
        <v>110.29411764705883</v>
      </c>
      <c r="E203" s="110">
        <v>9.5079999999999991</v>
      </c>
      <c r="F203" s="111">
        <v>3.1970000000000002E-3</v>
      </c>
      <c r="G203" s="107">
        <f t="shared" si="14"/>
        <v>9.5111969999999992</v>
      </c>
      <c r="H203" s="72">
        <v>531.19000000000005</v>
      </c>
      <c r="I203" s="74" t="s">
        <v>65</v>
      </c>
      <c r="J203" s="71">
        <f t="shared" si="19"/>
        <v>531.19000000000005</v>
      </c>
      <c r="K203" s="72">
        <v>19.100000000000001</v>
      </c>
      <c r="L203" s="74" t="s">
        <v>65</v>
      </c>
      <c r="M203" s="71">
        <f t="shared" si="18"/>
        <v>19.100000000000001</v>
      </c>
      <c r="N203" s="72">
        <v>4.83</v>
      </c>
      <c r="O203" s="74" t="s">
        <v>65</v>
      </c>
      <c r="P203" s="71">
        <f t="shared" si="16"/>
        <v>4.83</v>
      </c>
    </row>
    <row r="204" spans="2:16">
      <c r="B204" s="108">
        <v>16</v>
      </c>
      <c r="C204" s="109" t="s">
        <v>66</v>
      </c>
      <c r="D204" s="70">
        <f t="shared" si="17"/>
        <v>117.64705882352941</v>
      </c>
      <c r="E204" s="110">
        <v>9.14</v>
      </c>
      <c r="F204" s="111">
        <v>3.0179999999999998E-3</v>
      </c>
      <c r="G204" s="107">
        <f t="shared" si="14"/>
        <v>9.1430180000000014</v>
      </c>
      <c r="H204" s="72">
        <v>586.73</v>
      </c>
      <c r="I204" s="74" t="s">
        <v>65</v>
      </c>
      <c r="J204" s="71">
        <f t="shared" si="19"/>
        <v>586.73</v>
      </c>
      <c r="K204" s="72">
        <v>20.67</v>
      </c>
      <c r="L204" s="74" t="s">
        <v>65</v>
      </c>
      <c r="M204" s="71">
        <f t="shared" si="18"/>
        <v>20.67</v>
      </c>
      <c r="N204" s="72">
        <v>5.24</v>
      </c>
      <c r="O204" s="74" t="s">
        <v>65</v>
      </c>
      <c r="P204" s="71">
        <f t="shared" si="16"/>
        <v>5.24</v>
      </c>
    </row>
    <row r="205" spans="2:16">
      <c r="B205" s="108">
        <v>17</v>
      </c>
      <c r="C205" s="109" t="s">
        <v>66</v>
      </c>
      <c r="D205" s="70">
        <f t="shared" si="17"/>
        <v>125</v>
      </c>
      <c r="E205" s="110">
        <v>8.8079999999999998</v>
      </c>
      <c r="F205" s="111">
        <v>2.8579999999999999E-3</v>
      </c>
      <c r="G205" s="107">
        <f t="shared" si="14"/>
        <v>8.8108579999999996</v>
      </c>
      <c r="H205" s="72">
        <v>644.42999999999995</v>
      </c>
      <c r="I205" s="74" t="s">
        <v>65</v>
      </c>
      <c r="J205" s="71">
        <f t="shared" si="19"/>
        <v>644.42999999999995</v>
      </c>
      <c r="K205" s="72">
        <v>22.25</v>
      </c>
      <c r="L205" s="74" t="s">
        <v>65</v>
      </c>
      <c r="M205" s="71">
        <f t="shared" si="18"/>
        <v>22.25</v>
      </c>
      <c r="N205" s="72">
        <v>5.66</v>
      </c>
      <c r="O205" s="74" t="s">
        <v>65</v>
      </c>
      <c r="P205" s="71">
        <f t="shared" si="16"/>
        <v>5.66</v>
      </c>
    </row>
    <row r="206" spans="2:16">
      <c r="B206" s="108">
        <v>18</v>
      </c>
      <c r="C206" s="109" t="s">
        <v>66</v>
      </c>
      <c r="D206" s="70">
        <f t="shared" si="17"/>
        <v>132.35294117647058</v>
      </c>
      <c r="E206" s="110">
        <v>8.5079999999999991</v>
      </c>
      <c r="F206" s="111">
        <v>2.715E-3</v>
      </c>
      <c r="G206" s="107">
        <f t="shared" si="14"/>
        <v>8.5107149999999994</v>
      </c>
      <c r="H206" s="72">
        <v>704.24</v>
      </c>
      <c r="I206" s="74" t="s">
        <v>65</v>
      </c>
      <c r="J206" s="71">
        <f t="shared" si="19"/>
        <v>704.24</v>
      </c>
      <c r="K206" s="72">
        <v>23.83</v>
      </c>
      <c r="L206" s="74" t="s">
        <v>65</v>
      </c>
      <c r="M206" s="71">
        <f t="shared" si="18"/>
        <v>23.83</v>
      </c>
      <c r="N206" s="72">
        <v>6.1</v>
      </c>
      <c r="O206" s="74" t="s">
        <v>65</v>
      </c>
      <c r="P206" s="71">
        <f t="shared" si="16"/>
        <v>6.1</v>
      </c>
    </row>
    <row r="207" spans="2:16">
      <c r="B207" s="108">
        <v>20</v>
      </c>
      <c r="C207" s="109" t="s">
        <v>66</v>
      </c>
      <c r="D207" s="70">
        <f t="shared" si="17"/>
        <v>147.05882352941177</v>
      </c>
      <c r="E207" s="110">
        <v>7.9859999999999998</v>
      </c>
      <c r="F207" s="111">
        <v>2.47E-3</v>
      </c>
      <c r="G207" s="107">
        <f t="shared" si="14"/>
        <v>7.9884699999999995</v>
      </c>
      <c r="H207" s="72">
        <v>829.88</v>
      </c>
      <c r="I207" s="74" t="s">
        <v>65</v>
      </c>
      <c r="J207" s="71">
        <f t="shared" si="19"/>
        <v>829.88</v>
      </c>
      <c r="K207" s="72">
        <v>29.77</v>
      </c>
      <c r="L207" s="74" t="s">
        <v>65</v>
      </c>
      <c r="M207" s="71">
        <f t="shared" si="18"/>
        <v>29.77</v>
      </c>
      <c r="N207" s="72">
        <v>7.01</v>
      </c>
      <c r="O207" s="74" t="s">
        <v>65</v>
      </c>
      <c r="P207" s="71">
        <f t="shared" si="16"/>
        <v>7.01</v>
      </c>
    </row>
    <row r="208" spans="2:16">
      <c r="B208" s="108">
        <v>22.5</v>
      </c>
      <c r="C208" s="109" t="s">
        <v>66</v>
      </c>
      <c r="D208" s="70">
        <f t="shared" si="17"/>
        <v>165.44117647058823</v>
      </c>
      <c r="E208" s="110">
        <v>7.4470000000000001</v>
      </c>
      <c r="F208" s="111">
        <v>2.222E-3</v>
      </c>
      <c r="G208" s="107">
        <f t="shared" si="14"/>
        <v>7.4492219999999998</v>
      </c>
      <c r="H208" s="72">
        <v>997.76</v>
      </c>
      <c r="I208" s="74" t="s">
        <v>65</v>
      </c>
      <c r="J208" s="71">
        <f t="shared" si="19"/>
        <v>997.76</v>
      </c>
      <c r="K208" s="72">
        <v>38.14</v>
      </c>
      <c r="L208" s="74" t="s">
        <v>65</v>
      </c>
      <c r="M208" s="71">
        <f t="shared" si="18"/>
        <v>38.14</v>
      </c>
      <c r="N208" s="72">
        <v>8.2100000000000009</v>
      </c>
      <c r="O208" s="74" t="s">
        <v>65</v>
      </c>
      <c r="P208" s="71">
        <f t="shared" si="16"/>
        <v>8.2100000000000009</v>
      </c>
    </row>
    <row r="209" spans="2:16">
      <c r="B209" s="108">
        <v>25</v>
      </c>
      <c r="C209" s="109" t="s">
        <v>66</v>
      </c>
      <c r="D209" s="70">
        <f t="shared" si="17"/>
        <v>183.8235294117647</v>
      </c>
      <c r="E209" s="110">
        <v>6.9989999999999997</v>
      </c>
      <c r="F209" s="111">
        <v>2.0209999999999998E-3</v>
      </c>
      <c r="G209" s="107">
        <f t="shared" si="14"/>
        <v>7.0010209999999997</v>
      </c>
      <c r="H209" s="72">
        <v>1.18</v>
      </c>
      <c r="I209" s="73" t="s">
        <v>12</v>
      </c>
      <c r="J209" s="75">
        <f t="shared" ref="J209:J228" si="20">H209*1000</f>
        <v>1180</v>
      </c>
      <c r="K209" s="72">
        <v>45.86</v>
      </c>
      <c r="L209" s="74" t="s">
        <v>65</v>
      </c>
      <c r="M209" s="71">
        <f t="shared" si="18"/>
        <v>45.86</v>
      </c>
      <c r="N209" s="72">
        <v>9.48</v>
      </c>
      <c r="O209" s="74" t="s">
        <v>65</v>
      </c>
      <c r="P209" s="71">
        <f t="shared" si="16"/>
        <v>9.48</v>
      </c>
    </row>
    <row r="210" spans="2:16">
      <c r="B210" s="108">
        <v>27.5</v>
      </c>
      <c r="C210" s="109" t="s">
        <v>66</v>
      </c>
      <c r="D210" s="70">
        <f t="shared" si="17"/>
        <v>202.20588235294119</v>
      </c>
      <c r="E210" s="110">
        <v>6.625</v>
      </c>
      <c r="F210" s="111">
        <v>1.8550000000000001E-3</v>
      </c>
      <c r="G210" s="107">
        <f t="shared" si="14"/>
        <v>6.6268549999999999</v>
      </c>
      <c r="H210" s="72">
        <v>1.37</v>
      </c>
      <c r="I210" s="74" t="s">
        <v>12</v>
      </c>
      <c r="J210" s="75">
        <f t="shared" si="20"/>
        <v>1370</v>
      </c>
      <c r="K210" s="72">
        <v>53.22</v>
      </c>
      <c r="L210" s="74" t="s">
        <v>65</v>
      </c>
      <c r="M210" s="71">
        <f t="shared" si="18"/>
        <v>53.22</v>
      </c>
      <c r="N210" s="72">
        <v>10.8</v>
      </c>
      <c r="O210" s="74" t="s">
        <v>65</v>
      </c>
      <c r="P210" s="71">
        <f t="shared" si="16"/>
        <v>10.8</v>
      </c>
    </row>
    <row r="211" spans="2:16">
      <c r="B211" s="108">
        <v>30</v>
      </c>
      <c r="C211" s="109" t="s">
        <v>66</v>
      </c>
      <c r="D211" s="70">
        <f t="shared" si="17"/>
        <v>220.58823529411765</v>
      </c>
      <c r="E211" s="110">
        <v>6.3079999999999998</v>
      </c>
      <c r="F211" s="111">
        <v>1.7149999999999999E-3</v>
      </c>
      <c r="G211" s="107">
        <f t="shared" si="14"/>
        <v>6.3097149999999997</v>
      </c>
      <c r="H211" s="72">
        <v>1.57</v>
      </c>
      <c r="I211" s="74" t="s">
        <v>12</v>
      </c>
      <c r="J211" s="75">
        <f t="shared" si="20"/>
        <v>1570</v>
      </c>
      <c r="K211" s="72">
        <v>60.35</v>
      </c>
      <c r="L211" s="74" t="s">
        <v>65</v>
      </c>
      <c r="M211" s="71">
        <f t="shared" si="18"/>
        <v>60.35</v>
      </c>
      <c r="N211" s="72">
        <v>12.19</v>
      </c>
      <c r="O211" s="74" t="s">
        <v>65</v>
      </c>
      <c r="P211" s="71">
        <f t="shared" si="16"/>
        <v>12.19</v>
      </c>
    </row>
    <row r="212" spans="2:16">
      <c r="B212" s="108">
        <v>32.5</v>
      </c>
      <c r="C212" s="109" t="s">
        <v>66</v>
      </c>
      <c r="D212" s="70">
        <f t="shared" si="17"/>
        <v>238.97058823529412</v>
      </c>
      <c r="E212" s="110">
        <v>6.0359999999999996</v>
      </c>
      <c r="F212" s="111">
        <v>1.5950000000000001E-3</v>
      </c>
      <c r="G212" s="107">
        <f t="shared" si="14"/>
        <v>6.0375949999999996</v>
      </c>
      <c r="H212" s="72">
        <v>1.78</v>
      </c>
      <c r="I212" s="74" t="s">
        <v>12</v>
      </c>
      <c r="J212" s="75">
        <f t="shared" si="20"/>
        <v>1780</v>
      </c>
      <c r="K212" s="72">
        <v>67.31</v>
      </c>
      <c r="L212" s="74" t="s">
        <v>65</v>
      </c>
      <c r="M212" s="71">
        <f t="shared" si="18"/>
        <v>67.31</v>
      </c>
      <c r="N212" s="72">
        <v>13.62</v>
      </c>
      <c r="O212" s="74" t="s">
        <v>65</v>
      </c>
      <c r="P212" s="71">
        <f t="shared" si="16"/>
        <v>13.62</v>
      </c>
    </row>
    <row r="213" spans="2:16">
      <c r="B213" s="108">
        <v>35</v>
      </c>
      <c r="C213" s="109" t="s">
        <v>66</v>
      </c>
      <c r="D213" s="70">
        <f t="shared" si="17"/>
        <v>257.35294117647061</v>
      </c>
      <c r="E213" s="110">
        <v>5.8</v>
      </c>
      <c r="F213" s="111">
        <v>1.4920000000000001E-3</v>
      </c>
      <c r="G213" s="107">
        <f t="shared" ref="G213:G228" si="21">E213+F213</f>
        <v>5.8014919999999996</v>
      </c>
      <c r="H213" s="72">
        <v>2</v>
      </c>
      <c r="I213" s="74" t="s">
        <v>12</v>
      </c>
      <c r="J213" s="75">
        <f t="shared" si="20"/>
        <v>2000</v>
      </c>
      <c r="K213" s="72">
        <v>74.14</v>
      </c>
      <c r="L213" s="74" t="s">
        <v>65</v>
      </c>
      <c r="M213" s="71">
        <f t="shared" si="18"/>
        <v>74.14</v>
      </c>
      <c r="N213" s="72">
        <v>15.1</v>
      </c>
      <c r="O213" s="74" t="s">
        <v>65</v>
      </c>
      <c r="P213" s="71">
        <f t="shared" si="16"/>
        <v>15.1</v>
      </c>
    </row>
    <row r="214" spans="2:16">
      <c r="B214" s="108">
        <v>37.5</v>
      </c>
      <c r="C214" s="109" t="s">
        <v>66</v>
      </c>
      <c r="D214" s="70">
        <f t="shared" si="17"/>
        <v>275.73529411764707</v>
      </c>
      <c r="E214" s="110">
        <v>5.5940000000000003</v>
      </c>
      <c r="F214" s="111">
        <v>1.402E-3</v>
      </c>
      <c r="G214" s="107">
        <f t="shared" si="21"/>
        <v>5.595402</v>
      </c>
      <c r="H214" s="72">
        <v>2.2200000000000002</v>
      </c>
      <c r="I214" s="74" t="s">
        <v>12</v>
      </c>
      <c r="J214" s="75">
        <f t="shared" si="20"/>
        <v>2220</v>
      </c>
      <c r="K214" s="72">
        <v>80.87</v>
      </c>
      <c r="L214" s="74" t="s">
        <v>65</v>
      </c>
      <c r="M214" s="71">
        <f t="shared" si="18"/>
        <v>80.87</v>
      </c>
      <c r="N214" s="72">
        <v>16.62</v>
      </c>
      <c r="O214" s="74" t="s">
        <v>65</v>
      </c>
      <c r="P214" s="71">
        <f t="shared" si="16"/>
        <v>16.62</v>
      </c>
    </row>
    <row r="215" spans="2:16">
      <c r="B215" s="108">
        <v>40</v>
      </c>
      <c r="C215" s="109" t="s">
        <v>66</v>
      </c>
      <c r="D215" s="70">
        <f t="shared" si="17"/>
        <v>294.11764705882354</v>
      </c>
      <c r="E215" s="110">
        <v>5.4130000000000003</v>
      </c>
      <c r="F215" s="111">
        <v>1.322E-3</v>
      </c>
      <c r="G215" s="107">
        <f t="shared" si="21"/>
        <v>5.4143220000000003</v>
      </c>
      <c r="H215" s="72">
        <v>2.46</v>
      </c>
      <c r="I215" s="74" t="s">
        <v>12</v>
      </c>
      <c r="J215" s="75">
        <f t="shared" si="20"/>
        <v>2460</v>
      </c>
      <c r="K215" s="72">
        <v>87.52</v>
      </c>
      <c r="L215" s="74" t="s">
        <v>65</v>
      </c>
      <c r="M215" s="71">
        <f t="shared" si="18"/>
        <v>87.52</v>
      </c>
      <c r="N215" s="72">
        <v>18.18</v>
      </c>
      <c r="O215" s="74" t="s">
        <v>65</v>
      </c>
      <c r="P215" s="71">
        <f t="shared" si="16"/>
        <v>18.18</v>
      </c>
    </row>
    <row r="216" spans="2:16">
      <c r="B216" s="108">
        <v>45</v>
      </c>
      <c r="C216" s="109" t="s">
        <v>66</v>
      </c>
      <c r="D216" s="70">
        <f t="shared" si="17"/>
        <v>330.88235294117646</v>
      </c>
      <c r="E216" s="110">
        <v>5.1079999999999997</v>
      </c>
      <c r="F216" s="111">
        <v>1.189E-3</v>
      </c>
      <c r="G216" s="107">
        <f t="shared" si="21"/>
        <v>5.1091889999999998</v>
      </c>
      <c r="H216" s="72">
        <v>2.95</v>
      </c>
      <c r="I216" s="74" t="s">
        <v>12</v>
      </c>
      <c r="J216" s="75">
        <f t="shared" si="20"/>
        <v>2950</v>
      </c>
      <c r="K216" s="72">
        <v>111.97</v>
      </c>
      <c r="L216" s="74" t="s">
        <v>65</v>
      </c>
      <c r="M216" s="71">
        <f t="shared" si="18"/>
        <v>111.97</v>
      </c>
      <c r="N216" s="72">
        <v>21.4</v>
      </c>
      <c r="O216" s="74" t="s">
        <v>65</v>
      </c>
      <c r="P216" s="71">
        <f t="shared" si="16"/>
        <v>21.4</v>
      </c>
    </row>
    <row r="217" spans="2:16">
      <c r="B217" s="108">
        <v>50</v>
      </c>
      <c r="C217" s="109" t="s">
        <v>66</v>
      </c>
      <c r="D217" s="70">
        <f t="shared" si="17"/>
        <v>367.64705882352939</v>
      </c>
      <c r="E217" s="110">
        <v>4.8630000000000004</v>
      </c>
      <c r="F217" s="111">
        <v>1.08E-3</v>
      </c>
      <c r="G217" s="107">
        <f t="shared" si="21"/>
        <v>4.8640800000000004</v>
      </c>
      <c r="H217" s="72">
        <v>3.47</v>
      </c>
      <c r="I217" s="74" t="s">
        <v>12</v>
      </c>
      <c r="J217" s="75">
        <f t="shared" si="20"/>
        <v>3470</v>
      </c>
      <c r="K217" s="72">
        <v>134.05000000000001</v>
      </c>
      <c r="L217" s="74" t="s">
        <v>65</v>
      </c>
      <c r="M217" s="71">
        <f t="shared" si="18"/>
        <v>134.05000000000001</v>
      </c>
      <c r="N217" s="72">
        <v>24.73</v>
      </c>
      <c r="O217" s="74" t="s">
        <v>65</v>
      </c>
      <c r="P217" s="71">
        <f t="shared" si="16"/>
        <v>24.73</v>
      </c>
    </row>
    <row r="218" spans="2:16">
      <c r="B218" s="108">
        <v>55</v>
      </c>
      <c r="C218" s="109" t="s">
        <v>66</v>
      </c>
      <c r="D218" s="70">
        <f t="shared" si="17"/>
        <v>404.41176470588238</v>
      </c>
      <c r="E218" s="110">
        <v>4.6619999999999999</v>
      </c>
      <c r="F218" s="111">
        <v>9.9080000000000001E-4</v>
      </c>
      <c r="G218" s="107">
        <f t="shared" si="21"/>
        <v>4.6629908000000002</v>
      </c>
      <c r="H218" s="72">
        <v>4.01</v>
      </c>
      <c r="I218" s="74" t="s">
        <v>12</v>
      </c>
      <c r="J218" s="75">
        <f t="shared" si="20"/>
        <v>4010</v>
      </c>
      <c r="K218" s="72">
        <v>154.66</v>
      </c>
      <c r="L218" s="74" t="s">
        <v>65</v>
      </c>
      <c r="M218" s="71">
        <f t="shared" si="18"/>
        <v>154.66</v>
      </c>
      <c r="N218" s="72">
        <v>28.16</v>
      </c>
      <c r="O218" s="74" t="s">
        <v>65</v>
      </c>
      <c r="P218" s="71">
        <f t="shared" si="16"/>
        <v>28.16</v>
      </c>
    </row>
    <row r="219" spans="2:16">
      <c r="B219" s="108">
        <v>60</v>
      </c>
      <c r="C219" s="109" t="s">
        <v>66</v>
      </c>
      <c r="D219" s="70">
        <f t="shared" si="17"/>
        <v>441.1764705882353</v>
      </c>
      <c r="E219" s="110">
        <v>4.4939999999999998</v>
      </c>
      <c r="F219" s="111">
        <v>9.1560000000000003E-4</v>
      </c>
      <c r="G219" s="107">
        <f t="shared" si="21"/>
        <v>4.4949155999999997</v>
      </c>
      <c r="H219" s="72">
        <v>4.58</v>
      </c>
      <c r="I219" s="74" t="s">
        <v>12</v>
      </c>
      <c r="J219" s="75">
        <f t="shared" si="20"/>
        <v>4580</v>
      </c>
      <c r="K219" s="72">
        <v>174.25</v>
      </c>
      <c r="L219" s="74" t="s">
        <v>65</v>
      </c>
      <c r="M219" s="71">
        <f t="shared" si="18"/>
        <v>174.25</v>
      </c>
      <c r="N219" s="72">
        <v>31.66</v>
      </c>
      <c r="O219" s="74" t="s">
        <v>65</v>
      </c>
      <c r="P219" s="71">
        <f t="shared" si="16"/>
        <v>31.66</v>
      </c>
    </row>
    <row r="220" spans="2:16">
      <c r="B220" s="108">
        <v>65</v>
      </c>
      <c r="C220" s="109" t="s">
        <v>66</v>
      </c>
      <c r="D220" s="70">
        <f t="shared" si="17"/>
        <v>477.94117647058823</v>
      </c>
      <c r="E220" s="110">
        <v>4.3540000000000001</v>
      </c>
      <c r="F220" s="111">
        <v>8.5130000000000004E-4</v>
      </c>
      <c r="G220" s="107">
        <f t="shared" si="21"/>
        <v>4.3548513</v>
      </c>
      <c r="H220" s="72">
        <v>5.17</v>
      </c>
      <c r="I220" s="74" t="s">
        <v>12</v>
      </c>
      <c r="J220" s="75">
        <f t="shared" si="20"/>
        <v>5170</v>
      </c>
      <c r="K220" s="72">
        <v>193.03</v>
      </c>
      <c r="L220" s="74" t="s">
        <v>65</v>
      </c>
      <c r="M220" s="71">
        <f t="shared" si="18"/>
        <v>193.03</v>
      </c>
      <c r="N220" s="72">
        <v>35.22</v>
      </c>
      <c r="O220" s="74" t="s">
        <v>65</v>
      </c>
      <c r="P220" s="71">
        <f t="shared" si="16"/>
        <v>35.22</v>
      </c>
    </row>
    <row r="221" spans="2:16">
      <c r="B221" s="108">
        <v>70</v>
      </c>
      <c r="C221" s="109" t="s">
        <v>66</v>
      </c>
      <c r="D221" s="70">
        <f t="shared" si="17"/>
        <v>514.70588235294122</v>
      </c>
      <c r="E221" s="110">
        <v>4.234</v>
      </c>
      <c r="F221" s="111">
        <v>7.9580000000000004E-4</v>
      </c>
      <c r="G221" s="107">
        <f t="shared" si="21"/>
        <v>4.2347957999999997</v>
      </c>
      <c r="H221" s="72">
        <v>5.77</v>
      </c>
      <c r="I221" s="74" t="s">
        <v>12</v>
      </c>
      <c r="J221" s="75">
        <f t="shared" si="20"/>
        <v>5770</v>
      </c>
      <c r="K221" s="72">
        <v>211.16</v>
      </c>
      <c r="L221" s="74" t="s">
        <v>65</v>
      </c>
      <c r="M221" s="71">
        <f t="shared" si="18"/>
        <v>211.16</v>
      </c>
      <c r="N221" s="72">
        <v>38.83</v>
      </c>
      <c r="O221" s="74" t="s">
        <v>65</v>
      </c>
      <c r="P221" s="71">
        <f t="shared" si="16"/>
        <v>38.83</v>
      </c>
    </row>
    <row r="222" spans="2:16">
      <c r="B222" s="108">
        <v>80</v>
      </c>
      <c r="C222" s="109" t="s">
        <v>66</v>
      </c>
      <c r="D222" s="70">
        <f t="shared" si="17"/>
        <v>588.23529411764707</v>
      </c>
      <c r="E222" s="110">
        <v>4.0410000000000004</v>
      </c>
      <c r="F222" s="111">
        <v>7.0470000000000005E-4</v>
      </c>
      <c r="G222" s="107">
        <f t="shared" si="21"/>
        <v>4.0417047000000004</v>
      </c>
      <c r="H222" s="72">
        <v>7.02</v>
      </c>
      <c r="I222" s="74" t="s">
        <v>12</v>
      </c>
      <c r="J222" s="75">
        <f t="shared" si="20"/>
        <v>7020</v>
      </c>
      <c r="K222" s="72">
        <v>275.79000000000002</v>
      </c>
      <c r="L222" s="74" t="s">
        <v>65</v>
      </c>
      <c r="M222" s="71">
        <f t="shared" si="18"/>
        <v>275.79000000000002</v>
      </c>
      <c r="N222" s="72">
        <v>46.15</v>
      </c>
      <c r="O222" s="74" t="s">
        <v>65</v>
      </c>
      <c r="P222" s="71">
        <f t="shared" si="16"/>
        <v>46.15</v>
      </c>
    </row>
    <row r="223" spans="2:16">
      <c r="B223" s="108">
        <v>90</v>
      </c>
      <c r="C223" s="109" t="s">
        <v>66</v>
      </c>
      <c r="D223" s="70">
        <f t="shared" si="17"/>
        <v>661.76470588235293</v>
      </c>
      <c r="E223" s="110">
        <v>3.8959999999999999</v>
      </c>
      <c r="F223" s="111">
        <v>6.3299999999999999E-4</v>
      </c>
      <c r="G223" s="107">
        <f t="shared" si="21"/>
        <v>3.896633</v>
      </c>
      <c r="H223" s="72">
        <v>8.33</v>
      </c>
      <c r="I223" s="74" t="s">
        <v>12</v>
      </c>
      <c r="J223" s="75">
        <f t="shared" si="20"/>
        <v>8330</v>
      </c>
      <c r="K223" s="72">
        <v>332.06</v>
      </c>
      <c r="L223" s="74" t="s">
        <v>65</v>
      </c>
      <c r="M223" s="71">
        <f t="shared" si="18"/>
        <v>332.06</v>
      </c>
      <c r="N223" s="72">
        <v>53.56</v>
      </c>
      <c r="O223" s="74" t="s">
        <v>65</v>
      </c>
      <c r="P223" s="71">
        <f t="shared" si="16"/>
        <v>53.56</v>
      </c>
    </row>
    <row r="224" spans="2:16">
      <c r="B224" s="108">
        <v>100</v>
      </c>
      <c r="C224" s="109" t="s">
        <v>66</v>
      </c>
      <c r="D224" s="70">
        <f t="shared" si="17"/>
        <v>735.29411764705878</v>
      </c>
      <c r="E224" s="110">
        <v>3.7829999999999999</v>
      </c>
      <c r="F224" s="111">
        <v>5.7499999999999999E-4</v>
      </c>
      <c r="G224" s="107">
        <f t="shared" si="21"/>
        <v>3.7835749999999999</v>
      </c>
      <c r="H224" s="72">
        <v>9.67</v>
      </c>
      <c r="I224" s="74" t="s">
        <v>12</v>
      </c>
      <c r="J224" s="75">
        <f t="shared" si="20"/>
        <v>9670</v>
      </c>
      <c r="K224" s="72">
        <v>383.16</v>
      </c>
      <c r="L224" s="74" t="s">
        <v>65</v>
      </c>
      <c r="M224" s="71">
        <f t="shared" si="18"/>
        <v>383.16</v>
      </c>
      <c r="N224" s="72">
        <v>61</v>
      </c>
      <c r="O224" s="74" t="s">
        <v>65</v>
      </c>
      <c r="P224" s="71">
        <f t="shared" si="16"/>
        <v>61</v>
      </c>
    </row>
    <row r="225" spans="1:16">
      <c r="B225" s="108">
        <v>110</v>
      </c>
      <c r="C225" s="109" t="s">
        <v>66</v>
      </c>
      <c r="D225" s="70">
        <f t="shared" si="17"/>
        <v>808.82352941176475</v>
      </c>
      <c r="E225" s="110">
        <v>3.694</v>
      </c>
      <c r="F225" s="111">
        <v>5.2709999999999996E-4</v>
      </c>
      <c r="G225" s="107">
        <f t="shared" si="21"/>
        <v>3.6945270999999997</v>
      </c>
      <c r="H225" s="72">
        <v>11.06</v>
      </c>
      <c r="I225" s="74" t="s">
        <v>12</v>
      </c>
      <c r="J225" s="75">
        <f t="shared" si="20"/>
        <v>11060</v>
      </c>
      <c r="K225" s="72">
        <v>430.53</v>
      </c>
      <c r="L225" s="74" t="s">
        <v>65</v>
      </c>
      <c r="M225" s="71">
        <f t="shared" si="18"/>
        <v>430.53</v>
      </c>
      <c r="N225" s="72">
        <v>68.44</v>
      </c>
      <c r="O225" s="74" t="s">
        <v>65</v>
      </c>
      <c r="P225" s="71">
        <f t="shared" si="16"/>
        <v>68.44</v>
      </c>
    </row>
    <row r="226" spans="1:16">
      <c r="B226" s="108">
        <v>120</v>
      </c>
      <c r="C226" s="109" t="s">
        <v>66</v>
      </c>
      <c r="D226" s="70">
        <f t="shared" si="17"/>
        <v>882.35294117647061</v>
      </c>
      <c r="E226" s="110">
        <v>3.6230000000000002</v>
      </c>
      <c r="F226" s="111">
        <v>4.8680000000000001E-4</v>
      </c>
      <c r="G226" s="107">
        <f t="shared" si="21"/>
        <v>3.6234868000000002</v>
      </c>
      <c r="H226" s="72">
        <v>12.47</v>
      </c>
      <c r="I226" s="74" t="s">
        <v>12</v>
      </c>
      <c r="J226" s="75">
        <f t="shared" si="20"/>
        <v>12470</v>
      </c>
      <c r="K226" s="72">
        <v>474.98</v>
      </c>
      <c r="L226" s="74" t="s">
        <v>65</v>
      </c>
      <c r="M226" s="71">
        <f t="shared" si="18"/>
        <v>474.98</v>
      </c>
      <c r="N226" s="72">
        <v>75.84</v>
      </c>
      <c r="O226" s="74" t="s">
        <v>65</v>
      </c>
      <c r="P226" s="71">
        <f t="shared" si="16"/>
        <v>75.84</v>
      </c>
    </row>
    <row r="227" spans="1:16">
      <c r="B227" s="108">
        <v>130</v>
      </c>
      <c r="C227" s="109" t="s">
        <v>66</v>
      </c>
      <c r="D227" s="70">
        <f t="shared" si="17"/>
        <v>955.88235294117646</v>
      </c>
      <c r="E227" s="110">
        <v>3.5659999999999998</v>
      </c>
      <c r="F227" s="111">
        <v>4.5239999999999999E-4</v>
      </c>
      <c r="G227" s="107">
        <f t="shared" si="21"/>
        <v>3.5664523999999997</v>
      </c>
      <c r="H227" s="72">
        <v>13.92</v>
      </c>
      <c r="I227" s="74" t="s">
        <v>12</v>
      </c>
      <c r="J227" s="75">
        <f t="shared" si="20"/>
        <v>13920</v>
      </c>
      <c r="K227" s="72">
        <v>517.01</v>
      </c>
      <c r="L227" s="74" t="s">
        <v>65</v>
      </c>
      <c r="M227" s="71">
        <f t="shared" si="18"/>
        <v>517.01</v>
      </c>
      <c r="N227" s="72">
        <v>83.18</v>
      </c>
      <c r="O227" s="74" t="s">
        <v>65</v>
      </c>
      <c r="P227" s="71">
        <f t="shared" si="16"/>
        <v>83.18</v>
      </c>
    </row>
    <row r="228" spans="1:16">
      <c r="A228" s="4">
        <v>228</v>
      </c>
      <c r="B228" s="108">
        <v>136</v>
      </c>
      <c r="C228" s="109" t="s">
        <v>66</v>
      </c>
      <c r="D228" s="70">
        <f t="shared" si="17"/>
        <v>1000</v>
      </c>
      <c r="E228" s="110">
        <v>3.5390000000000001</v>
      </c>
      <c r="F228" s="111">
        <v>4.3409999999999998E-4</v>
      </c>
      <c r="G228" s="107">
        <f t="shared" si="21"/>
        <v>3.5394341000000002</v>
      </c>
      <c r="H228" s="72">
        <v>14.79</v>
      </c>
      <c r="I228" s="74" t="s">
        <v>12</v>
      </c>
      <c r="J228" s="75">
        <f t="shared" si="20"/>
        <v>14790</v>
      </c>
      <c r="K228" s="72">
        <v>531.71</v>
      </c>
      <c r="L228" s="74" t="s">
        <v>65</v>
      </c>
      <c r="M228" s="71">
        <f t="shared" si="18"/>
        <v>531.71</v>
      </c>
      <c r="N228" s="72">
        <v>87.55</v>
      </c>
      <c r="O228" s="74" t="s">
        <v>65</v>
      </c>
      <c r="P228" s="71">
        <f t="shared" si="16"/>
        <v>87.55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1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28"/>
      <c r="T2" s="25"/>
      <c r="U2" s="46"/>
      <c r="V2" s="129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134</v>
      </c>
      <c r="F3" s="185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2"/>
      <c r="W3" s="123"/>
      <c r="X3" s="25"/>
      <c r="Y3" s="25"/>
    </row>
    <row r="4" spans="1:25">
      <c r="A4" s="4">
        <v>4</v>
      </c>
      <c r="B4" s="12" t="s">
        <v>21</v>
      </c>
      <c r="C4" s="20">
        <v>54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30"/>
      <c r="W4" s="25"/>
      <c r="X4" s="25"/>
      <c r="Y4" s="25"/>
    </row>
    <row r="5" spans="1:25">
      <c r="A5" s="1">
        <v>5</v>
      </c>
      <c r="B5" s="12" t="s">
        <v>24</v>
      </c>
      <c r="C5" s="20">
        <v>136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131</v>
      </c>
      <c r="P5" s="1" t="str">
        <f ca="1">RIGHT(CELL("filename",A1),LEN(CELL("filename",A1))-FIND("]",CELL("filename",A1)))</f>
        <v>srim136Xe_C</v>
      </c>
      <c r="R5" s="46"/>
      <c r="S5" s="23"/>
      <c r="T5" s="124"/>
      <c r="U5" s="121"/>
      <c r="V5" s="98"/>
      <c r="W5" s="25"/>
      <c r="X5" s="25"/>
      <c r="Y5" s="25"/>
    </row>
    <row r="6" spans="1:25">
      <c r="A6" s="4">
        <v>6</v>
      </c>
      <c r="B6" s="12" t="s">
        <v>30</v>
      </c>
      <c r="C6" s="26" t="s">
        <v>4</v>
      </c>
      <c r="D6" s="21" t="s">
        <v>32</v>
      </c>
      <c r="F6" s="27" t="s">
        <v>4</v>
      </c>
      <c r="G6" s="28">
        <v>6</v>
      </c>
      <c r="H6" s="28">
        <v>100</v>
      </c>
      <c r="I6" s="29">
        <v>100</v>
      </c>
      <c r="J6" s="4">
        <v>1</v>
      </c>
      <c r="K6" s="30">
        <v>22.529</v>
      </c>
      <c r="L6" s="22" t="s">
        <v>33</v>
      </c>
      <c r="M6" s="9"/>
      <c r="N6" s="9"/>
      <c r="O6" s="15" t="s">
        <v>130</v>
      </c>
      <c r="P6" s="131" t="s">
        <v>136</v>
      </c>
      <c r="R6" s="46"/>
      <c r="S6" s="23"/>
      <c r="T6" s="58"/>
      <c r="U6" s="121"/>
      <c r="V6" s="98"/>
      <c r="W6" s="25"/>
      <c r="X6" s="25"/>
      <c r="Y6" s="25"/>
    </row>
    <row r="7" spans="1:25">
      <c r="A7" s="1">
        <v>7</v>
      </c>
      <c r="B7" s="31"/>
      <c r="C7" s="26" t="s">
        <v>135</v>
      </c>
      <c r="F7" s="32"/>
      <c r="G7" s="33"/>
      <c r="H7" s="33"/>
      <c r="I7" s="34"/>
      <c r="J7" s="4">
        <v>2</v>
      </c>
      <c r="K7" s="35">
        <v>225.29</v>
      </c>
      <c r="L7" s="22" t="s">
        <v>34</v>
      </c>
      <c r="M7" s="9"/>
      <c r="N7" s="9"/>
      <c r="O7" s="9"/>
      <c r="R7" s="46"/>
      <c r="S7" s="23"/>
      <c r="T7" s="25"/>
      <c r="U7" s="121"/>
      <c r="V7" s="98"/>
      <c r="W7" s="25"/>
      <c r="X7" s="36"/>
      <c r="Y7" s="25"/>
    </row>
    <row r="8" spans="1:25">
      <c r="A8" s="1">
        <v>8</v>
      </c>
      <c r="B8" s="12" t="s">
        <v>35</v>
      </c>
      <c r="C8" s="37">
        <v>2.2530000000000001</v>
      </c>
      <c r="D8" s="38" t="s">
        <v>9</v>
      </c>
      <c r="F8" s="32"/>
      <c r="G8" s="33"/>
      <c r="H8" s="33"/>
      <c r="I8" s="34"/>
      <c r="J8" s="4">
        <v>3</v>
      </c>
      <c r="K8" s="35">
        <v>225.29</v>
      </c>
      <c r="L8" s="22" t="s">
        <v>36</v>
      </c>
      <c r="M8" s="9"/>
      <c r="N8" s="9"/>
      <c r="O8" s="9"/>
      <c r="R8" s="46"/>
      <c r="S8" s="23"/>
      <c r="T8" s="25"/>
      <c r="U8" s="121"/>
      <c r="V8" s="99"/>
      <c r="W8" s="25"/>
      <c r="X8" s="40"/>
      <c r="Y8" s="125"/>
    </row>
    <row r="9" spans="1:25">
      <c r="A9" s="1">
        <v>9</v>
      </c>
      <c r="B9" s="31"/>
      <c r="C9" s="37">
        <v>1.1296E+23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37</v>
      </c>
      <c r="M9" s="9"/>
      <c r="N9" s="9"/>
      <c r="O9" s="9"/>
      <c r="R9" s="46"/>
      <c r="S9" s="41"/>
      <c r="T9" s="126"/>
      <c r="U9" s="121"/>
      <c r="V9" s="99"/>
      <c r="W9" s="25"/>
      <c r="X9" s="40"/>
      <c r="Y9" s="125"/>
    </row>
    <row r="10" spans="1:25">
      <c r="A10" s="1">
        <v>10</v>
      </c>
      <c r="B10" s="12" t="s">
        <v>38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39</v>
      </c>
      <c r="M10" s="9"/>
      <c r="N10" s="9"/>
      <c r="O10" s="9"/>
      <c r="R10" s="46"/>
      <c r="S10" s="41"/>
      <c r="T10" s="58"/>
      <c r="U10" s="121"/>
      <c r="V10" s="99"/>
      <c r="W10" s="25"/>
      <c r="X10" s="40"/>
      <c r="Y10" s="125"/>
    </row>
    <row r="11" spans="1:25">
      <c r="A11" s="1">
        <v>11</v>
      </c>
      <c r="C11" s="43" t="s">
        <v>40</v>
      </c>
      <c r="D11" s="7" t="s">
        <v>41</v>
      </c>
      <c r="F11" s="32"/>
      <c r="G11" s="33"/>
      <c r="H11" s="33"/>
      <c r="I11" s="34"/>
      <c r="J11" s="4">
        <v>6</v>
      </c>
      <c r="K11" s="35">
        <v>1000</v>
      </c>
      <c r="L11" s="22" t="s">
        <v>42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43</v>
      </c>
      <c r="C12" s="44">
        <v>20</v>
      </c>
      <c r="D12" s="45">
        <f>$C$5/100</f>
        <v>1.36</v>
      </c>
      <c r="E12" s="21" t="s">
        <v>83</v>
      </c>
      <c r="F12" s="32"/>
      <c r="G12" s="33"/>
      <c r="H12" s="33"/>
      <c r="I12" s="34"/>
      <c r="J12" s="4">
        <v>7</v>
      </c>
      <c r="K12" s="35">
        <v>19.945</v>
      </c>
      <c r="L12" s="22" t="s">
        <v>44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45</v>
      </c>
      <c r="C13" s="48">
        <v>228</v>
      </c>
      <c r="D13" s="45">
        <f>$C$5*1000000</f>
        <v>136000000</v>
      </c>
      <c r="E13" s="21" t="s">
        <v>72</v>
      </c>
      <c r="F13" s="49"/>
      <c r="G13" s="50"/>
      <c r="H13" s="50"/>
      <c r="I13" s="51"/>
      <c r="J13" s="4">
        <v>8</v>
      </c>
      <c r="K13" s="52">
        <v>3.3204999999999998E-2</v>
      </c>
      <c r="L13" s="22" t="s">
        <v>46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252</v>
      </c>
      <c r="C14" s="81"/>
      <c r="D14" s="21" t="s">
        <v>253</v>
      </c>
      <c r="E14" s="25"/>
      <c r="F14" s="25"/>
      <c r="G14" s="25"/>
      <c r="H14" s="85">
        <f>SUM(H6:H13)</f>
        <v>100</v>
      </c>
      <c r="I14" s="85">
        <f>SUM(I6:I13)</f>
        <v>100</v>
      </c>
      <c r="J14" s="4">
        <v>0</v>
      </c>
      <c r="K14" s="53" t="s">
        <v>47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7"/>
      <c r="Y14" s="25"/>
    </row>
    <row r="15" spans="1:25" ht="13.5">
      <c r="A15" s="1">
        <v>15</v>
      </c>
      <c r="B15" s="5" t="s">
        <v>254</v>
      </c>
      <c r="C15" s="82"/>
      <c r="D15" s="80" t="s">
        <v>255</v>
      </c>
      <c r="E15" s="100"/>
      <c r="F15" s="100"/>
      <c r="G15" s="100"/>
      <c r="H15" s="58"/>
      <c r="I15" s="58"/>
      <c r="J15" s="101"/>
      <c r="K15" s="59"/>
      <c r="L15" s="60"/>
      <c r="M15" s="101"/>
      <c r="N15" s="21"/>
      <c r="O15" s="21"/>
      <c r="P15" s="101"/>
      <c r="R15" s="46"/>
      <c r="S15" s="47"/>
      <c r="T15" s="25"/>
      <c r="U15" s="25"/>
      <c r="V15" s="97"/>
      <c r="W15" s="97"/>
      <c r="X15" s="40"/>
      <c r="Y15" s="25"/>
    </row>
    <row r="16" spans="1:25">
      <c r="A16" s="1">
        <v>16</v>
      </c>
      <c r="B16" s="21"/>
      <c r="C16" s="56"/>
      <c r="D16" s="57"/>
      <c r="F16" s="61" t="s">
        <v>48</v>
      </c>
      <c r="G16" s="100"/>
      <c r="H16" s="62"/>
      <c r="I16" s="58"/>
      <c r="J16" s="102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49</v>
      </c>
      <c r="C17" s="11"/>
      <c r="D17" s="10"/>
      <c r="E17" s="63" t="s">
        <v>50</v>
      </c>
      <c r="F17" s="64" t="s">
        <v>51</v>
      </c>
      <c r="G17" s="65" t="s">
        <v>52</v>
      </c>
      <c r="H17" s="63" t="s">
        <v>53</v>
      </c>
      <c r="I17" s="11"/>
      <c r="J17" s="10"/>
      <c r="K17" s="63" t="s">
        <v>54</v>
      </c>
      <c r="L17" s="66"/>
      <c r="M17" s="67"/>
      <c r="N17" s="63" t="s">
        <v>55</v>
      </c>
      <c r="O17" s="11"/>
      <c r="P17" s="10"/>
    </row>
    <row r="18" spans="1:16">
      <c r="A18" s="1">
        <v>18</v>
      </c>
      <c r="B18" s="68" t="s">
        <v>56</v>
      </c>
      <c r="C18" s="25"/>
      <c r="D18" s="132" t="s">
        <v>57</v>
      </c>
      <c r="E18" s="182" t="s">
        <v>58</v>
      </c>
      <c r="F18" s="183"/>
      <c r="G18" s="184"/>
      <c r="H18" s="68" t="s">
        <v>59</v>
      </c>
      <c r="I18" s="25"/>
      <c r="J18" s="132" t="s">
        <v>60</v>
      </c>
      <c r="K18" s="68" t="s">
        <v>61</v>
      </c>
      <c r="L18" s="69"/>
      <c r="M18" s="132" t="s">
        <v>60</v>
      </c>
      <c r="N18" s="68" t="s">
        <v>61</v>
      </c>
      <c r="O18" s="25"/>
      <c r="P18" s="132" t="s">
        <v>60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1.4</v>
      </c>
      <c r="C20" s="104" t="s">
        <v>62</v>
      </c>
      <c r="D20" s="117">
        <f>B20/1000/$C$5</f>
        <v>1.0294117647058823E-5</v>
      </c>
      <c r="E20" s="105">
        <v>0.2792</v>
      </c>
      <c r="F20" s="106">
        <v>2.98</v>
      </c>
      <c r="G20" s="107">
        <f>E20+F20</f>
        <v>3.2591999999999999</v>
      </c>
      <c r="H20" s="103">
        <v>39</v>
      </c>
      <c r="I20" s="104" t="s">
        <v>63</v>
      </c>
      <c r="J20" s="76">
        <f>H20/1000/10</f>
        <v>3.8999999999999998E-3</v>
      </c>
      <c r="K20" s="103">
        <v>9</v>
      </c>
      <c r="L20" s="104" t="s">
        <v>63</v>
      </c>
      <c r="M20" s="76">
        <f t="shared" ref="M20:M83" si="0">K20/1000/10</f>
        <v>8.9999999999999998E-4</v>
      </c>
      <c r="N20" s="103">
        <v>6</v>
      </c>
      <c r="O20" s="104" t="s">
        <v>63</v>
      </c>
      <c r="P20" s="76">
        <f t="shared" ref="P20:P83" si="1">N20/1000/10</f>
        <v>6.0000000000000006E-4</v>
      </c>
    </row>
    <row r="21" spans="1:16">
      <c r="B21" s="108">
        <v>1.5</v>
      </c>
      <c r="C21" s="109" t="s">
        <v>62</v>
      </c>
      <c r="D21" s="95">
        <f t="shared" ref="D21:D84" si="2">B21/1000/$C$5</f>
        <v>1.1029411764705883E-5</v>
      </c>
      <c r="E21" s="110">
        <v>0.28899999999999998</v>
      </c>
      <c r="F21" s="111">
        <v>3.08</v>
      </c>
      <c r="G21" s="107">
        <f t="shared" ref="G21:G84" si="3">E21+F21</f>
        <v>3.3690000000000002</v>
      </c>
      <c r="H21" s="108">
        <v>40</v>
      </c>
      <c r="I21" s="109" t="s">
        <v>63</v>
      </c>
      <c r="J21" s="70">
        <f t="shared" ref="J21:J84" si="4">H21/1000/10</f>
        <v>4.0000000000000001E-3</v>
      </c>
      <c r="K21" s="108">
        <v>9</v>
      </c>
      <c r="L21" s="109" t="s">
        <v>63</v>
      </c>
      <c r="M21" s="70">
        <f t="shared" si="0"/>
        <v>8.9999999999999998E-4</v>
      </c>
      <c r="N21" s="108">
        <v>6</v>
      </c>
      <c r="O21" s="109" t="s">
        <v>63</v>
      </c>
      <c r="P21" s="70">
        <f t="shared" si="1"/>
        <v>6.0000000000000006E-4</v>
      </c>
    </row>
    <row r="22" spans="1:16">
      <c r="B22" s="108">
        <v>1.6</v>
      </c>
      <c r="C22" s="109" t="s">
        <v>62</v>
      </c>
      <c r="D22" s="95">
        <f t="shared" si="2"/>
        <v>1.1764705882352942E-5</v>
      </c>
      <c r="E22" s="110">
        <v>0.29849999999999999</v>
      </c>
      <c r="F22" s="111">
        <v>3.1749999999999998</v>
      </c>
      <c r="G22" s="107">
        <f t="shared" si="3"/>
        <v>3.4734999999999996</v>
      </c>
      <c r="H22" s="108">
        <v>42</v>
      </c>
      <c r="I22" s="109" t="s">
        <v>63</v>
      </c>
      <c r="J22" s="70">
        <f t="shared" si="4"/>
        <v>4.2000000000000006E-3</v>
      </c>
      <c r="K22" s="108">
        <v>9</v>
      </c>
      <c r="L22" s="109" t="s">
        <v>63</v>
      </c>
      <c r="M22" s="70">
        <f t="shared" si="0"/>
        <v>8.9999999999999998E-4</v>
      </c>
      <c r="N22" s="108">
        <v>6</v>
      </c>
      <c r="O22" s="109" t="s">
        <v>63</v>
      </c>
      <c r="P22" s="70">
        <f t="shared" si="1"/>
        <v>6.0000000000000006E-4</v>
      </c>
    </row>
    <row r="23" spans="1:16">
      <c r="B23" s="108">
        <v>1.7</v>
      </c>
      <c r="C23" s="109" t="s">
        <v>62</v>
      </c>
      <c r="D23" s="95">
        <f t="shared" si="2"/>
        <v>1.2499999999999999E-5</v>
      </c>
      <c r="E23" s="110">
        <v>0.30759999999999998</v>
      </c>
      <c r="F23" s="111">
        <v>3.2669999999999999</v>
      </c>
      <c r="G23" s="107">
        <f t="shared" si="3"/>
        <v>3.5745999999999998</v>
      </c>
      <c r="H23" s="108">
        <v>43</v>
      </c>
      <c r="I23" s="109" t="s">
        <v>63</v>
      </c>
      <c r="J23" s="70">
        <f t="shared" si="4"/>
        <v>4.3E-3</v>
      </c>
      <c r="K23" s="108">
        <v>9</v>
      </c>
      <c r="L23" s="109" t="s">
        <v>63</v>
      </c>
      <c r="M23" s="70">
        <f t="shared" si="0"/>
        <v>8.9999999999999998E-4</v>
      </c>
      <c r="N23" s="108">
        <v>7</v>
      </c>
      <c r="O23" s="109" t="s">
        <v>63</v>
      </c>
      <c r="P23" s="70">
        <f t="shared" si="1"/>
        <v>6.9999999999999999E-4</v>
      </c>
    </row>
    <row r="24" spans="1:16">
      <c r="B24" s="108">
        <v>1.8</v>
      </c>
      <c r="C24" s="109" t="s">
        <v>62</v>
      </c>
      <c r="D24" s="95">
        <f t="shared" si="2"/>
        <v>1.3235294117647058E-5</v>
      </c>
      <c r="E24" s="110">
        <v>0.31659999999999999</v>
      </c>
      <c r="F24" s="111">
        <v>3.355</v>
      </c>
      <c r="G24" s="107">
        <f t="shared" si="3"/>
        <v>3.6715999999999998</v>
      </c>
      <c r="H24" s="108">
        <v>44</v>
      </c>
      <c r="I24" s="109" t="s">
        <v>63</v>
      </c>
      <c r="J24" s="70">
        <f t="shared" si="4"/>
        <v>4.3999999999999994E-3</v>
      </c>
      <c r="K24" s="108">
        <v>10</v>
      </c>
      <c r="L24" s="109" t="s">
        <v>63</v>
      </c>
      <c r="M24" s="70">
        <f t="shared" si="0"/>
        <v>1E-3</v>
      </c>
      <c r="N24" s="108">
        <v>7</v>
      </c>
      <c r="O24" s="109" t="s">
        <v>63</v>
      </c>
      <c r="P24" s="70">
        <f t="shared" si="1"/>
        <v>6.9999999999999999E-4</v>
      </c>
    </row>
    <row r="25" spans="1:16">
      <c r="B25" s="108">
        <v>2</v>
      </c>
      <c r="C25" s="109" t="s">
        <v>62</v>
      </c>
      <c r="D25" s="95">
        <f t="shared" si="2"/>
        <v>1.4705882352941177E-5</v>
      </c>
      <c r="E25" s="110">
        <v>0.3337</v>
      </c>
      <c r="F25" s="111">
        <v>3.5219999999999998</v>
      </c>
      <c r="G25" s="107">
        <f t="shared" si="3"/>
        <v>3.8556999999999997</v>
      </c>
      <c r="H25" s="108">
        <v>46</v>
      </c>
      <c r="I25" s="109" t="s">
        <v>63</v>
      </c>
      <c r="J25" s="70">
        <f t="shared" si="4"/>
        <v>4.5999999999999999E-3</v>
      </c>
      <c r="K25" s="108">
        <v>10</v>
      </c>
      <c r="L25" s="109" t="s">
        <v>63</v>
      </c>
      <c r="M25" s="70">
        <f t="shared" si="0"/>
        <v>1E-3</v>
      </c>
      <c r="N25" s="108">
        <v>7</v>
      </c>
      <c r="O25" s="109" t="s">
        <v>63</v>
      </c>
      <c r="P25" s="70">
        <f t="shared" si="1"/>
        <v>6.9999999999999999E-4</v>
      </c>
    </row>
    <row r="26" spans="1:16">
      <c r="B26" s="108">
        <v>2.25</v>
      </c>
      <c r="C26" s="109" t="s">
        <v>62</v>
      </c>
      <c r="D26" s="95">
        <f t="shared" si="2"/>
        <v>1.6544117647058822E-5</v>
      </c>
      <c r="E26" s="110">
        <v>0.35389999999999999</v>
      </c>
      <c r="F26" s="111">
        <v>3.714</v>
      </c>
      <c r="G26" s="107">
        <f t="shared" si="3"/>
        <v>4.0678999999999998</v>
      </c>
      <c r="H26" s="108">
        <v>49</v>
      </c>
      <c r="I26" s="109" t="s">
        <v>63</v>
      </c>
      <c r="J26" s="70">
        <f t="shared" si="4"/>
        <v>4.8999999999999998E-3</v>
      </c>
      <c r="K26" s="108">
        <v>11</v>
      </c>
      <c r="L26" s="109" t="s">
        <v>63</v>
      </c>
      <c r="M26" s="70">
        <f t="shared" si="0"/>
        <v>1.0999999999999998E-3</v>
      </c>
      <c r="N26" s="108">
        <v>8</v>
      </c>
      <c r="O26" s="109" t="s">
        <v>63</v>
      </c>
      <c r="P26" s="70">
        <f t="shared" si="1"/>
        <v>8.0000000000000004E-4</v>
      </c>
    </row>
    <row r="27" spans="1:16">
      <c r="B27" s="108">
        <v>2.5</v>
      </c>
      <c r="C27" s="109" t="s">
        <v>62</v>
      </c>
      <c r="D27" s="95">
        <f t="shared" si="2"/>
        <v>1.8382352941176472E-5</v>
      </c>
      <c r="E27" s="110">
        <v>0.37309999999999999</v>
      </c>
      <c r="F27" s="111">
        <v>3.8929999999999998</v>
      </c>
      <c r="G27" s="107">
        <f t="shared" si="3"/>
        <v>4.2660999999999998</v>
      </c>
      <c r="H27" s="108">
        <v>51</v>
      </c>
      <c r="I27" s="109" t="s">
        <v>63</v>
      </c>
      <c r="J27" s="70">
        <f t="shared" si="4"/>
        <v>5.0999999999999995E-3</v>
      </c>
      <c r="K27" s="108">
        <v>11</v>
      </c>
      <c r="L27" s="109" t="s">
        <v>63</v>
      </c>
      <c r="M27" s="70">
        <f t="shared" si="0"/>
        <v>1.0999999999999998E-3</v>
      </c>
      <c r="N27" s="108">
        <v>8</v>
      </c>
      <c r="O27" s="109" t="s">
        <v>63</v>
      </c>
      <c r="P27" s="70">
        <f t="shared" si="1"/>
        <v>8.0000000000000004E-4</v>
      </c>
    </row>
    <row r="28" spans="1:16">
      <c r="B28" s="108">
        <v>2.75</v>
      </c>
      <c r="C28" s="109" t="s">
        <v>62</v>
      </c>
      <c r="D28" s="95">
        <f t="shared" si="2"/>
        <v>2.0220588235294116E-5</v>
      </c>
      <c r="E28" s="110">
        <v>0.39129999999999998</v>
      </c>
      <c r="F28" s="111">
        <v>4.0590000000000002</v>
      </c>
      <c r="G28" s="107">
        <f t="shared" si="3"/>
        <v>4.4503000000000004</v>
      </c>
      <c r="H28" s="108">
        <v>53</v>
      </c>
      <c r="I28" s="109" t="s">
        <v>63</v>
      </c>
      <c r="J28" s="70">
        <f t="shared" si="4"/>
        <v>5.3E-3</v>
      </c>
      <c r="K28" s="108">
        <v>12</v>
      </c>
      <c r="L28" s="109" t="s">
        <v>63</v>
      </c>
      <c r="M28" s="70">
        <f t="shared" si="0"/>
        <v>1.2000000000000001E-3</v>
      </c>
      <c r="N28" s="108">
        <v>8</v>
      </c>
      <c r="O28" s="109" t="s">
        <v>63</v>
      </c>
      <c r="P28" s="70">
        <f t="shared" si="1"/>
        <v>8.0000000000000004E-4</v>
      </c>
    </row>
    <row r="29" spans="1:16">
      <c r="B29" s="108">
        <v>3</v>
      </c>
      <c r="C29" s="109" t="s">
        <v>62</v>
      </c>
      <c r="D29" s="95">
        <f t="shared" si="2"/>
        <v>2.2058823529411766E-5</v>
      </c>
      <c r="E29" s="110">
        <v>0.40870000000000001</v>
      </c>
      <c r="F29" s="111">
        <v>4.2140000000000004</v>
      </c>
      <c r="G29" s="107">
        <f t="shared" si="3"/>
        <v>4.6227</v>
      </c>
      <c r="H29" s="108">
        <v>56</v>
      </c>
      <c r="I29" s="109" t="s">
        <v>63</v>
      </c>
      <c r="J29" s="70">
        <f t="shared" si="4"/>
        <v>5.5999999999999999E-3</v>
      </c>
      <c r="K29" s="108">
        <v>12</v>
      </c>
      <c r="L29" s="109" t="s">
        <v>63</v>
      </c>
      <c r="M29" s="70">
        <f t="shared" si="0"/>
        <v>1.2000000000000001E-3</v>
      </c>
      <c r="N29" s="108">
        <v>9</v>
      </c>
      <c r="O29" s="109" t="s">
        <v>63</v>
      </c>
      <c r="P29" s="70">
        <f t="shared" si="1"/>
        <v>8.9999999999999998E-4</v>
      </c>
    </row>
    <row r="30" spans="1:16">
      <c r="B30" s="108">
        <v>3.25</v>
      </c>
      <c r="C30" s="109" t="s">
        <v>62</v>
      </c>
      <c r="D30" s="95">
        <f t="shared" si="2"/>
        <v>2.389705882352941E-5</v>
      </c>
      <c r="E30" s="110">
        <v>0.4254</v>
      </c>
      <c r="F30" s="111">
        <v>4.3600000000000003</v>
      </c>
      <c r="G30" s="107">
        <f t="shared" si="3"/>
        <v>4.7854000000000001</v>
      </c>
      <c r="H30" s="108">
        <v>58</v>
      </c>
      <c r="I30" s="109" t="s">
        <v>63</v>
      </c>
      <c r="J30" s="70">
        <f t="shared" si="4"/>
        <v>5.8000000000000005E-3</v>
      </c>
      <c r="K30" s="108">
        <v>12</v>
      </c>
      <c r="L30" s="109" t="s">
        <v>63</v>
      </c>
      <c r="M30" s="70">
        <f t="shared" si="0"/>
        <v>1.2000000000000001E-3</v>
      </c>
      <c r="N30" s="108">
        <v>9</v>
      </c>
      <c r="O30" s="109" t="s">
        <v>63</v>
      </c>
      <c r="P30" s="70">
        <f t="shared" si="1"/>
        <v>8.9999999999999998E-4</v>
      </c>
    </row>
    <row r="31" spans="1:16">
      <c r="B31" s="108">
        <v>3.5</v>
      </c>
      <c r="C31" s="109" t="s">
        <v>62</v>
      </c>
      <c r="D31" s="95">
        <f t="shared" si="2"/>
        <v>2.573529411764706E-5</v>
      </c>
      <c r="E31" s="110">
        <v>0.44140000000000001</v>
      </c>
      <c r="F31" s="111">
        <v>4.4980000000000002</v>
      </c>
      <c r="G31" s="107">
        <f t="shared" si="3"/>
        <v>4.9394</v>
      </c>
      <c r="H31" s="108">
        <v>60</v>
      </c>
      <c r="I31" s="109" t="s">
        <v>63</v>
      </c>
      <c r="J31" s="70">
        <f t="shared" si="4"/>
        <v>6.0000000000000001E-3</v>
      </c>
      <c r="K31" s="108">
        <v>13</v>
      </c>
      <c r="L31" s="109" t="s">
        <v>63</v>
      </c>
      <c r="M31" s="70">
        <f t="shared" si="0"/>
        <v>1.2999999999999999E-3</v>
      </c>
      <c r="N31" s="108">
        <v>9</v>
      </c>
      <c r="O31" s="109" t="s">
        <v>63</v>
      </c>
      <c r="P31" s="70">
        <f t="shared" si="1"/>
        <v>8.9999999999999998E-4</v>
      </c>
    </row>
    <row r="32" spans="1:16">
      <c r="B32" s="108">
        <v>3.75</v>
      </c>
      <c r="C32" s="109" t="s">
        <v>62</v>
      </c>
      <c r="D32" s="95">
        <f t="shared" si="2"/>
        <v>2.7573529411764703E-5</v>
      </c>
      <c r="E32" s="110">
        <v>0.45689999999999997</v>
      </c>
      <c r="F32" s="111">
        <v>4.6280000000000001</v>
      </c>
      <c r="G32" s="107">
        <f t="shared" si="3"/>
        <v>5.0849000000000002</v>
      </c>
      <c r="H32" s="108">
        <v>62</v>
      </c>
      <c r="I32" s="109" t="s">
        <v>63</v>
      </c>
      <c r="J32" s="70">
        <f t="shared" si="4"/>
        <v>6.1999999999999998E-3</v>
      </c>
      <c r="K32" s="108">
        <v>13</v>
      </c>
      <c r="L32" s="109" t="s">
        <v>63</v>
      </c>
      <c r="M32" s="70">
        <f t="shared" si="0"/>
        <v>1.2999999999999999E-3</v>
      </c>
      <c r="N32" s="108">
        <v>9</v>
      </c>
      <c r="O32" s="109" t="s">
        <v>63</v>
      </c>
      <c r="P32" s="70">
        <f t="shared" si="1"/>
        <v>8.9999999999999998E-4</v>
      </c>
    </row>
    <row r="33" spans="2:16">
      <c r="B33" s="108">
        <v>4</v>
      </c>
      <c r="C33" s="109" t="s">
        <v>62</v>
      </c>
      <c r="D33" s="95">
        <f t="shared" si="2"/>
        <v>2.9411764705882354E-5</v>
      </c>
      <c r="E33" s="110">
        <v>0.47189999999999999</v>
      </c>
      <c r="F33" s="111">
        <v>4.7519999999999998</v>
      </c>
      <c r="G33" s="107">
        <f t="shared" si="3"/>
        <v>5.2238999999999995</v>
      </c>
      <c r="H33" s="108">
        <v>64</v>
      </c>
      <c r="I33" s="109" t="s">
        <v>63</v>
      </c>
      <c r="J33" s="70">
        <f t="shared" si="4"/>
        <v>6.4000000000000003E-3</v>
      </c>
      <c r="K33" s="108">
        <v>14</v>
      </c>
      <c r="L33" s="109" t="s">
        <v>63</v>
      </c>
      <c r="M33" s="70">
        <f t="shared" si="0"/>
        <v>1.4E-3</v>
      </c>
      <c r="N33" s="108">
        <v>10</v>
      </c>
      <c r="O33" s="109" t="s">
        <v>63</v>
      </c>
      <c r="P33" s="70">
        <f t="shared" si="1"/>
        <v>1E-3</v>
      </c>
    </row>
    <row r="34" spans="2:16">
      <c r="B34" s="108">
        <v>4.5</v>
      </c>
      <c r="C34" s="109" t="s">
        <v>62</v>
      </c>
      <c r="D34" s="95">
        <f t="shared" si="2"/>
        <v>3.3088235294117644E-5</v>
      </c>
      <c r="E34" s="110">
        <v>0.50049999999999994</v>
      </c>
      <c r="F34" s="111">
        <v>4.9829999999999997</v>
      </c>
      <c r="G34" s="107">
        <f t="shared" si="3"/>
        <v>5.4834999999999994</v>
      </c>
      <c r="H34" s="108">
        <v>68</v>
      </c>
      <c r="I34" s="109" t="s">
        <v>63</v>
      </c>
      <c r="J34" s="70">
        <f t="shared" si="4"/>
        <v>6.8000000000000005E-3</v>
      </c>
      <c r="K34" s="108">
        <v>14</v>
      </c>
      <c r="L34" s="109" t="s">
        <v>63</v>
      </c>
      <c r="M34" s="70">
        <f t="shared" si="0"/>
        <v>1.4E-3</v>
      </c>
      <c r="N34" s="108">
        <v>10</v>
      </c>
      <c r="O34" s="109" t="s">
        <v>63</v>
      </c>
      <c r="P34" s="70">
        <f t="shared" si="1"/>
        <v>1E-3</v>
      </c>
    </row>
    <row r="35" spans="2:16">
      <c r="B35" s="108">
        <v>5</v>
      </c>
      <c r="C35" s="109" t="s">
        <v>62</v>
      </c>
      <c r="D35" s="95">
        <f t="shared" si="2"/>
        <v>3.6764705882352945E-5</v>
      </c>
      <c r="E35" s="110">
        <v>0.52759999999999996</v>
      </c>
      <c r="F35" s="111">
        <v>5.1950000000000003</v>
      </c>
      <c r="G35" s="107">
        <f t="shared" si="3"/>
        <v>5.7225999999999999</v>
      </c>
      <c r="H35" s="108">
        <v>72</v>
      </c>
      <c r="I35" s="109" t="s">
        <v>63</v>
      </c>
      <c r="J35" s="70">
        <f t="shared" si="4"/>
        <v>7.1999999999999998E-3</v>
      </c>
      <c r="K35" s="108">
        <v>15</v>
      </c>
      <c r="L35" s="109" t="s">
        <v>63</v>
      </c>
      <c r="M35" s="70">
        <f t="shared" si="0"/>
        <v>1.5E-3</v>
      </c>
      <c r="N35" s="108">
        <v>11</v>
      </c>
      <c r="O35" s="109" t="s">
        <v>63</v>
      </c>
      <c r="P35" s="70">
        <f t="shared" si="1"/>
        <v>1.0999999999999998E-3</v>
      </c>
    </row>
    <row r="36" spans="2:16">
      <c r="B36" s="108">
        <v>5.5</v>
      </c>
      <c r="C36" s="109" t="s">
        <v>62</v>
      </c>
      <c r="D36" s="95">
        <f t="shared" si="2"/>
        <v>4.0441176470588232E-5</v>
      </c>
      <c r="E36" s="110">
        <v>0.5534</v>
      </c>
      <c r="F36" s="111">
        <v>5.3890000000000002</v>
      </c>
      <c r="G36" s="107">
        <f t="shared" si="3"/>
        <v>5.9424000000000001</v>
      </c>
      <c r="H36" s="108">
        <v>75</v>
      </c>
      <c r="I36" s="109" t="s">
        <v>63</v>
      </c>
      <c r="J36" s="70">
        <f t="shared" si="4"/>
        <v>7.4999999999999997E-3</v>
      </c>
      <c r="K36" s="108">
        <v>15</v>
      </c>
      <c r="L36" s="109" t="s">
        <v>63</v>
      </c>
      <c r="M36" s="70">
        <f t="shared" si="0"/>
        <v>1.5E-3</v>
      </c>
      <c r="N36" s="108">
        <v>11</v>
      </c>
      <c r="O36" s="109" t="s">
        <v>63</v>
      </c>
      <c r="P36" s="70">
        <f t="shared" si="1"/>
        <v>1.0999999999999998E-3</v>
      </c>
    </row>
    <row r="37" spans="2:16">
      <c r="B37" s="108">
        <v>6</v>
      </c>
      <c r="C37" s="109" t="s">
        <v>62</v>
      </c>
      <c r="D37" s="95">
        <f t="shared" si="2"/>
        <v>4.4117647058823532E-5</v>
      </c>
      <c r="E37" s="110">
        <v>0.57799999999999996</v>
      </c>
      <c r="F37" s="111">
        <v>5.57</v>
      </c>
      <c r="G37" s="107">
        <f t="shared" si="3"/>
        <v>6.1480000000000006</v>
      </c>
      <c r="H37" s="108">
        <v>78</v>
      </c>
      <c r="I37" s="109" t="s">
        <v>63</v>
      </c>
      <c r="J37" s="70">
        <f t="shared" si="4"/>
        <v>7.7999999999999996E-3</v>
      </c>
      <c r="K37" s="108">
        <v>16</v>
      </c>
      <c r="L37" s="109" t="s">
        <v>63</v>
      </c>
      <c r="M37" s="70">
        <f t="shared" si="0"/>
        <v>1.6000000000000001E-3</v>
      </c>
      <c r="N37" s="108">
        <v>12</v>
      </c>
      <c r="O37" s="109" t="s">
        <v>63</v>
      </c>
      <c r="P37" s="70">
        <f t="shared" si="1"/>
        <v>1.2000000000000001E-3</v>
      </c>
    </row>
    <row r="38" spans="2:16">
      <c r="B38" s="108">
        <v>6.5</v>
      </c>
      <c r="C38" s="109" t="s">
        <v>62</v>
      </c>
      <c r="D38" s="95">
        <f t="shared" si="2"/>
        <v>4.7794117647058819E-5</v>
      </c>
      <c r="E38" s="110">
        <v>0.60160000000000002</v>
      </c>
      <c r="F38" s="111">
        <v>5.7380000000000004</v>
      </c>
      <c r="G38" s="107">
        <f t="shared" si="3"/>
        <v>6.3396000000000008</v>
      </c>
      <c r="H38" s="108">
        <v>82</v>
      </c>
      <c r="I38" s="109" t="s">
        <v>63</v>
      </c>
      <c r="J38" s="70">
        <f t="shared" si="4"/>
        <v>8.2000000000000007E-3</v>
      </c>
      <c r="K38" s="108">
        <v>17</v>
      </c>
      <c r="L38" s="109" t="s">
        <v>63</v>
      </c>
      <c r="M38" s="70">
        <f t="shared" si="0"/>
        <v>1.7000000000000001E-3</v>
      </c>
      <c r="N38" s="108">
        <v>12</v>
      </c>
      <c r="O38" s="109" t="s">
        <v>63</v>
      </c>
      <c r="P38" s="70">
        <f t="shared" si="1"/>
        <v>1.2000000000000001E-3</v>
      </c>
    </row>
    <row r="39" spans="2:16">
      <c r="B39" s="108">
        <v>7</v>
      </c>
      <c r="C39" s="109" t="s">
        <v>62</v>
      </c>
      <c r="D39" s="95">
        <f t="shared" si="2"/>
        <v>5.147058823529412E-5</v>
      </c>
      <c r="E39" s="110">
        <v>0.62429999999999997</v>
      </c>
      <c r="F39" s="111">
        <v>5.8959999999999999</v>
      </c>
      <c r="G39" s="107">
        <f t="shared" si="3"/>
        <v>6.5202999999999998</v>
      </c>
      <c r="H39" s="108">
        <v>85</v>
      </c>
      <c r="I39" s="109" t="s">
        <v>63</v>
      </c>
      <c r="J39" s="70">
        <f t="shared" si="4"/>
        <v>8.5000000000000006E-3</v>
      </c>
      <c r="K39" s="108">
        <v>17</v>
      </c>
      <c r="L39" s="109" t="s">
        <v>63</v>
      </c>
      <c r="M39" s="70">
        <f t="shared" si="0"/>
        <v>1.7000000000000001E-3</v>
      </c>
      <c r="N39" s="108">
        <v>13</v>
      </c>
      <c r="O39" s="109" t="s">
        <v>63</v>
      </c>
      <c r="P39" s="70">
        <f t="shared" si="1"/>
        <v>1.2999999999999999E-3</v>
      </c>
    </row>
    <row r="40" spans="2:16">
      <c r="B40" s="108">
        <v>8</v>
      </c>
      <c r="C40" s="109" t="s">
        <v>62</v>
      </c>
      <c r="D40" s="95">
        <f t="shared" si="2"/>
        <v>5.8823529411764708E-5</v>
      </c>
      <c r="E40" s="110">
        <v>0.66739999999999999</v>
      </c>
      <c r="F40" s="111">
        <v>6.1829999999999998</v>
      </c>
      <c r="G40" s="107">
        <f t="shared" si="3"/>
        <v>6.8503999999999996</v>
      </c>
      <c r="H40" s="108">
        <v>91</v>
      </c>
      <c r="I40" s="109" t="s">
        <v>63</v>
      </c>
      <c r="J40" s="70">
        <f t="shared" si="4"/>
        <v>9.1000000000000004E-3</v>
      </c>
      <c r="K40" s="108">
        <v>18</v>
      </c>
      <c r="L40" s="109" t="s">
        <v>63</v>
      </c>
      <c r="M40" s="70">
        <f t="shared" si="0"/>
        <v>1.8E-3</v>
      </c>
      <c r="N40" s="108">
        <v>14</v>
      </c>
      <c r="O40" s="109" t="s">
        <v>63</v>
      </c>
      <c r="P40" s="70">
        <f t="shared" si="1"/>
        <v>1.4E-3</v>
      </c>
    </row>
    <row r="41" spans="2:16">
      <c r="B41" s="108">
        <v>9</v>
      </c>
      <c r="C41" s="109" t="s">
        <v>62</v>
      </c>
      <c r="D41" s="95">
        <f t="shared" si="2"/>
        <v>6.6176470588235288E-5</v>
      </c>
      <c r="E41" s="110">
        <v>0.70789999999999997</v>
      </c>
      <c r="F41" s="111">
        <v>6.44</v>
      </c>
      <c r="G41" s="107">
        <f t="shared" si="3"/>
        <v>7.1478999999999999</v>
      </c>
      <c r="H41" s="108">
        <v>97</v>
      </c>
      <c r="I41" s="109" t="s">
        <v>63</v>
      </c>
      <c r="J41" s="70">
        <f t="shared" si="4"/>
        <v>9.7000000000000003E-3</v>
      </c>
      <c r="K41" s="108">
        <v>19</v>
      </c>
      <c r="L41" s="109" t="s">
        <v>63</v>
      </c>
      <c r="M41" s="70">
        <f t="shared" si="0"/>
        <v>1.9E-3</v>
      </c>
      <c r="N41" s="108">
        <v>14</v>
      </c>
      <c r="O41" s="109" t="s">
        <v>63</v>
      </c>
      <c r="P41" s="70">
        <f t="shared" si="1"/>
        <v>1.4E-3</v>
      </c>
    </row>
    <row r="42" spans="2:16">
      <c r="B42" s="108">
        <v>10</v>
      </c>
      <c r="C42" s="109" t="s">
        <v>62</v>
      </c>
      <c r="D42" s="95">
        <f t="shared" si="2"/>
        <v>7.3529411764705889E-5</v>
      </c>
      <c r="E42" s="110">
        <v>0.74619999999999997</v>
      </c>
      <c r="F42" s="111">
        <v>6.673</v>
      </c>
      <c r="G42" s="107">
        <f t="shared" si="3"/>
        <v>7.4192</v>
      </c>
      <c r="H42" s="108">
        <v>103</v>
      </c>
      <c r="I42" s="109" t="s">
        <v>63</v>
      </c>
      <c r="J42" s="70">
        <f t="shared" si="4"/>
        <v>1.03E-2</v>
      </c>
      <c r="K42" s="108">
        <v>20</v>
      </c>
      <c r="L42" s="109" t="s">
        <v>63</v>
      </c>
      <c r="M42" s="70">
        <f t="shared" si="0"/>
        <v>2E-3</v>
      </c>
      <c r="N42" s="108">
        <v>15</v>
      </c>
      <c r="O42" s="109" t="s">
        <v>63</v>
      </c>
      <c r="P42" s="70">
        <f t="shared" si="1"/>
        <v>1.5E-3</v>
      </c>
    </row>
    <row r="43" spans="2:16">
      <c r="B43" s="108">
        <v>11</v>
      </c>
      <c r="C43" s="109" t="s">
        <v>62</v>
      </c>
      <c r="D43" s="95">
        <f t="shared" si="2"/>
        <v>8.0882352941176464E-5</v>
      </c>
      <c r="E43" s="110">
        <v>0.78259999999999996</v>
      </c>
      <c r="F43" s="111">
        <v>6.8840000000000003</v>
      </c>
      <c r="G43" s="107">
        <f t="shared" si="3"/>
        <v>7.6666000000000007</v>
      </c>
      <c r="H43" s="108">
        <v>108</v>
      </c>
      <c r="I43" s="109" t="s">
        <v>63</v>
      </c>
      <c r="J43" s="70">
        <f t="shared" si="4"/>
        <v>1.0800000000000001E-2</v>
      </c>
      <c r="K43" s="108">
        <v>21</v>
      </c>
      <c r="L43" s="109" t="s">
        <v>63</v>
      </c>
      <c r="M43" s="70">
        <f t="shared" si="0"/>
        <v>2.1000000000000003E-3</v>
      </c>
      <c r="N43" s="108">
        <v>16</v>
      </c>
      <c r="O43" s="109" t="s">
        <v>63</v>
      </c>
      <c r="P43" s="70">
        <f t="shared" si="1"/>
        <v>1.6000000000000001E-3</v>
      </c>
    </row>
    <row r="44" spans="2:16">
      <c r="B44" s="108">
        <v>12</v>
      </c>
      <c r="C44" s="109" t="s">
        <v>62</v>
      </c>
      <c r="D44" s="95">
        <f t="shared" si="2"/>
        <v>8.8235294117647065E-5</v>
      </c>
      <c r="E44" s="110">
        <v>0.81740000000000002</v>
      </c>
      <c r="F44" s="111">
        <v>7.0780000000000003</v>
      </c>
      <c r="G44" s="107">
        <f t="shared" si="3"/>
        <v>7.8954000000000004</v>
      </c>
      <c r="H44" s="108">
        <v>114</v>
      </c>
      <c r="I44" s="109" t="s">
        <v>63</v>
      </c>
      <c r="J44" s="70">
        <f t="shared" si="4"/>
        <v>1.14E-2</v>
      </c>
      <c r="K44" s="108">
        <v>22</v>
      </c>
      <c r="L44" s="109" t="s">
        <v>63</v>
      </c>
      <c r="M44" s="70">
        <f t="shared" si="0"/>
        <v>2.1999999999999997E-3</v>
      </c>
      <c r="N44" s="108">
        <v>17</v>
      </c>
      <c r="O44" s="109" t="s">
        <v>63</v>
      </c>
      <c r="P44" s="70">
        <f t="shared" si="1"/>
        <v>1.7000000000000001E-3</v>
      </c>
    </row>
    <row r="45" spans="2:16">
      <c r="B45" s="108">
        <v>13</v>
      </c>
      <c r="C45" s="109" t="s">
        <v>62</v>
      </c>
      <c r="D45" s="95">
        <f t="shared" si="2"/>
        <v>9.5588235294117639E-5</v>
      </c>
      <c r="E45" s="110">
        <v>0.85070000000000001</v>
      </c>
      <c r="F45" s="111">
        <v>7.2560000000000002</v>
      </c>
      <c r="G45" s="107">
        <f t="shared" si="3"/>
        <v>8.1067</v>
      </c>
      <c r="H45" s="108">
        <v>119</v>
      </c>
      <c r="I45" s="109" t="s">
        <v>63</v>
      </c>
      <c r="J45" s="70">
        <f t="shared" si="4"/>
        <v>1.1899999999999999E-2</v>
      </c>
      <c r="K45" s="108">
        <v>23</v>
      </c>
      <c r="L45" s="109" t="s">
        <v>63</v>
      </c>
      <c r="M45" s="70">
        <f t="shared" si="0"/>
        <v>2.3E-3</v>
      </c>
      <c r="N45" s="108">
        <v>17</v>
      </c>
      <c r="O45" s="109" t="s">
        <v>63</v>
      </c>
      <c r="P45" s="70">
        <f t="shared" si="1"/>
        <v>1.7000000000000001E-3</v>
      </c>
    </row>
    <row r="46" spans="2:16">
      <c r="B46" s="108">
        <v>14</v>
      </c>
      <c r="C46" s="109" t="s">
        <v>62</v>
      </c>
      <c r="D46" s="95">
        <f t="shared" si="2"/>
        <v>1.0294117647058824E-4</v>
      </c>
      <c r="E46" s="110">
        <v>0.88290000000000002</v>
      </c>
      <c r="F46" s="111">
        <v>7.4210000000000003</v>
      </c>
      <c r="G46" s="107">
        <f t="shared" si="3"/>
        <v>8.3039000000000005</v>
      </c>
      <c r="H46" s="108">
        <v>124</v>
      </c>
      <c r="I46" s="109" t="s">
        <v>63</v>
      </c>
      <c r="J46" s="70">
        <f t="shared" si="4"/>
        <v>1.24E-2</v>
      </c>
      <c r="K46" s="108">
        <v>23</v>
      </c>
      <c r="L46" s="109" t="s">
        <v>63</v>
      </c>
      <c r="M46" s="70">
        <f t="shared" si="0"/>
        <v>2.3E-3</v>
      </c>
      <c r="N46" s="108">
        <v>18</v>
      </c>
      <c r="O46" s="109" t="s">
        <v>63</v>
      </c>
      <c r="P46" s="70">
        <f t="shared" si="1"/>
        <v>1.8E-3</v>
      </c>
    </row>
    <row r="47" spans="2:16">
      <c r="B47" s="108">
        <v>15</v>
      </c>
      <c r="C47" s="109" t="s">
        <v>62</v>
      </c>
      <c r="D47" s="95">
        <f t="shared" si="2"/>
        <v>1.1029411764705881E-4</v>
      </c>
      <c r="E47" s="110">
        <v>0.91379999999999995</v>
      </c>
      <c r="F47" s="111">
        <v>7.5750000000000002</v>
      </c>
      <c r="G47" s="107">
        <f t="shared" si="3"/>
        <v>8.4887999999999995</v>
      </c>
      <c r="H47" s="108">
        <v>129</v>
      </c>
      <c r="I47" s="109" t="s">
        <v>63</v>
      </c>
      <c r="J47" s="70">
        <f t="shared" si="4"/>
        <v>1.29E-2</v>
      </c>
      <c r="K47" s="108">
        <v>24</v>
      </c>
      <c r="L47" s="109" t="s">
        <v>63</v>
      </c>
      <c r="M47" s="70">
        <f t="shared" si="0"/>
        <v>2.4000000000000002E-3</v>
      </c>
      <c r="N47" s="108">
        <v>19</v>
      </c>
      <c r="O47" s="109" t="s">
        <v>63</v>
      </c>
      <c r="P47" s="70">
        <f t="shared" si="1"/>
        <v>1.9E-3</v>
      </c>
    </row>
    <row r="48" spans="2:16">
      <c r="B48" s="108">
        <v>16</v>
      </c>
      <c r="C48" s="109" t="s">
        <v>62</v>
      </c>
      <c r="D48" s="95">
        <f t="shared" si="2"/>
        <v>1.1764705882352942E-4</v>
      </c>
      <c r="E48" s="110">
        <v>0.94379999999999997</v>
      </c>
      <c r="F48" s="111">
        <v>7.7190000000000003</v>
      </c>
      <c r="G48" s="107">
        <f t="shared" si="3"/>
        <v>8.6628000000000007</v>
      </c>
      <c r="H48" s="108">
        <v>134</v>
      </c>
      <c r="I48" s="109" t="s">
        <v>63</v>
      </c>
      <c r="J48" s="70">
        <f t="shared" si="4"/>
        <v>1.34E-2</v>
      </c>
      <c r="K48" s="108">
        <v>25</v>
      </c>
      <c r="L48" s="109" t="s">
        <v>63</v>
      </c>
      <c r="M48" s="70">
        <f t="shared" si="0"/>
        <v>2.5000000000000001E-3</v>
      </c>
      <c r="N48" s="108">
        <v>19</v>
      </c>
      <c r="O48" s="109" t="s">
        <v>63</v>
      </c>
      <c r="P48" s="70">
        <f t="shared" si="1"/>
        <v>1.9E-3</v>
      </c>
    </row>
    <row r="49" spans="2:16">
      <c r="B49" s="108">
        <v>17</v>
      </c>
      <c r="C49" s="109" t="s">
        <v>62</v>
      </c>
      <c r="D49" s="95">
        <f t="shared" si="2"/>
        <v>1.25E-4</v>
      </c>
      <c r="E49" s="110">
        <v>0.97289999999999999</v>
      </c>
      <c r="F49" s="111">
        <v>7.8529999999999998</v>
      </c>
      <c r="G49" s="107">
        <f t="shared" si="3"/>
        <v>8.825899999999999</v>
      </c>
      <c r="H49" s="108">
        <v>138</v>
      </c>
      <c r="I49" s="109" t="s">
        <v>63</v>
      </c>
      <c r="J49" s="70">
        <f t="shared" si="4"/>
        <v>1.3800000000000002E-2</v>
      </c>
      <c r="K49" s="108">
        <v>26</v>
      </c>
      <c r="L49" s="109" t="s">
        <v>63</v>
      </c>
      <c r="M49" s="70">
        <f t="shared" si="0"/>
        <v>2.5999999999999999E-3</v>
      </c>
      <c r="N49" s="108">
        <v>20</v>
      </c>
      <c r="O49" s="109" t="s">
        <v>63</v>
      </c>
      <c r="P49" s="70">
        <f t="shared" si="1"/>
        <v>2E-3</v>
      </c>
    </row>
    <row r="50" spans="2:16">
      <c r="B50" s="108">
        <v>18</v>
      </c>
      <c r="C50" s="109" t="s">
        <v>62</v>
      </c>
      <c r="D50" s="95">
        <f t="shared" si="2"/>
        <v>1.3235294117647058E-4</v>
      </c>
      <c r="E50" s="110">
        <v>1.0009999999999999</v>
      </c>
      <c r="F50" s="111">
        <v>7.98</v>
      </c>
      <c r="G50" s="107">
        <f t="shared" si="3"/>
        <v>8.9809999999999999</v>
      </c>
      <c r="H50" s="108">
        <v>143</v>
      </c>
      <c r="I50" s="109" t="s">
        <v>63</v>
      </c>
      <c r="J50" s="70">
        <f t="shared" si="4"/>
        <v>1.4299999999999998E-2</v>
      </c>
      <c r="K50" s="108">
        <v>26</v>
      </c>
      <c r="L50" s="109" t="s">
        <v>63</v>
      </c>
      <c r="M50" s="70">
        <f t="shared" si="0"/>
        <v>2.5999999999999999E-3</v>
      </c>
      <c r="N50" s="108">
        <v>21</v>
      </c>
      <c r="O50" s="109" t="s">
        <v>63</v>
      </c>
      <c r="P50" s="70">
        <f t="shared" si="1"/>
        <v>2.1000000000000003E-3</v>
      </c>
    </row>
    <row r="51" spans="2:16">
      <c r="B51" s="108">
        <v>20</v>
      </c>
      <c r="C51" s="109" t="s">
        <v>62</v>
      </c>
      <c r="D51" s="95">
        <f t="shared" si="2"/>
        <v>1.4705882352941178E-4</v>
      </c>
      <c r="E51" s="110">
        <v>1.0549999999999999</v>
      </c>
      <c r="F51" s="111">
        <v>8.2110000000000003</v>
      </c>
      <c r="G51" s="107">
        <f t="shared" si="3"/>
        <v>9.266</v>
      </c>
      <c r="H51" s="108">
        <v>152</v>
      </c>
      <c r="I51" s="109" t="s">
        <v>63</v>
      </c>
      <c r="J51" s="70">
        <f t="shared" si="4"/>
        <v>1.52E-2</v>
      </c>
      <c r="K51" s="108">
        <v>28</v>
      </c>
      <c r="L51" s="109" t="s">
        <v>63</v>
      </c>
      <c r="M51" s="70">
        <f t="shared" si="0"/>
        <v>2.8E-3</v>
      </c>
      <c r="N51" s="108">
        <v>22</v>
      </c>
      <c r="O51" s="109" t="s">
        <v>63</v>
      </c>
      <c r="P51" s="70">
        <f t="shared" si="1"/>
        <v>2.1999999999999997E-3</v>
      </c>
    </row>
    <row r="52" spans="2:16">
      <c r="B52" s="108">
        <v>22.5</v>
      </c>
      <c r="C52" s="109" t="s">
        <v>62</v>
      </c>
      <c r="D52" s="95">
        <f t="shared" si="2"/>
        <v>1.6544117647058823E-4</v>
      </c>
      <c r="E52" s="110">
        <v>1.119</v>
      </c>
      <c r="F52" s="111">
        <v>8.4659999999999993</v>
      </c>
      <c r="G52" s="107">
        <f t="shared" si="3"/>
        <v>9.5849999999999991</v>
      </c>
      <c r="H52" s="108">
        <v>163</v>
      </c>
      <c r="I52" s="109" t="s">
        <v>63</v>
      </c>
      <c r="J52" s="70">
        <f t="shared" si="4"/>
        <v>1.6300000000000002E-2</v>
      </c>
      <c r="K52" s="108">
        <v>29</v>
      </c>
      <c r="L52" s="109" t="s">
        <v>63</v>
      </c>
      <c r="M52" s="70">
        <f t="shared" si="0"/>
        <v>2.9000000000000002E-3</v>
      </c>
      <c r="N52" s="108">
        <v>23</v>
      </c>
      <c r="O52" s="109" t="s">
        <v>63</v>
      </c>
      <c r="P52" s="70">
        <f t="shared" si="1"/>
        <v>2.3E-3</v>
      </c>
    </row>
    <row r="53" spans="2:16">
      <c r="B53" s="108">
        <v>25</v>
      </c>
      <c r="C53" s="109" t="s">
        <v>62</v>
      </c>
      <c r="D53" s="95">
        <f t="shared" si="2"/>
        <v>1.838235294117647E-4</v>
      </c>
      <c r="E53" s="110">
        <v>1.18</v>
      </c>
      <c r="F53" s="111">
        <v>8.6910000000000007</v>
      </c>
      <c r="G53" s="107">
        <f t="shared" si="3"/>
        <v>9.8710000000000004</v>
      </c>
      <c r="H53" s="108">
        <v>174</v>
      </c>
      <c r="I53" s="109" t="s">
        <v>63</v>
      </c>
      <c r="J53" s="70">
        <f t="shared" si="4"/>
        <v>1.7399999999999999E-2</v>
      </c>
      <c r="K53" s="108">
        <v>31</v>
      </c>
      <c r="L53" s="109" t="s">
        <v>63</v>
      </c>
      <c r="M53" s="70">
        <f t="shared" si="0"/>
        <v>3.0999999999999999E-3</v>
      </c>
      <c r="N53" s="108">
        <v>25</v>
      </c>
      <c r="O53" s="109" t="s">
        <v>63</v>
      </c>
      <c r="P53" s="70">
        <f t="shared" si="1"/>
        <v>2.5000000000000001E-3</v>
      </c>
    </row>
    <row r="54" spans="2:16">
      <c r="B54" s="108">
        <v>27.5</v>
      </c>
      <c r="C54" s="109" t="s">
        <v>62</v>
      </c>
      <c r="D54" s="95">
        <f t="shared" si="2"/>
        <v>2.0220588235294118E-4</v>
      </c>
      <c r="E54" s="110">
        <v>1.2370000000000001</v>
      </c>
      <c r="F54" s="111">
        <v>8.891</v>
      </c>
      <c r="G54" s="107">
        <f t="shared" si="3"/>
        <v>10.128</v>
      </c>
      <c r="H54" s="108">
        <v>184</v>
      </c>
      <c r="I54" s="109" t="s">
        <v>63</v>
      </c>
      <c r="J54" s="70">
        <f t="shared" si="4"/>
        <v>1.84E-2</v>
      </c>
      <c r="K54" s="108">
        <v>33</v>
      </c>
      <c r="L54" s="109" t="s">
        <v>63</v>
      </c>
      <c r="M54" s="70">
        <f t="shared" si="0"/>
        <v>3.3E-3</v>
      </c>
      <c r="N54" s="108">
        <v>26</v>
      </c>
      <c r="O54" s="109" t="s">
        <v>63</v>
      </c>
      <c r="P54" s="70">
        <f t="shared" si="1"/>
        <v>2.5999999999999999E-3</v>
      </c>
    </row>
    <row r="55" spans="2:16">
      <c r="B55" s="108">
        <v>30</v>
      </c>
      <c r="C55" s="109" t="s">
        <v>62</v>
      </c>
      <c r="D55" s="95">
        <f t="shared" si="2"/>
        <v>2.2058823529411763E-4</v>
      </c>
      <c r="E55" s="110">
        <v>1.292</v>
      </c>
      <c r="F55" s="111">
        <v>9.0690000000000008</v>
      </c>
      <c r="G55" s="107">
        <f t="shared" si="3"/>
        <v>10.361000000000001</v>
      </c>
      <c r="H55" s="108">
        <v>194</v>
      </c>
      <c r="I55" s="109" t="s">
        <v>63</v>
      </c>
      <c r="J55" s="70">
        <f t="shared" si="4"/>
        <v>1.9400000000000001E-2</v>
      </c>
      <c r="K55" s="108">
        <v>34</v>
      </c>
      <c r="L55" s="109" t="s">
        <v>63</v>
      </c>
      <c r="M55" s="70">
        <f t="shared" si="0"/>
        <v>3.4000000000000002E-3</v>
      </c>
      <c r="N55" s="108">
        <v>28</v>
      </c>
      <c r="O55" s="109" t="s">
        <v>63</v>
      </c>
      <c r="P55" s="70">
        <f t="shared" si="1"/>
        <v>2.8E-3</v>
      </c>
    </row>
    <row r="56" spans="2:16">
      <c r="B56" s="108">
        <v>32.5</v>
      </c>
      <c r="C56" s="109" t="s">
        <v>62</v>
      </c>
      <c r="D56" s="95">
        <f t="shared" si="2"/>
        <v>2.3897058823529413E-4</v>
      </c>
      <c r="E56" s="110">
        <v>1.345</v>
      </c>
      <c r="F56" s="111">
        <v>9.23</v>
      </c>
      <c r="G56" s="107">
        <f t="shared" si="3"/>
        <v>10.575000000000001</v>
      </c>
      <c r="H56" s="108">
        <v>204</v>
      </c>
      <c r="I56" s="109" t="s">
        <v>63</v>
      </c>
      <c r="J56" s="70">
        <f t="shared" si="4"/>
        <v>2.0399999999999998E-2</v>
      </c>
      <c r="K56" s="108">
        <v>35</v>
      </c>
      <c r="L56" s="109" t="s">
        <v>63</v>
      </c>
      <c r="M56" s="70">
        <f t="shared" si="0"/>
        <v>3.5000000000000005E-3</v>
      </c>
      <c r="N56" s="108">
        <v>29</v>
      </c>
      <c r="O56" s="109" t="s">
        <v>63</v>
      </c>
      <c r="P56" s="70">
        <f t="shared" si="1"/>
        <v>2.9000000000000002E-3</v>
      </c>
    </row>
    <row r="57" spans="2:16">
      <c r="B57" s="108">
        <v>35</v>
      </c>
      <c r="C57" s="109" t="s">
        <v>62</v>
      </c>
      <c r="D57" s="95">
        <f t="shared" si="2"/>
        <v>2.5735294117647061E-4</v>
      </c>
      <c r="E57" s="110">
        <v>1.3959999999999999</v>
      </c>
      <c r="F57" s="111">
        <v>9.3759999999999994</v>
      </c>
      <c r="G57" s="107">
        <f t="shared" si="3"/>
        <v>10.771999999999998</v>
      </c>
      <c r="H57" s="108">
        <v>214</v>
      </c>
      <c r="I57" s="109" t="s">
        <v>63</v>
      </c>
      <c r="J57" s="70">
        <f t="shared" si="4"/>
        <v>2.1399999999999999E-2</v>
      </c>
      <c r="K57" s="108">
        <v>37</v>
      </c>
      <c r="L57" s="109" t="s">
        <v>63</v>
      </c>
      <c r="M57" s="70">
        <f t="shared" si="0"/>
        <v>3.6999999999999997E-3</v>
      </c>
      <c r="N57" s="108">
        <v>30</v>
      </c>
      <c r="O57" s="109" t="s">
        <v>63</v>
      </c>
      <c r="P57" s="70">
        <f t="shared" si="1"/>
        <v>3.0000000000000001E-3</v>
      </c>
    </row>
    <row r="58" spans="2:16">
      <c r="B58" s="108">
        <v>37.5</v>
      </c>
      <c r="C58" s="109" t="s">
        <v>62</v>
      </c>
      <c r="D58" s="95">
        <f t="shared" si="2"/>
        <v>2.7573529411764705E-4</v>
      </c>
      <c r="E58" s="110">
        <v>1.4450000000000001</v>
      </c>
      <c r="F58" s="111">
        <v>9.5079999999999991</v>
      </c>
      <c r="G58" s="107">
        <f t="shared" si="3"/>
        <v>10.952999999999999</v>
      </c>
      <c r="H58" s="108">
        <v>224</v>
      </c>
      <c r="I58" s="109" t="s">
        <v>63</v>
      </c>
      <c r="J58" s="70">
        <f t="shared" si="4"/>
        <v>2.24E-2</v>
      </c>
      <c r="K58" s="108">
        <v>38</v>
      </c>
      <c r="L58" s="109" t="s">
        <v>63</v>
      </c>
      <c r="M58" s="70">
        <f t="shared" si="0"/>
        <v>3.8E-3</v>
      </c>
      <c r="N58" s="108">
        <v>31</v>
      </c>
      <c r="O58" s="109" t="s">
        <v>63</v>
      </c>
      <c r="P58" s="70">
        <f t="shared" si="1"/>
        <v>3.0999999999999999E-3</v>
      </c>
    </row>
    <row r="59" spans="2:16">
      <c r="B59" s="108">
        <v>40</v>
      </c>
      <c r="C59" s="109" t="s">
        <v>62</v>
      </c>
      <c r="D59" s="95">
        <f t="shared" si="2"/>
        <v>2.9411764705882356E-4</v>
      </c>
      <c r="E59" s="110">
        <v>1.492</v>
      </c>
      <c r="F59" s="111">
        <v>9.6289999999999996</v>
      </c>
      <c r="G59" s="107">
        <f t="shared" si="3"/>
        <v>11.120999999999999</v>
      </c>
      <c r="H59" s="108">
        <v>233</v>
      </c>
      <c r="I59" s="109" t="s">
        <v>63</v>
      </c>
      <c r="J59" s="70">
        <f t="shared" si="4"/>
        <v>2.3300000000000001E-2</v>
      </c>
      <c r="K59" s="108">
        <v>39</v>
      </c>
      <c r="L59" s="109" t="s">
        <v>63</v>
      </c>
      <c r="M59" s="70">
        <f t="shared" si="0"/>
        <v>3.8999999999999998E-3</v>
      </c>
      <c r="N59" s="108">
        <v>33</v>
      </c>
      <c r="O59" s="109" t="s">
        <v>63</v>
      </c>
      <c r="P59" s="70">
        <f t="shared" si="1"/>
        <v>3.3E-3</v>
      </c>
    </row>
    <row r="60" spans="2:16">
      <c r="B60" s="108">
        <v>45</v>
      </c>
      <c r="C60" s="109" t="s">
        <v>62</v>
      </c>
      <c r="D60" s="95">
        <f t="shared" si="2"/>
        <v>3.3088235294117646E-4</v>
      </c>
      <c r="E60" s="110">
        <v>1.583</v>
      </c>
      <c r="F60" s="111">
        <v>9.8409999999999993</v>
      </c>
      <c r="G60" s="107">
        <f t="shared" si="3"/>
        <v>11.423999999999999</v>
      </c>
      <c r="H60" s="108">
        <v>252</v>
      </c>
      <c r="I60" s="109" t="s">
        <v>63</v>
      </c>
      <c r="J60" s="70">
        <f t="shared" si="4"/>
        <v>2.52E-2</v>
      </c>
      <c r="K60" s="108">
        <v>42</v>
      </c>
      <c r="L60" s="109" t="s">
        <v>63</v>
      </c>
      <c r="M60" s="70">
        <f t="shared" si="0"/>
        <v>4.2000000000000006E-3</v>
      </c>
      <c r="N60" s="108">
        <v>35</v>
      </c>
      <c r="O60" s="109" t="s">
        <v>63</v>
      </c>
      <c r="P60" s="70">
        <f t="shared" si="1"/>
        <v>3.5000000000000005E-3</v>
      </c>
    </row>
    <row r="61" spans="2:16">
      <c r="B61" s="108">
        <v>50</v>
      </c>
      <c r="C61" s="109" t="s">
        <v>62</v>
      </c>
      <c r="D61" s="95">
        <f t="shared" si="2"/>
        <v>3.6764705882352941E-4</v>
      </c>
      <c r="E61" s="110">
        <v>1.6679999999999999</v>
      </c>
      <c r="F61" s="111">
        <v>10.02</v>
      </c>
      <c r="G61" s="107">
        <f t="shared" si="3"/>
        <v>11.687999999999999</v>
      </c>
      <c r="H61" s="108">
        <v>270</v>
      </c>
      <c r="I61" s="109" t="s">
        <v>63</v>
      </c>
      <c r="J61" s="70">
        <f t="shared" si="4"/>
        <v>2.7000000000000003E-2</v>
      </c>
      <c r="K61" s="108">
        <v>44</v>
      </c>
      <c r="L61" s="109" t="s">
        <v>63</v>
      </c>
      <c r="M61" s="70">
        <f t="shared" si="0"/>
        <v>4.3999999999999994E-3</v>
      </c>
      <c r="N61" s="108">
        <v>37</v>
      </c>
      <c r="O61" s="109" t="s">
        <v>63</v>
      </c>
      <c r="P61" s="70">
        <f t="shared" si="1"/>
        <v>3.6999999999999997E-3</v>
      </c>
    </row>
    <row r="62" spans="2:16">
      <c r="B62" s="108">
        <v>55</v>
      </c>
      <c r="C62" s="109" t="s">
        <v>62</v>
      </c>
      <c r="D62" s="95">
        <f t="shared" si="2"/>
        <v>4.0441176470588236E-4</v>
      </c>
      <c r="E62" s="110">
        <v>1.75</v>
      </c>
      <c r="F62" s="111">
        <v>10.18</v>
      </c>
      <c r="G62" s="107">
        <f t="shared" si="3"/>
        <v>11.93</v>
      </c>
      <c r="H62" s="108">
        <v>288</v>
      </c>
      <c r="I62" s="109" t="s">
        <v>63</v>
      </c>
      <c r="J62" s="70">
        <f t="shared" si="4"/>
        <v>2.8799999999999999E-2</v>
      </c>
      <c r="K62" s="108">
        <v>47</v>
      </c>
      <c r="L62" s="109" t="s">
        <v>63</v>
      </c>
      <c r="M62" s="70">
        <f t="shared" si="0"/>
        <v>4.7000000000000002E-3</v>
      </c>
      <c r="N62" s="108">
        <v>39</v>
      </c>
      <c r="O62" s="109" t="s">
        <v>63</v>
      </c>
      <c r="P62" s="70">
        <f t="shared" si="1"/>
        <v>3.8999999999999998E-3</v>
      </c>
    </row>
    <row r="63" spans="2:16">
      <c r="B63" s="108">
        <v>60</v>
      </c>
      <c r="C63" s="109" t="s">
        <v>62</v>
      </c>
      <c r="D63" s="95">
        <f t="shared" si="2"/>
        <v>4.4117647058823526E-4</v>
      </c>
      <c r="E63" s="110">
        <v>1.8280000000000001</v>
      </c>
      <c r="F63" s="111">
        <v>10.31</v>
      </c>
      <c r="G63" s="107">
        <f t="shared" si="3"/>
        <v>12.138</v>
      </c>
      <c r="H63" s="108">
        <v>306</v>
      </c>
      <c r="I63" s="109" t="s">
        <v>63</v>
      </c>
      <c r="J63" s="70">
        <f t="shared" si="4"/>
        <v>3.0599999999999999E-2</v>
      </c>
      <c r="K63" s="108">
        <v>49</v>
      </c>
      <c r="L63" s="109" t="s">
        <v>63</v>
      </c>
      <c r="M63" s="70">
        <f t="shared" si="0"/>
        <v>4.8999999999999998E-3</v>
      </c>
      <c r="N63" s="108">
        <v>42</v>
      </c>
      <c r="O63" s="109" t="s">
        <v>63</v>
      </c>
      <c r="P63" s="70">
        <f t="shared" si="1"/>
        <v>4.2000000000000006E-3</v>
      </c>
    </row>
    <row r="64" spans="2:16">
      <c r="B64" s="108">
        <v>65</v>
      </c>
      <c r="C64" s="109" t="s">
        <v>62</v>
      </c>
      <c r="D64" s="95">
        <f t="shared" si="2"/>
        <v>4.7794117647058826E-4</v>
      </c>
      <c r="E64" s="110">
        <v>1.9019999999999999</v>
      </c>
      <c r="F64" s="111">
        <v>10.42</v>
      </c>
      <c r="G64" s="107">
        <f t="shared" si="3"/>
        <v>12.321999999999999</v>
      </c>
      <c r="H64" s="108">
        <v>323</v>
      </c>
      <c r="I64" s="109" t="s">
        <v>63</v>
      </c>
      <c r="J64" s="70">
        <f t="shared" si="4"/>
        <v>3.2300000000000002E-2</v>
      </c>
      <c r="K64" s="108">
        <v>51</v>
      </c>
      <c r="L64" s="109" t="s">
        <v>63</v>
      </c>
      <c r="M64" s="70">
        <f t="shared" si="0"/>
        <v>5.0999999999999995E-3</v>
      </c>
      <c r="N64" s="108">
        <v>44</v>
      </c>
      <c r="O64" s="109" t="s">
        <v>63</v>
      </c>
      <c r="P64" s="70">
        <f t="shared" si="1"/>
        <v>4.3999999999999994E-3</v>
      </c>
    </row>
    <row r="65" spans="2:16">
      <c r="B65" s="108">
        <v>70</v>
      </c>
      <c r="C65" s="109" t="s">
        <v>62</v>
      </c>
      <c r="D65" s="95">
        <f t="shared" si="2"/>
        <v>5.1470588235294121E-4</v>
      </c>
      <c r="E65" s="110">
        <v>1.974</v>
      </c>
      <c r="F65" s="111">
        <v>10.52</v>
      </c>
      <c r="G65" s="107">
        <f t="shared" si="3"/>
        <v>12.494</v>
      </c>
      <c r="H65" s="108">
        <v>340</v>
      </c>
      <c r="I65" s="109" t="s">
        <v>63</v>
      </c>
      <c r="J65" s="70">
        <f t="shared" si="4"/>
        <v>3.4000000000000002E-2</v>
      </c>
      <c r="K65" s="108">
        <v>54</v>
      </c>
      <c r="L65" s="109" t="s">
        <v>63</v>
      </c>
      <c r="M65" s="70">
        <f t="shared" si="0"/>
        <v>5.4000000000000003E-3</v>
      </c>
      <c r="N65" s="108">
        <v>46</v>
      </c>
      <c r="O65" s="109" t="s">
        <v>63</v>
      </c>
      <c r="P65" s="70">
        <f t="shared" si="1"/>
        <v>4.5999999999999999E-3</v>
      </c>
    </row>
    <row r="66" spans="2:16">
      <c r="B66" s="108">
        <v>80</v>
      </c>
      <c r="C66" s="109" t="s">
        <v>62</v>
      </c>
      <c r="D66" s="95">
        <f t="shared" si="2"/>
        <v>5.8823529411764712E-4</v>
      </c>
      <c r="E66" s="110">
        <v>2.11</v>
      </c>
      <c r="F66" s="111">
        <v>10.68</v>
      </c>
      <c r="G66" s="107">
        <f t="shared" si="3"/>
        <v>12.79</v>
      </c>
      <c r="H66" s="108">
        <v>373</v>
      </c>
      <c r="I66" s="109" t="s">
        <v>63</v>
      </c>
      <c r="J66" s="70">
        <f t="shared" si="4"/>
        <v>3.73E-2</v>
      </c>
      <c r="K66" s="108">
        <v>58</v>
      </c>
      <c r="L66" s="109" t="s">
        <v>63</v>
      </c>
      <c r="M66" s="70">
        <f t="shared" si="0"/>
        <v>5.8000000000000005E-3</v>
      </c>
      <c r="N66" s="108">
        <v>50</v>
      </c>
      <c r="O66" s="109" t="s">
        <v>63</v>
      </c>
      <c r="P66" s="70">
        <f t="shared" si="1"/>
        <v>5.0000000000000001E-3</v>
      </c>
    </row>
    <row r="67" spans="2:16">
      <c r="B67" s="108">
        <v>90</v>
      </c>
      <c r="C67" s="109" t="s">
        <v>62</v>
      </c>
      <c r="D67" s="95">
        <f t="shared" si="2"/>
        <v>6.6176470588235291E-4</v>
      </c>
      <c r="E67" s="110">
        <v>2.238</v>
      </c>
      <c r="F67" s="111">
        <v>10.81</v>
      </c>
      <c r="G67" s="107">
        <f t="shared" si="3"/>
        <v>13.048</v>
      </c>
      <c r="H67" s="108">
        <v>406</v>
      </c>
      <c r="I67" s="109" t="s">
        <v>63</v>
      </c>
      <c r="J67" s="70">
        <f t="shared" si="4"/>
        <v>4.0600000000000004E-2</v>
      </c>
      <c r="K67" s="108">
        <v>62</v>
      </c>
      <c r="L67" s="109" t="s">
        <v>63</v>
      </c>
      <c r="M67" s="70">
        <f t="shared" si="0"/>
        <v>6.1999999999999998E-3</v>
      </c>
      <c r="N67" s="108">
        <v>54</v>
      </c>
      <c r="O67" s="109" t="s">
        <v>63</v>
      </c>
      <c r="P67" s="70">
        <f t="shared" si="1"/>
        <v>5.4000000000000003E-3</v>
      </c>
    </row>
    <row r="68" spans="2:16">
      <c r="B68" s="108">
        <v>100</v>
      </c>
      <c r="C68" s="109" t="s">
        <v>62</v>
      </c>
      <c r="D68" s="95">
        <f t="shared" si="2"/>
        <v>7.3529411764705881E-4</v>
      </c>
      <c r="E68" s="110">
        <v>2.36</v>
      </c>
      <c r="F68" s="111">
        <v>10.9</v>
      </c>
      <c r="G68" s="107">
        <f t="shared" si="3"/>
        <v>13.26</v>
      </c>
      <c r="H68" s="108">
        <v>438</v>
      </c>
      <c r="I68" s="109" t="s">
        <v>63</v>
      </c>
      <c r="J68" s="70">
        <f t="shared" si="4"/>
        <v>4.3799999999999999E-2</v>
      </c>
      <c r="K68" s="108">
        <v>66</v>
      </c>
      <c r="L68" s="109" t="s">
        <v>63</v>
      </c>
      <c r="M68" s="70">
        <f t="shared" si="0"/>
        <v>6.6E-3</v>
      </c>
      <c r="N68" s="108">
        <v>57</v>
      </c>
      <c r="O68" s="109" t="s">
        <v>63</v>
      </c>
      <c r="P68" s="70">
        <f t="shared" si="1"/>
        <v>5.7000000000000002E-3</v>
      </c>
    </row>
    <row r="69" spans="2:16">
      <c r="B69" s="108">
        <v>110</v>
      </c>
      <c r="C69" s="109" t="s">
        <v>62</v>
      </c>
      <c r="D69" s="95">
        <f t="shared" si="2"/>
        <v>8.0882352941176472E-4</v>
      </c>
      <c r="E69" s="110">
        <v>2.4750000000000001</v>
      </c>
      <c r="F69" s="111">
        <v>10.97</v>
      </c>
      <c r="G69" s="107">
        <f t="shared" si="3"/>
        <v>13.445</v>
      </c>
      <c r="H69" s="108">
        <v>470</v>
      </c>
      <c r="I69" s="109" t="s">
        <v>63</v>
      </c>
      <c r="J69" s="70">
        <f t="shared" si="4"/>
        <v>4.7E-2</v>
      </c>
      <c r="K69" s="108">
        <v>70</v>
      </c>
      <c r="L69" s="109" t="s">
        <v>63</v>
      </c>
      <c r="M69" s="70">
        <f t="shared" si="0"/>
        <v>7.000000000000001E-3</v>
      </c>
      <c r="N69" s="108">
        <v>61</v>
      </c>
      <c r="O69" s="109" t="s">
        <v>63</v>
      </c>
      <c r="P69" s="70">
        <f t="shared" si="1"/>
        <v>6.0999999999999995E-3</v>
      </c>
    </row>
    <row r="70" spans="2:16">
      <c r="B70" s="108">
        <v>120</v>
      </c>
      <c r="C70" s="109" t="s">
        <v>62</v>
      </c>
      <c r="D70" s="95">
        <f t="shared" si="2"/>
        <v>8.8235294117647051E-4</v>
      </c>
      <c r="E70" s="110">
        <v>2.585</v>
      </c>
      <c r="F70" s="111">
        <v>11.02</v>
      </c>
      <c r="G70" s="107">
        <f t="shared" si="3"/>
        <v>13.605</v>
      </c>
      <c r="H70" s="108">
        <v>501</v>
      </c>
      <c r="I70" s="109" t="s">
        <v>63</v>
      </c>
      <c r="J70" s="70">
        <f t="shared" si="4"/>
        <v>5.0099999999999999E-2</v>
      </c>
      <c r="K70" s="108">
        <v>74</v>
      </c>
      <c r="L70" s="109" t="s">
        <v>63</v>
      </c>
      <c r="M70" s="70">
        <f t="shared" si="0"/>
        <v>7.3999999999999995E-3</v>
      </c>
      <c r="N70" s="108">
        <v>65</v>
      </c>
      <c r="O70" s="109" t="s">
        <v>63</v>
      </c>
      <c r="P70" s="70">
        <f t="shared" si="1"/>
        <v>6.5000000000000006E-3</v>
      </c>
    </row>
    <row r="71" spans="2:16">
      <c r="B71" s="108">
        <v>130</v>
      </c>
      <c r="C71" s="109" t="s">
        <v>62</v>
      </c>
      <c r="D71" s="95">
        <f t="shared" si="2"/>
        <v>9.5588235294117652E-4</v>
      </c>
      <c r="E71" s="110">
        <v>2.69</v>
      </c>
      <c r="F71" s="111">
        <v>11.06</v>
      </c>
      <c r="G71" s="107">
        <f t="shared" si="3"/>
        <v>13.75</v>
      </c>
      <c r="H71" s="108">
        <v>532</v>
      </c>
      <c r="I71" s="109" t="s">
        <v>63</v>
      </c>
      <c r="J71" s="70">
        <f t="shared" si="4"/>
        <v>5.3200000000000004E-2</v>
      </c>
      <c r="K71" s="108">
        <v>78</v>
      </c>
      <c r="L71" s="109" t="s">
        <v>63</v>
      </c>
      <c r="M71" s="70">
        <f t="shared" si="0"/>
        <v>7.7999999999999996E-3</v>
      </c>
      <c r="N71" s="108">
        <v>68</v>
      </c>
      <c r="O71" s="109" t="s">
        <v>63</v>
      </c>
      <c r="P71" s="70">
        <f t="shared" si="1"/>
        <v>6.8000000000000005E-3</v>
      </c>
    </row>
    <row r="72" spans="2:16">
      <c r="B72" s="108">
        <v>140</v>
      </c>
      <c r="C72" s="109" t="s">
        <v>62</v>
      </c>
      <c r="D72" s="95">
        <f t="shared" si="2"/>
        <v>1.0294117647058824E-3</v>
      </c>
      <c r="E72" s="110">
        <v>2.7919999999999998</v>
      </c>
      <c r="F72" s="111">
        <v>11.08</v>
      </c>
      <c r="G72" s="107">
        <f t="shared" si="3"/>
        <v>13.872</v>
      </c>
      <c r="H72" s="108">
        <v>563</v>
      </c>
      <c r="I72" s="109" t="s">
        <v>63</v>
      </c>
      <c r="J72" s="70">
        <f t="shared" si="4"/>
        <v>5.6299999999999996E-2</v>
      </c>
      <c r="K72" s="108">
        <v>81</v>
      </c>
      <c r="L72" s="109" t="s">
        <v>63</v>
      </c>
      <c r="M72" s="70">
        <f t="shared" si="0"/>
        <v>8.0999999999999996E-3</v>
      </c>
      <c r="N72" s="108">
        <v>72</v>
      </c>
      <c r="O72" s="109" t="s">
        <v>63</v>
      </c>
      <c r="P72" s="70">
        <f t="shared" si="1"/>
        <v>7.1999999999999998E-3</v>
      </c>
    </row>
    <row r="73" spans="2:16">
      <c r="B73" s="108">
        <v>150</v>
      </c>
      <c r="C73" s="109" t="s">
        <v>62</v>
      </c>
      <c r="D73" s="95">
        <f t="shared" si="2"/>
        <v>1.1029411764705882E-3</v>
      </c>
      <c r="E73" s="110">
        <v>2.89</v>
      </c>
      <c r="F73" s="111">
        <v>11.1</v>
      </c>
      <c r="G73" s="107">
        <f t="shared" si="3"/>
        <v>13.99</v>
      </c>
      <c r="H73" s="108">
        <v>593</v>
      </c>
      <c r="I73" s="109" t="s">
        <v>63</v>
      </c>
      <c r="J73" s="70">
        <f t="shared" si="4"/>
        <v>5.9299999999999999E-2</v>
      </c>
      <c r="K73" s="108">
        <v>85</v>
      </c>
      <c r="L73" s="109" t="s">
        <v>63</v>
      </c>
      <c r="M73" s="70">
        <f t="shared" si="0"/>
        <v>8.5000000000000006E-3</v>
      </c>
      <c r="N73" s="108">
        <v>75</v>
      </c>
      <c r="O73" s="109" t="s">
        <v>63</v>
      </c>
      <c r="P73" s="70">
        <f t="shared" si="1"/>
        <v>7.4999999999999997E-3</v>
      </c>
    </row>
    <row r="74" spans="2:16">
      <c r="B74" s="108">
        <v>160</v>
      </c>
      <c r="C74" s="109" t="s">
        <v>62</v>
      </c>
      <c r="D74" s="95">
        <f t="shared" si="2"/>
        <v>1.1764705882352942E-3</v>
      </c>
      <c r="E74" s="110">
        <v>2.9849999999999999</v>
      </c>
      <c r="F74" s="111">
        <v>11.1</v>
      </c>
      <c r="G74" s="107">
        <f t="shared" si="3"/>
        <v>14.084999999999999</v>
      </c>
      <c r="H74" s="108">
        <v>623</v>
      </c>
      <c r="I74" s="109" t="s">
        <v>63</v>
      </c>
      <c r="J74" s="70">
        <f t="shared" si="4"/>
        <v>6.2300000000000001E-2</v>
      </c>
      <c r="K74" s="108">
        <v>88</v>
      </c>
      <c r="L74" s="109" t="s">
        <v>63</v>
      </c>
      <c r="M74" s="70">
        <f t="shared" si="0"/>
        <v>8.7999999999999988E-3</v>
      </c>
      <c r="N74" s="108">
        <v>78</v>
      </c>
      <c r="O74" s="109" t="s">
        <v>63</v>
      </c>
      <c r="P74" s="70">
        <f t="shared" si="1"/>
        <v>7.7999999999999996E-3</v>
      </c>
    </row>
    <row r="75" spans="2:16">
      <c r="B75" s="108">
        <v>170</v>
      </c>
      <c r="C75" s="109" t="s">
        <v>62</v>
      </c>
      <c r="D75" s="95">
        <f t="shared" si="2"/>
        <v>1.25E-3</v>
      </c>
      <c r="E75" s="110">
        <v>3.0760000000000001</v>
      </c>
      <c r="F75" s="111">
        <v>11.1</v>
      </c>
      <c r="G75" s="107">
        <f t="shared" si="3"/>
        <v>14.176</v>
      </c>
      <c r="H75" s="108">
        <v>654</v>
      </c>
      <c r="I75" s="109" t="s">
        <v>63</v>
      </c>
      <c r="J75" s="70">
        <f t="shared" si="4"/>
        <v>6.54E-2</v>
      </c>
      <c r="K75" s="108">
        <v>92</v>
      </c>
      <c r="L75" s="109" t="s">
        <v>63</v>
      </c>
      <c r="M75" s="70">
        <f t="shared" si="0"/>
        <v>9.1999999999999998E-3</v>
      </c>
      <c r="N75" s="108">
        <v>82</v>
      </c>
      <c r="O75" s="109" t="s">
        <v>63</v>
      </c>
      <c r="P75" s="70">
        <f t="shared" si="1"/>
        <v>8.2000000000000007E-3</v>
      </c>
    </row>
    <row r="76" spans="2:16">
      <c r="B76" s="108">
        <v>180</v>
      </c>
      <c r="C76" s="109" t="s">
        <v>62</v>
      </c>
      <c r="D76" s="95">
        <f t="shared" si="2"/>
        <v>1.3235294117647058E-3</v>
      </c>
      <c r="E76" s="110">
        <v>3.1659999999999999</v>
      </c>
      <c r="F76" s="111">
        <v>11.09</v>
      </c>
      <c r="G76" s="107">
        <f t="shared" si="3"/>
        <v>14.256</v>
      </c>
      <c r="H76" s="108">
        <v>683</v>
      </c>
      <c r="I76" s="109" t="s">
        <v>63</v>
      </c>
      <c r="J76" s="70">
        <f t="shared" si="4"/>
        <v>6.83E-2</v>
      </c>
      <c r="K76" s="108">
        <v>95</v>
      </c>
      <c r="L76" s="109" t="s">
        <v>63</v>
      </c>
      <c r="M76" s="70">
        <f t="shared" si="0"/>
        <v>9.4999999999999998E-3</v>
      </c>
      <c r="N76" s="108">
        <v>85</v>
      </c>
      <c r="O76" s="109" t="s">
        <v>63</v>
      </c>
      <c r="P76" s="70">
        <f t="shared" si="1"/>
        <v>8.5000000000000006E-3</v>
      </c>
    </row>
    <row r="77" spans="2:16">
      <c r="B77" s="108">
        <v>200</v>
      </c>
      <c r="C77" s="109" t="s">
        <v>62</v>
      </c>
      <c r="D77" s="95">
        <f t="shared" si="2"/>
        <v>1.4705882352941176E-3</v>
      </c>
      <c r="E77" s="110">
        <v>3.3370000000000002</v>
      </c>
      <c r="F77" s="111">
        <v>11.06</v>
      </c>
      <c r="G77" s="107">
        <f t="shared" si="3"/>
        <v>14.397</v>
      </c>
      <c r="H77" s="108">
        <v>743</v>
      </c>
      <c r="I77" s="109" t="s">
        <v>63</v>
      </c>
      <c r="J77" s="70">
        <f t="shared" si="4"/>
        <v>7.4300000000000005E-2</v>
      </c>
      <c r="K77" s="108">
        <v>102</v>
      </c>
      <c r="L77" s="109" t="s">
        <v>63</v>
      </c>
      <c r="M77" s="70">
        <f t="shared" si="0"/>
        <v>1.0199999999999999E-2</v>
      </c>
      <c r="N77" s="108">
        <v>91</v>
      </c>
      <c r="O77" s="109" t="s">
        <v>63</v>
      </c>
      <c r="P77" s="70">
        <f t="shared" si="1"/>
        <v>9.1000000000000004E-3</v>
      </c>
    </row>
    <row r="78" spans="2:16">
      <c r="B78" s="108">
        <v>225</v>
      </c>
      <c r="C78" s="109" t="s">
        <v>62</v>
      </c>
      <c r="D78" s="95">
        <f t="shared" si="2"/>
        <v>1.6544117647058823E-3</v>
      </c>
      <c r="E78" s="110">
        <v>3.5390000000000001</v>
      </c>
      <c r="F78" s="111">
        <v>11</v>
      </c>
      <c r="G78" s="107">
        <f t="shared" si="3"/>
        <v>14.539</v>
      </c>
      <c r="H78" s="108">
        <v>817</v>
      </c>
      <c r="I78" s="109" t="s">
        <v>63</v>
      </c>
      <c r="J78" s="70">
        <f t="shared" si="4"/>
        <v>8.1699999999999995E-2</v>
      </c>
      <c r="K78" s="108">
        <v>111</v>
      </c>
      <c r="L78" s="109" t="s">
        <v>63</v>
      </c>
      <c r="M78" s="70">
        <f t="shared" si="0"/>
        <v>1.11E-2</v>
      </c>
      <c r="N78" s="108">
        <v>99</v>
      </c>
      <c r="O78" s="109" t="s">
        <v>63</v>
      </c>
      <c r="P78" s="70">
        <f t="shared" si="1"/>
        <v>9.9000000000000008E-3</v>
      </c>
    </row>
    <row r="79" spans="2:16">
      <c r="B79" s="108">
        <v>250</v>
      </c>
      <c r="C79" s="109" t="s">
        <v>62</v>
      </c>
      <c r="D79" s="95">
        <f t="shared" si="2"/>
        <v>1.838235294117647E-3</v>
      </c>
      <c r="E79" s="110">
        <v>3.7309999999999999</v>
      </c>
      <c r="F79" s="111">
        <v>10.92</v>
      </c>
      <c r="G79" s="107">
        <f t="shared" si="3"/>
        <v>14.651</v>
      </c>
      <c r="H79" s="108">
        <v>890</v>
      </c>
      <c r="I79" s="109" t="s">
        <v>63</v>
      </c>
      <c r="J79" s="70">
        <f t="shared" si="4"/>
        <v>8.8999999999999996E-2</v>
      </c>
      <c r="K79" s="108">
        <v>119</v>
      </c>
      <c r="L79" s="109" t="s">
        <v>63</v>
      </c>
      <c r="M79" s="70">
        <f t="shared" si="0"/>
        <v>1.1899999999999999E-2</v>
      </c>
      <c r="N79" s="108">
        <v>107</v>
      </c>
      <c r="O79" s="109" t="s">
        <v>63</v>
      </c>
      <c r="P79" s="70">
        <f t="shared" si="1"/>
        <v>1.0699999999999999E-2</v>
      </c>
    </row>
    <row r="80" spans="2:16">
      <c r="B80" s="108">
        <v>275</v>
      </c>
      <c r="C80" s="109" t="s">
        <v>62</v>
      </c>
      <c r="D80" s="95">
        <f t="shared" si="2"/>
        <v>2.022058823529412E-3</v>
      </c>
      <c r="E80" s="110">
        <v>3.8919999999999999</v>
      </c>
      <c r="F80" s="111">
        <v>10.83</v>
      </c>
      <c r="G80" s="107">
        <f t="shared" si="3"/>
        <v>14.722</v>
      </c>
      <c r="H80" s="108">
        <v>963</v>
      </c>
      <c r="I80" s="109" t="s">
        <v>63</v>
      </c>
      <c r="J80" s="70">
        <f t="shared" si="4"/>
        <v>9.6299999999999997E-2</v>
      </c>
      <c r="K80" s="108">
        <v>127</v>
      </c>
      <c r="L80" s="109" t="s">
        <v>63</v>
      </c>
      <c r="M80" s="70">
        <f t="shared" si="0"/>
        <v>1.2699999999999999E-2</v>
      </c>
      <c r="N80" s="108">
        <v>114</v>
      </c>
      <c r="O80" s="109" t="s">
        <v>63</v>
      </c>
      <c r="P80" s="70">
        <f t="shared" si="1"/>
        <v>1.14E-2</v>
      </c>
    </row>
    <row r="81" spans="2:16">
      <c r="B81" s="108">
        <v>300</v>
      </c>
      <c r="C81" s="109" t="s">
        <v>62</v>
      </c>
      <c r="D81" s="95">
        <f t="shared" si="2"/>
        <v>2.2058823529411764E-3</v>
      </c>
      <c r="E81" s="110">
        <v>3.9180000000000001</v>
      </c>
      <c r="F81" s="111">
        <v>10.73</v>
      </c>
      <c r="G81" s="107">
        <f t="shared" si="3"/>
        <v>14.648</v>
      </c>
      <c r="H81" s="108">
        <v>1035</v>
      </c>
      <c r="I81" s="109" t="s">
        <v>63</v>
      </c>
      <c r="J81" s="70">
        <f t="shared" si="4"/>
        <v>0.10349999999999999</v>
      </c>
      <c r="K81" s="108">
        <v>135</v>
      </c>
      <c r="L81" s="109" t="s">
        <v>63</v>
      </c>
      <c r="M81" s="70">
        <f t="shared" si="0"/>
        <v>1.3500000000000002E-2</v>
      </c>
      <c r="N81" s="108">
        <v>122</v>
      </c>
      <c r="O81" s="109" t="s">
        <v>63</v>
      </c>
      <c r="P81" s="70">
        <f t="shared" si="1"/>
        <v>1.2199999999999999E-2</v>
      </c>
    </row>
    <row r="82" spans="2:16">
      <c r="B82" s="108">
        <v>325</v>
      </c>
      <c r="C82" s="109" t="s">
        <v>62</v>
      </c>
      <c r="D82" s="95">
        <f t="shared" si="2"/>
        <v>2.3897058823529414E-3</v>
      </c>
      <c r="E82" s="110">
        <v>3.9750000000000001</v>
      </c>
      <c r="F82" s="111">
        <v>10.63</v>
      </c>
      <c r="G82" s="107">
        <f t="shared" si="3"/>
        <v>14.605</v>
      </c>
      <c r="H82" s="108">
        <v>1109</v>
      </c>
      <c r="I82" s="109" t="s">
        <v>63</v>
      </c>
      <c r="J82" s="70">
        <f t="shared" si="4"/>
        <v>0.1109</v>
      </c>
      <c r="K82" s="108">
        <v>142</v>
      </c>
      <c r="L82" s="109" t="s">
        <v>63</v>
      </c>
      <c r="M82" s="70">
        <f t="shared" si="0"/>
        <v>1.4199999999999999E-2</v>
      </c>
      <c r="N82" s="108">
        <v>129</v>
      </c>
      <c r="O82" s="109" t="s">
        <v>63</v>
      </c>
      <c r="P82" s="70">
        <f t="shared" si="1"/>
        <v>1.29E-2</v>
      </c>
    </row>
    <row r="83" spans="2:16">
      <c r="B83" s="108">
        <v>350</v>
      </c>
      <c r="C83" s="109" t="s">
        <v>62</v>
      </c>
      <c r="D83" s="95">
        <f t="shared" si="2"/>
        <v>2.5735294117647058E-3</v>
      </c>
      <c r="E83" s="110">
        <v>4.0490000000000004</v>
      </c>
      <c r="F83" s="111">
        <v>10.52</v>
      </c>
      <c r="G83" s="107">
        <f t="shared" si="3"/>
        <v>14.568999999999999</v>
      </c>
      <c r="H83" s="108">
        <v>1182</v>
      </c>
      <c r="I83" s="109" t="s">
        <v>63</v>
      </c>
      <c r="J83" s="70">
        <f t="shared" si="4"/>
        <v>0.1182</v>
      </c>
      <c r="K83" s="108">
        <v>150</v>
      </c>
      <c r="L83" s="109" t="s">
        <v>63</v>
      </c>
      <c r="M83" s="70">
        <f t="shared" si="0"/>
        <v>1.4999999999999999E-2</v>
      </c>
      <c r="N83" s="108">
        <v>136</v>
      </c>
      <c r="O83" s="109" t="s">
        <v>63</v>
      </c>
      <c r="P83" s="70">
        <f t="shared" si="1"/>
        <v>1.3600000000000001E-2</v>
      </c>
    </row>
    <row r="84" spans="2:16">
      <c r="B84" s="108">
        <v>375</v>
      </c>
      <c r="C84" s="109" t="s">
        <v>62</v>
      </c>
      <c r="D84" s="95">
        <f t="shared" si="2"/>
        <v>2.7573529411764708E-3</v>
      </c>
      <c r="E84" s="110">
        <v>4.133</v>
      </c>
      <c r="F84" s="111">
        <v>10.42</v>
      </c>
      <c r="G84" s="107">
        <f t="shared" si="3"/>
        <v>14.553000000000001</v>
      </c>
      <c r="H84" s="108">
        <v>1256</v>
      </c>
      <c r="I84" s="109" t="s">
        <v>63</v>
      </c>
      <c r="J84" s="70">
        <f t="shared" si="4"/>
        <v>0.12559999999999999</v>
      </c>
      <c r="K84" s="108">
        <v>158</v>
      </c>
      <c r="L84" s="109" t="s">
        <v>63</v>
      </c>
      <c r="M84" s="70">
        <f t="shared" ref="M84:M147" si="5">K84/1000/10</f>
        <v>1.5800000000000002E-2</v>
      </c>
      <c r="N84" s="108">
        <v>144</v>
      </c>
      <c r="O84" s="109" t="s">
        <v>63</v>
      </c>
      <c r="P84" s="70">
        <f t="shared" ref="P84:P147" si="6">N84/1000/10</f>
        <v>1.44E-2</v>
      </c>
    </row>
    <row r="85" spans="2:16">
      <c r="B85" s="108">
        <v>400</v>
      </c>
      <c r="C85" s="109" t="s">
        <v>62</v>
      </c>
      <c r="D85" s="95">
        <f t="shared" ref="D85:D93" si="7">B85/1000/$C$5</f>
        <v>2.9411764705882353E-3</v>
      </c>
      <c r="E85" s="110">
        <v>4.2229999999999999</v>
      </c>
      <c r="F85" s="111">
        <v>10.31</v>
      </c>
      <c r="G85" s="107">
        <f t="shared" ref="G85:G148" si="8">E85+F85</f>
        <v>14.533000000000001</v>
      </c>
      <c r="H85" s="108">
        <v>1329</v>
      </c>
      <c r="I85" s="109" t="s">
        <v>63</v>
      </c>
      <c r="J85" s="70">
        <f t="shared" ref="J85:J108" si="9">H85/1000/10</f>
        <v>0.13289999999999999</v>
      </c>
      <c r="K85" s="108">
        <v>165</v>
      </c>
      <c r="L85" s="109" t="s">
        <v>63</v>
      </c>
      <c r="M85" s="70">
        <f t="shared" si="5"/>
        <v>1.6500000000000001E-2</v>
      </c>
      <c r="N85" s="108">
        <v>151</v>
      </c>
      <c r="O85" s="109" t="s">
        <v>63</v>
      </c>
      <c r="P85" s="70">
        <f t="shared" si="6"/>
        <v>1.5099999999999999E-2</v>
      </c>
    </row>
    <row r="86" spans="2:16">
      <c r="B86" s="108">
        <v>450</v>
      </c>
      <c r="C86" s="109" t="s">
        <v>62</v>
      </c>
      <c r="D86" s="95">
        <f t="shared" si="7"/>
        <v>3.3088235294117647E-3</v>
      </c>
      <c r="E86" s="110">
        <v>4.41</v>
      </c>
      <c r="F86" s="111">
        <v>10.09</v>
      </c>
      <c r="G86" s="107">
        <f t="shared" si="8"/>
        <v>14.5</v>
      </c>
      <c r="H86" s="108">
        <v>1477</v>
      </c>
      <c r="I86" s="109" t="s">
        <v>63</v>
      </c>
      <c r="J86" s="70">
        <f t="shared" si="9"/>
        <v>0.1477</v>
      </c>
      <c r="K86" s="108">
        <v>180</v>
      </c>
      <c r="L86" s="109" t="s">
        <v>63</v>
      </c>
      <c r="M86" s="70">
        <f t="shared" si="5"/>
        <v>1.7999999999999999E-2</v>
      </c>
      <c r="N86" s="108">
        <v>165</v>
      </c>
      <c r="O86" s="109" t="s">
        <v>63</v>
      </c>
      <c r="P86" s="70">
        <f t="shared" si="6"/>
        <v>1.6500000000000001E-2</v>
      </c>
    </row>
    <row r="87" spans="2:16">
      <c r="B87" s="108">
        <v>500</v>
      </c>
      <c r="C87" s="109" t="s">
        <v>62</v>
      </c>
      <c r="D87" s="95">
        <f t="shared" si="7"/>
        <v>3.6764705882352941E-3</v>
      </c>
      <c r="E87" s="110">
        <v>4.5949999999999998</v>
      </c>
      <c r="F87" s="111">
        <v>9.8800000000000008</v>
      </c>
      <c r="G87" s="107">
        <f t="shared" si="8"/>
        <v>14.475000000000001</v>
      </c>
      <c r="H87" s="108">
        <v>1626</v>
      </c>
      <c r="I87" s="109" t="s">
        <v>63</v>
      </c>
      <c r="J87" s="70">
        <f t="shared" si="9"/>
        <v>0.16259999999999999</v>
      </c>
      <c r="K87" s="108">
        <v>195</v>
      </c>
      <c r="L87" s="109" t="s">
        <v>63</v>
      </c>
      <c r="M87" s="70">
        <f t="shared" si="5"/>
        <v>1.95E-2</v>
      </c>
      <c r="N87" s="108">
        <v>179</v>
      </c>
      <c r="O87" s="109" t="s">
        <v>63</v>
      </c>
      <c r="P87" s="70">
        <f t="shared" si="6"/>
        <v>1.7899999999999999E-2</v>
      </c>
    </row>
    <row r="88" spans="2:16">
      <c r="B88" s="108">
        <v>550</v>
      </c>
      <c r="C88" s="109" t="s">
        <v>62</v>
      </c>
      <c r="D88" s="95">
        <f t="shared" si="7"/>
        <v>4.0441176470588239E-3</v>
      </c>
      <c r="E88" s="110">
        <v>4.774</v>
      </c>
      <c r="F88" s="111">
        <v>9.6720000000000006</v>
      </c>
      <c r="G88" s="107">
        <f t="shared" si="8"/>
        <v>14.446000000000002</v>
      </c>
      <c r="H88" s="108">
        <v>1775</v>
      </c>
      <c r="I88" s="109" t="s">
        <v>63</v>
      </c>
      <c r="J88" s="70">
        <f t="shared" si="9"/>
        <v>0.17749999999999999</v>
      </c>
      <c r="K88" s="108">
        <v>210</v>
      </c>
      <c r="L88" s="109" t="s">
        <v>63</v>
      </c>
      <c r="M88" s="70">
        <f t="shared" si="5"/>
        <v>2.0999999999999998E-2</v>
      </c>
      <c r="N88" s="108">
        <v>193</v>
      </c>
      <c r="O88" s="109" t="s">
        <v>63</v>
      </c>
      <c r="P88" s="70">
        <f t="shared" si="6"/>
        <v>1.9300000000000001E-2</v>
      </c>
    </row>
    <row r="89" spans="2:16">
      <c r="B89" s="108">
        <v>600</v>
      </c>
      <c r="C89" s="109" t="s">
        <v>62</v>
      </c>
      <c r="D89" s="95">
        <f t="shared" si="7"/>
        <v>4.4117647058823529E-3</v>
      </c>
      <c r="E89" s="110">
        <v>4.9459999999999997</v>
      </c>
      <c r="F89" s="111">
        <v>9.4719999999999995</v>
      </c>
      <c r="G89" s="107">
        <f t="shared" si="8"/>
        <v>14.417999999999999</v>
      </c>
      <c r="H89" s="108">
        <v>1924</v>
      </c>
      <c r="I89" s="109" t="s">
        <v>63</v>
      </c>
      <c r="J89" s="70">
        <f t="shared" si="9"/>
        <v>0.19239999999999999</v>
      </c>
      <c r="K89" s="108">
        <v>224</v>
      </c>
      <c r="L89" s="109" t="s">
        <v>63</v>
      </c>
      <c r="M89" s="70">
        <f t="shared" si="5"/>
        <v>2.24E-2</v>
      </c>
      <c r="N89" s="108">
        <v>207</v>
      </c>
      <c r="O89" s="109" t="s">
        <v>63</v>
      </c>
      <c r="P89" s="70">
        <f t="shared" si="6"/>
        <v>2.07E-2</v>
      </c>
    </row>
    <row r="90" spans="2:16">
      <c r="B90" s="108">
        <v>650</v>
      </c>
      <c r="C90" s="109" t="s">
        <v>62</v>
      </c>
      <c r="D90" s="95">
        <f t="shared" si="7"/>
        <v>4.7794117647058827E-3</v>
      </c>
      <c r="E90" s="110">
        <v>5.109</v>
      </c>
      <c r="F90" s="111">
        <v>9.2780000000000005</v>
      </c>
      <c r="G90" s="107">
        <f t="shared" si="8"/>
        <v>14.387</v>
      </c>
      <c r="H90" s="108">
        <v>2074</v>
      </c>
      <c r="I90" s="109" t="s">
        <v>63</v>
      </c>
      <c r="J90" s="70">
        <f t="shared" si="9"/>
        <v>0.20739999999999997</v>
      </c>
      <c r="K90" s="108">
        <v>238</v>
      </c>
      <c r="L90" s="109" t="s">
        <v>63</v>
      </c>
      <c r="M90" s="70">
        <f t="shared" si="5"/>
        <v>2.3799999999999998E-2</v>
      </c>
      <c r="N90" s="108">
        <v>221</v>
      </c>
      <c r="O90" s="109" t="s">
        <v>63</v>
      </c>
      <c r="P90" s="70">
        <f t="shared" si="6"/>
        <v>2.2100000000000002E-2</v>
      </c>
    </row>
    <row r="91" spans="2:16">
      <c r="B91" s="108">
        <v>700</v>
      </c>
      <c r="C91" s="109" t="s">
        <v>62</v>
      </c>
      <c r="D91" s="95">
        <f t="shared" si="7"/>
        <v>5.1470588235294117E-3</v>
      </c>
      <c r="E91" s="110">
        <v>5.266</v>
      </c>
      <c r="F91" s="111">
        <v>9.0920000000000005</v>
      </c>
      <c r="G91" s="107">
        <f t="shared" si="8"/>
        <v>14.358000000000001</v>
      </c>
      <c r="H91" s="108">
        <v>2224</v>
      </c>
      <c r="I91" s="109" t="s">
        <v>63</v>
      </c>
      <c r="J91" s="70">
        <f t="shared" si="9"/>
        <v>0.22240000000000001</v>
      </c>
      <c r="K91" s="108">
        <v>252</v>
      </c>
      <c r="L91" s="109" t="s">
        <v>63</v>
      </c>
      <c r="M91" s="70">
        <f t="shared" si="5"/>
        <v>2.52E-2</v>
      </c>
      <c r="N91" s="108">
        <v>234</v>
      </c>
      <c r="O91" s="109" t="s">
        <v>63</v>
      </c>
      <c r="P91" s="70">
        <f t="shared" si="6"/>
        <v>2.3400000000000001E-2</v>
      </c>
    </row>
    <row r="92" spans="2:16">
      <c r="B92" s="108">
        <v>800</v>
      </c>
      <c r="C92" s="109" t="s">
        <v>62</v>
      </c>
      <c r="D92" s="95">
        <f t="shared" si="7"/>
        <v>5.8823529411764705E-3</v>
      </c>
      <c r="E92" s="110">
        <v>5.5620000000000003</v>
      </c>
      <c r="F92" s="111">
        <v>8.7409999999999997</v>
      </c>
      <c r="G92" s="107">
        <f t="shared" si="8"/>
        <v>14.303000000000001</v>
      </c>
      <c r="H92" s="108">
        <v>2525</v>
      </c>
      <c r="I92" s="109" t="s">
        <v>63</v>
      </c>
      <c r="J92" s="70">
        <f t="shared" si="9"/>
        <v>0.2525</v>
      </c>
      <c r="K92" s="108">
        <v>280</v>
      </c>
      <c r="L92" s="109" t="s">
        <v>63</v>
      </c>
      <c r="M92" s="70">
        <f t="shared" si="5"/>
        <v>2.8000000000000004E-2</v>
      </c>
      <c r="N92" s="108">
        <v>261</v>
      </c>
      <c r="O92" s="109" t="s">
        <v>63</v>
      </c>
      <c r="P92" s="70">
        <f t="shared" si="6"/>
        <v>2.6100000000000002E-2</v>
      </c>
    </row>
    <row r="93" spans="2:16">
      <c r="B93" s="108">
        <v>900</v>
      </c>
      <c r="C93" s="109" t="s">
        <v>62</v>
      </c>
      <c r="D93" s="95">
        <f t="shared" si="7"/>
        <v>6.6176470588235293E-3</v>
      </c>
      <c r="E93" s="110">
        <v>5.8380000000000001</v>
      </c>
      <c r="F93" s="111">
        <v>8.4179999999999993</v>
      </c>
      <c r="G93" s="107">
        <f t="shared" si="8"/>
        <v>14.256</v>
      </c>
      <c r="H93" s="108">
        <v>2828</v>
      </c>
      <c r="I93" s="109" t="s">
        <v>63</v>
      </c>
      <c r="J93" s="70">
        <f t="shared" si="9"/>
        <v>0.2828</v>
      </c>
      <c r="K93" s="108">
        <v>307</v>
      </c>
      <c r="L93" s="109" t="s">
        <v>63</v>
      </c>
      <c r="M93" s="70">
        <f t="shared" si="5"/>
        <v>3.0699999999999998E-2</v>
      </c>
      <c r="N93" s="108">
        <v>287</v>
      </c>
      <c r="O93" s="109" t="s">
        <v>63</v>
      </c>
      <c r="P93" s="70">
        <f t="shared" si="6"/>
        <v>2.8699999999999996E-2</v>
      </c>
    </row>
    <row r="94" spans="2:16">
      <c r="B94" s="108">
        <v>1</v>
      </c>
      <c r="C94" s="118" t="s">
        <v>64</v>
      </c>
      <c r="D94" s="70">
        <f t="shared" ref="D94:D157" si="10">B94/$C$5</f>
        <v>7.3529411764705881E-3</v>
      </c>
      <c r="E94" s="110">
        <v>6.0990000000000002</v>
      </c>
      <c r="F94" s="111">
        <v>8.1210000000000004</v>
      </c>
      <c r="G94" s="107">
        <f t="shared" si="8"/>
        <v>14.22</v>
      </c>
      <c r="H94" s="108">
        <v>3132</v>
      </c>
      <c r="I94" s="109" t="s">
        <v>63</v>
      </c>
      <c r="J94" s="70">
        <f t="shared" si="9"/>
        <v>0.31320000000000003</v>
      </c>
      <c r="K94" s="108">
        <v>333</v>
      </c>
      <c r="L94" s="109" t="s">
        <v>63</v>
      </c>
      <c r="M94" s="70">
        <f t="shared" si="5"/>
        <v>3.3300000000000003E-2</v>
      </c>
      <c r="N94" s="108">
        <v>314</v>
      </c>
      <c r="O94" s="109" t="s">
        <v>63</v>
      </c>
      <c r="P94" s="70">
        <f t="shared" si="6"/>
        <v>3.1399999999999997E-2</v>
      </c>
    </row>
    <row r="95" spans="2:16">
      <c r="B95" s="108">
        <v>1.1000000000000001</v>
      </c>
      <c r="C95" s="109" t="s">
        <v>64</v>
      </c>
      <c r="D95" s="70">
        <f t="shared" si="10"/>
        <v>8.0882352941176478E-3</v>
      </c>
      <c r="E95" s="110">
        <v>6.3470000000000004</v>
      </c>
      <c r="F95" s="111">
        <v>7.8460000000000001</v>
      </c>
      <c r="G95" s="107">
        <f t="shared" si="8"/>
        <v>14.193000000000001</v>
      </c>
      <c r="H95" s="108">
        <v>3437</v>
      </c>
      <c r="I95" s="109" t="s">
        <v>63</v>
      </c>
      <c r="J95" s="70">
        <f t="shared" si="9"/>
        <v>0.34370000000000001</v>
      </c>
      <c r="K95" s="108">
        <v>358</v>
      </c>
      <c r="L95" s="109" t="s">
        <v>63</v>
      </c>
      <c r="M95" s="70">
        <f t="shared" si="5"/>
        <v>3.5799999999999998E-2</v>
      </c>
      <c r="N95" s="108">
        <v>339</v>
      </c>
      <c r="O95" s="109" t="s">
        <v>63</v>
      </c>
      <c r="P95" s="70">
        <f t="shared" si="6"/>
        <v>3.39E-2</v>
      </c>
    </row>
    <row r="96" spans="2:16">
      <c r="B96" s="108">
        <v>1.2</v>
      </c>
      <c r="C96" s="109" t="s">
        <v>64</v>
      </c>
      <c r="D96" s="70">
        <f t="shared" si="10"/>
        <v>8.8235294117647058E-3</v>
      </c>
      <c r="E96" s="110">
        <v>6.5819999999999999</v>
      </c>
      <c r="F96" s="111">
        <v>7.5919999999999996</v>
      </c>
      <c r="G96" s="107">
        <f t="shared" si="8"/>
        <v>14.173999999999999</v>
      </c>
      <c r="H96" s="108">
        <v>3743</v>
      </c>
      <c r="I96" s="109" t="s">
        <v>63</v>
      </c>
      <c r="J96" s="70">
        <f t="shared" si="9"/>
        <v>0.37429999999999997</v>
      </c>
      <c r="K96" s="108">
        <v>382</v>
      </c>
      <c r="L96" s="109" t="s">
        <v>63</v>
      </c>
      <c r="M96" s="70">
        <f t="shared" si="5"/>
        <v>3.8199999999999998E-2</v>
      </c>
      <c r="N96" s="108">
        <v>365</v>
      </c>
      <c r="O96" s="109" t="s">
        <v>63</v>
      </c>
      <c r="P96" s="70">
        <f t="shared" si="6"/>
        <v>3.6499999999999998E-2</v>
      </c>
    </row>
    <row r="97" spans="2:16">
      <c r="B97" s="108">
        <v>1.3</v>
      </c>
      <c r="C97" s="109" t="s">
        <v>64</v>
      </c>
      <c r="D97" s="70">
        <f t="shared" si="10"/>
        <v>9.5588235294117654E-3</v>
      </c>
      <c r="E97" s="110">
        <v>6.8070000000000004</v>
      </c>
      <c r="F97" s="111">
        <v>7.3559999999999999</v>
      </c>
      <c r="G97" s="107">
        <f t="shared" si="8"/>
        <v>14.163</v>
      </c>
      <c r="H97" s="108">
        <v>4049</v>
      </c>
      <c r="I97" s="109" t="s">
        <v>63</v>
      </c>
      <c r="J97" s="70">
        <f t="shared" si="9"/>
        <v>0.40490000000000004</v>
      </c>
      <c r="K97" s="108">
        <v>405</v>
      </c>
      <c r="L97" s="109" t="s">
        <v>63</v>
      </c>
      <c r="M97" s="70">
        <f t="shared" si="5"/>
        <v>4.0500000000000001E-2</v>
      </c>
      <c r="N97" s="108">
        <v>390</v>
      </c>
      <c r="O97" s="109" t="s">
        <v>63</v>
      </c>
      <c r="P97" s="70">
        <f t="shared" si="6"/>
        <v>3.9E-2</v>
      </c>
    </row>
    <row r="98" spans="2:16">
      <c r="B98" s="108">
        <v>1.4</v>
      </c>
      <c r="C98" s="109" t="s">
        <v>64</v>
      </c>
      <c r="D98" s="70">
        <f t="shared" si="10"/>
        <v>1.0294117647058823E-2</v>
      </c>
      <c r="E98" s="110">
        <v>7.0209999999999999</v>
      </c>
      <c r="F98" s="111">
        <v>7.1369999999999996</v>
      </c>
      <c r="G98" s="107">
        <f t="shared" si="8"/>
        <v>14.157999999999999</v>
      </c>
      <c r="H98" s="108">
        <v>4356</v>
      </c>
      <c r="I98" s="109" t="s">
        <v>63</v>
      </c>
      <c r="J98" s="70">
        <f t="shared" si="9"/>
        <v>0.43559999999999999</v>
      </c>
      <c r="K98" s="108">
        <v>428</v>
      </c>
      <c r="L98" s="109" t="s">
        <v>63</v>
      </c>
      <c r="M98" s="70">
        <f t="shared" si="5"/>
        <v>4.2799999999999998E-2</v>
      </c>
      <c r="N98" s="108">
        <v>414</v>
      </c>
      <c r="O98" s="109" t="s">
        <v>63</v>
      </c>
      <c r="P98" s="70">
        <f t="shared" si="6"/>
        <v>4.1399999999999999E-2</v>
      </c>
    </row>
    <row r="99" spans="2:16">
      <c r="B99" s="108">
        <v>1.5</v>
      </c>
      <c r="C99" s="109" t="s">
        <v>64</v>
      </c>
      <c r="D99" s="70">
        <f t="shared" si="10"/>
        <v>1.1029411764705883E-2</v>
      </c>
      <c r="E99" s="110">
        <v>7.2249999999999996</v>
      </c>
      <c r="F99" s="111">
        <v>6.9320000000000004</v>
      </c>
      <c r="G99" s="107">
        <f t="shared" si="8"/>
        <v>14.157</v>
      </c>
      <c r="H99" s="108">
        <v>4663</v>
      </c>
      <c r="I99" s="109" t="s">
        <v>63</v>
      </c>
      <c r="J99" s="70">
        <f t="shared" si="9"/>
        <v>0.46630000000000005</v>
      </c>
      <c r="K99" s="108">
        <v>450</v>
      </c>
      <c r="L99" s="109" t="s">
        <v>63</v>
      </c>
      <c r="M99" s="70">
        <f t="shared" si="5"/>
        <v>4.4999999999999998E-2</v>
      </c>
      <c r="N99" s="108">
        <v>439</v>
      </c>
      <c r="O99" s="109" t="s">
        <v>63</v>
      </c>
      <c r="P99" s="70">
        <f t="shared" si="6"/>
        <v>4.3900000000000002E-2</v>
      </c>
    </row>
    <row r="100" spans="2:16">
      <c r="B100" s="108">
        <v>1.6</v>
      </c>
      <c r="C100" s="109" t="s">
        <v>64</v>
      </c>
      <c r="D100" s="70">
        <f t="shared" si="10"/>
        <v>1.1764705882352941E-2</v>
      </c>
      <c r="E100" s="110">
        <v>7.4210000000000003</v>
      </c>
      <c r="F100" s="111">
        <v>6.7409999999999997</v>
      </c>
      <c r="G100" s="107">
        <f t="shared" si="8"/>
        <v>14.161999999999999</v>
      </c>
      <c r="H100" s="108">
        <v>4970</v>
      </c>
      <c r="I100" s="109" t="s">
        <v>63</v>
      </c>
      <c r="J100" s="70">
        <f t="shared" si="9"/>
        <v>0.497</v>
      </c>
      <c r="K100" s="108">
        <v>472</v>
      </c>
      <c r="L100" s="109" t="s">
        <v>63</v>
      </c>
      <c r="M100" s="70">
        <f t="shared" si="5"/>
        <v>4.7199999999999999E-2</v>
      </c>
      <c r="N100" s="108">
        <v>463</v>
      </c>
      <c r="O100" s="109" t="s">
        <v>63</v>
      </c>
      <c r="P100" s="70">
        <f t="shared" si="6"/>
        <v>4.6300000000000001E-2</v>
      </c>
    </row>
    <row r="101" spans="2:16">
      <c r="B101" s="108">
        <v>1.7</v>
      </c>
      <c r="C101" s="109" t="s">
        <v>64</v>
      </c>
      <c r="D101" s="70">
        <f t="shared" si="10"/>
        <v>1.2499999999999999E-2</v>
      </c>
      <c r="E101" s="110">
        <v>7.61</v>
      </c>
      <c r="F101" s="111">
        <v>6.5620000000000003</v>
      </c>
      <c r="G101" s="107">
        <f t="shared" si="8"/>
        <v>14.172000000000001</v>
      </c>
      <c r="H101" s="108">
        <v>5277</v>
      </c>
      <c r="I101" s="109" t="s">
        <v>63</v>
      </c>
      <c r="J101" s="70">
        <f t="shared" si="9"/>
        <v>0.52770000000000006</v>
      </c>
      <c r="K101" s="108">
        <v>493</v>
      </c>
      <c r="L101" s="109" t="s">
        <v>63</v>
      </c>
      <c r="M101" s="70">
        <f t="shared" si="5"/>
        <v>4.9299999999999997E-2</v>
      </c>
      <c r="N101" s="108">
        <v>487</v>
      </c>
      <c r="O101" s="109" t="s">
        <v>63</v>
      </c>
      <c r="P101" s="70">
        <f t="shared" si="6"/>
        <v>4.87E-2</v>
      </c>
    </row>
    <row r="102" spans="2:16">
      <c r="B102" s="108">
        <v>1.8</v>
      </c>
      <c r="C102" s="109" t="s">
        <v>64</v>
      </c>
      <c r="D102" s="70">
        <f t="shared" si="10"/>
        <v>1.3235294117647059E-2</v>
      </c>
      <c r="E102" s="110">
        <v>7.7919999999999998</v>
      </c>
      <c r="F102" s="111">
        <v>6.3940000000000001</v>
      </c>
      <c r="G102" s="107">
        <f t="shared" si="8"/>
        <v>14.186</v>
      </c>
      <c r="H102" s="108">
        <v>5584</v>
      </c>
      <c r="I102" s="109" t="s">
        <v>63</v>
      </c>
      <c r="J102" s="70">
        <f t="shared" si="9"/>
        <v>0.55840000000000001</v>
      </c>
      <c r="K102" s="108">
        <v>514</v>
      </c>
      <c r="L102" s="109" t="s">
        <v>63</v>
      </c>
      <c r="M102" s="70">
        <f t="shared" si="5"/>
        <v>5.1400000000000001E-2</v>
      </c>
      <c r="N102" s="108">
        <v>510</v>
      </c>
      <c r="O102" s="109" t="s">
        <v>63</v>
      </c>
      <c r="P102" s="70">
        <f t="shared" si="6"/>
        <v>5.1000000000000004E-2</v>
      </c>
    </row>
    <row r="103" spans="2:16">
      <c r="B103" s="108">
        <v>2</v>
      </c>
      <c r="C103" s="109" t="s">
        <v>64</v>
      </c>
      <c r="D103" s="70">
        <f t="shared" si="10"/>
        <v>1.4705882352941176E-2</v>
      </c>
      <c r="E103" s="110">
        <v>8.1430000000000007</v>
      </c>
      <c r="F103" s="111">
        <v>6.0869999999999997</v>
      </c>
      <c r="G103" s="107">
        <f t="shared" si="8"/>
        <v>14.23</v>
      </c>
      <c r="H103" s="108">
        <v>6197</v>
      </c>
      <c r="I103" s="109" t="s">
        <v>63</v>
      </c>
      <c r="J103" s="70">
        <f t="shared" si="9"/>
        <v>0.61970000000000003</v>
      </c>
      <c r="K103" s="108">
        <v>556</v>
      </c>
      <c r="L103" s="109" t="s">
        <v>63</v>
      </c>
      <c r="M103" s="70">
        <f t="shared" si="5"/>
        <v>5.5600000000000004E-2</v>
      </c>
      <c r="N103" s="108">
        <v>556</v>
      </c>
      <c r="O103" s="109" t="s">
        <v>63</v>
      </c>
      <c r="P103" s="70">
        <f t="shared" si="6"/>
        <v>5.5600000000000004E-2</v>
      </c>
    </row>
    <row r="104" spans="2:16">
      <c r="B104" s="108">
        <v>2.25</v>
      </c>
      <c r="C104" s="109" t="s">
        <v>64</v>
      </c>
      <c r="D104" s="70">
        <f t="shared" si="10"/>
        <v>1.6544117647058824E-2</v>
      </c>
      <c r="E104" s="110">
        <v>8.5640000000000001</v>
      </c>
      <c r="F104" s="111">
        <v>5.7480000000000002</v>
      </c>
      <c r="G104" s="107">
        <f t="shared" si="8"/>
        <v>14.312000000000001</v>
      </c>
      <c r="H104" s="108">
        <v>6961</v>
      </c>
      <c r="I104" s="109" t="s">
        <v>63</v>
      </c>
      <c r="J104" s="70">
        <f t="shared" si="9"/>
        <v>0.69610000000000005</v>
      </c>
      <c r="K104" s="108">
        <v>608</v>
      </c>
      <c r="L104" s="109" t="s">
        <v>63</v>
      </c>
      <c r="M104" s="70">
        <f t="shared" si="5"/>
        <v>6.08E-2</v>
      </c>
      <c r="N104" s="108">
        <v>612</v>
      </c>
      <c r="O104" s="109" t="s">
        <v>63</v>
      </c>
      <c r="P104" s="70">
        <f t="shared" si="6"/>
        <v>6.1199999999999997E-2</v>
      </c>
    </row>
    <row r="105" spans="2:16">
      <c r="B105" s="108">
        <v>2.5</v>
      </c>
      <c r="C105" s="109" t="s">
        <v>64</v>
      </c>
      <c r="D105" s="70">
        <f t="shared" si="10"/>
        <v>1.8382352941176471E-2</v>
      </c>
      <c r="E105" s="110">
        <v>8.9730000000000008</v>
      </c>
      <c r="F105" s="111">
        <v>5.4509999999999996</v>
      </c>
      <c r="G105" s="107">
        <f t="shared" si="8"/>
        <v>14.423999999999999</v>
      </c>
      <c r="H105" s="108">
        <v>7721</v>
      </c>
      <c r="I105" s="109" t="s">
        <v>63</v>
      </c>
      <c r="J105" s="70">
        <f t="shared" si="9"/>
        <v>0.77210000000000001</v>
      </c>
      <c r="K105" s="108">
        <v>657</v>
      </c>
      <c r="L105" s="109" t="s">
        <v>63</v>
      </c>
      <c r="M105" s="70">
        <f t="shared" si="5"/>
        <v>6.5700000000000008E-2</v>
      </c>
      <c r="N105" s="108">
        <v>666</v>
      </c>
      <c r="O105" s="109" t="s">
        <v>63</v>
      </c>
      <c r="P105" s="70">
        <f t="shared" si="6"/>
        <v>6.6600000000000006E-2</v>
      </c>
    </row>
    <row r="106" spans="2:16">
      <c r="B106" s="108">
        <v>2.75</v>
      </c>
      <c r="C106" s="109" t="s">
        <v>64</v>
      </c>
      <c r="D106" s="70">
        <f t="shared" si="10"/>
        <v>2.0220588235294119E-2</v>
      </c>
      <c r="E106" s="110">
        <v>9.375</v>
      </c>
      <c r="F106" s="111">
        <v>5.1870000000000003</v>
      </c>
      <c r="G106" s="107">
        <f t="shared" si="8"/>
        <v>14.562000000000001</v>
      </c>
      <c r="H106" s="108">
        <v>8475</v>
      </c>
      <c r="I106" s="109" t="s">
        <v>63</v>
      </c>
      <c r="J106" s="71">
        <f t="shared" si="9"/>
        <v>0.84749999999999992</v>
      </c>
      <c r="K106" s="108">
        <v>702</v>
      </c>
      <c r="L106" s="109" t="s">
        <v>63</v>
      </c>
      <c r="M106" s="70">
        <f t="shared" si="5"/>
        <v>7.0199999999999999E-2</v>
      </c>
      <c r="N106" s="108">
        <v>719</v>
      </c>
      <c r="O106" s="109" t="s">
        <v>63</v>
      </c>
      <c r="P106" s="70">
        <f t="shared" si="6"/>
        <v>7.1899999999999992E-2</v>
      </c>
    </row>
    <row r="107" spans="2:16">
      <c r="B107" s="108">
        <v>3</v>
      </c>
      <c r="C107" s="109" t="s">
        <v>64</v>
      </c>
      <c r="D107" s="70">
        <f t="shared" si="10"/>
        <v>2.2058823529411766E-2</v>
      </c>
      <c r="E107" s="110">
        <v>9.7710000000000008</v>
      </c>
      <c r="F107" s="111">
        <v>4.9530000000000003</v>
      </c>
      <c r="G107" s="107">
        <f t="shared" si="8"/>
        <v>14.724</v>
      </c>
      <c r="H107" s="108">
        <v>9221</v>
      </c>
      <c r="I107" s="109" t="s">
        <v>63</v>
      </c>
      <c r="J107" s="71">
        <f t="shared" si="9"/>
        <v>0.92210000000000003</v>
      </c>
      <c r="K107" s="108">
        <v>745</v>
      </c>
      <c r="L107" s="109" t="s">
        <v>63</v>
      </c>
      <c r="M107" s="70">
        <f t="shared" si="5"/>
        <v>7.4499999999999997E-2</v>
      </c>
      <c r="N107" s="108">
        <v>770</v>
      </c>
      <c r="O107" s="109" t="s">
        <v>63</v>
      </c>
      <c r="P107" s="70">
        <f t="shared" si="6"/>
        <v>7.6999999999999999E-2</v>
      </c>
    </row>
    <row r="108" spans="2:16">
      <c r="B108" s="108">
        <v>3.25</v>
      </c>
      <c r="C108" s="109" t="s">
        <v>64</v>
      </c>
      <c r="D108" s="70">
        <f t="shared" si="10"/>
        <v>2.389705882352941E-2</v>
      </c>
      <c r="E108" s="110">
        <v>10.16</v>
      </c>
      <c r="F108" s="111">
        <v>4.7409999999999997</v>
      </c>
      <c r="G108" s="107">
        <f t="shared" si="8"/>
        <v>14.901</v>
      </c>
      <c r="H108" s="108">
        <v>9959</v>
      </c>
      <c r="I108" s="109" t="s">
        <v>63</v>
      </c>
      <c r="J108" s="71">
        <f t="shared" si="9"/>
        <v>0.99590000000000001</v>
      </c>
      <c r="K108" s="108">
        <v>785</v>
      </c>
      <c r="L108" s="109" t="s">
        <v>63</v>
      </c>
      <c r="M108" s="70">
        <f t="shared" si="5"/>
        <v>7.85E-2</v>
      </c>
      <c r="N108" s="108">
        <v>819</v>
      </c>
      <c r="O108" s="109" t="s">
        <v>63</v>
      </c>
      <c r="P108" s="70">
        <f t="shared" si="6"/>
        <v>8.1900000000000001E-2</v>
      </c>
    </row>
    <row r="109" spans="2:16">
      <c r="B109" s="108">
        <v>3.5</v>
      </c>
      <c r="C109" s="109" t="s">
        <v>64</v>
      </c>
      <c r="D109" s="70">
        <f t="shared" si="10"/>
        <v>2.5735294117647058E-2</v>
      </c>
      <c r="E109" s="110">
        <v>10.54</v>
      </c>
      <c r="F109" s="111">
        <v>4.55</v>
      </c>
      <c r="G109" s="107">
        <f t="shared" si="8"/>
        <v>15.09</v>
      </c>
      <c r="H109" s="108">
        <v>1.07</v>
      </c>
      <c r="I109" s="118" t="s">
        <v>65</v>
      </c>
      <c r="J109" s="71">
        <f t="shared" ref="J109:J169" si="11">H109</f>
        <v>1.07</v>
      </c>
      <c r="K109" s="108">
        <v>823</v>
      </c>
      <c r="L109" s="109" t="s">
        <v>63</v>
      </c>
      <c r="M109" s="70">
        <f t="shared" si="5"/>
        <v>8.2299999999999998E-2</v>
      </c>
      <c r="N109" s="108">
        <v>866</v>
      </c>
      <c r="O109" s="109" t="s">
        <v>63</v>
      </c>
      <c r="P109" s="70">
        <f t="shared" si="6"/>
        <v>8.6599999999999996E-2</v>
      </c>
    </row>
    <row r="110" spans="2:16">
      <c r="B110" s="108">
        <v>3.75</v>
      </c>
      <c r="C110" s="109" t="s">
        <v>64</v>
      </c>
      <c r="D110" s="70">
        <f t="shared" si="10"/>
        <v>2.7573529411764705E-2</v>
      </c>
      <c r="E110" s="110">
        <v>10.91</v>
      </c>
      <c r="F110" s="111">
        <v>4.3760000000000003</v>
      </c>
      <c r="G110" s="107">
        <f t="shared" si="8"/>
        <v>15.286000000000001</v>
      </c>
      <c r="H110" s="108">
        <v>1.1399999999999999</v>
      </c>
      <c r="I110" s="109" t="s">
        <v>65</v>
      </c>
      <c r="J110" s="71">
        <f t="shared" si="11"/>
        <v>1.1399999999999999</v>
      </c>
      <c r="K110" s="108">
        <v>859</v>
      </c>
      <c r="L110" s="109" t="s">
        <v>63</v>
      </c>
      <c r="M110" s="70">
        <f t="shared" si="5"/>
        <v>8.5900000000000004E-2</v>
      </c>
      <c r="N110" s="108">
        <v>911</v>
      </c>
      <c r="O110" s="109" t="s">
        <v>63</v>
      </c>
      <c r="P110" s="70">
        <f t="shared" si="6"/>
        <v>9.11E-2</v>
      </c>
    </row>
    <row r="111" spans="2:16">
      <c r="B111" s="108">
        <v>4</v>
      </c>
      <c r="C111" s="109" t="s">
        <v>64</v>
      </c>
      <c r="D111" s="70">
        <f t="shared" si="10"/>
        <v>2.9411764705882353E-2</v>
      </c>
      <c r="E111" s="110">
        <v>11.28</v>
      </c>
      <c r="F111" s="111">
        <v>4.2169999999999996</v>
      </c>
      <c r="G111" s="107">
        <f t="shared" si="8"/>
        <v>15.497</v>
      </c>
      <c r="H111" s="108">
        <v>1.21</v>
      </c>
      <c r="I111" s="109" t="s">
        <v>65</v>
      </c>
      <c r="J111" s="71">
        <f t="shared" si="11"/>
        <v>1.21</v>
      </c>
      <c r="K111" s="108">
        <v>893</v>
      </c>
      <c r="L111" s="109" t="s">
        <v>63</v>
      </c>
      <c r="M111" s="70">
        <f t="shared" si="5"/>
        <v>8.9300000000000004E-2</v>
      </c>
      <c r="N111" s="108">
        <v>956</v>
      </c>
      <c r="O111" s="109" t="s">
        <v>63</v>
      </c>
      <c r="P111" s="70">
        <f t="shared" si="6"/>
        <v>9.5599999999999991E-2</v>
      </c>
    </row>
    <row r="112" spans="2:16">
      <c r="B112" s="108">
        <v>4.5</v>
      </c>
      <c r="C112" s="109" t="s">
        <v>64</v>
      </c>
      <c r="D112" s="70">
        <f t="shared" si="10"/>
        <v>3.3088235294117647E-2</v>
      </c>
      <c r="E112" s="110">
        <v>11.98</v>
      </c>
      <c r="F112" s="111">
        <v>3.9359999999999999</v>
      </c>
      <c r="G112" s="107">
        <f t="shared" si="8"/>
        <v>15.916</v>
      </c>
      <c r="H112" s="108">
        <v>1.35</v>
      </c>
      <c r="I112" s="109" t="s">
        <v>65</v>
      </c>
      <c r="J112" s="71">
        <f t="shared" si="11"/>
        <v>1.35</v>
      </c>
      <c r="K112" s="108">
        <v>966</v>
      </c>
      <c r="L112" s="109" t="s">
        <v>63</v>
      </c>
      <c r="M112" s="70">
        <f t="shared" si="5"/>
        <v>9.6599999999999991E-2</v>
      </c>
      <c r="N112" s="108">
        <v>1039</v>
      </c>
      <c r="O112" s="109" t="s">
        <v>63</v>
      </c>
      <c r="P112" s="70">
        <f t="shared" si="6"/>
        <v>0.10389999999999999</v>
      </c>
    </row>
    <row r="113" spans="1:16">
      <c r="B113" s="108">
        <v>5</v>
      </c>
      <c r="C113" s="109" t="s">
        <v>64</v>
      </c>
      <c r="D113" s="70">
        <f t="shared" si="10"/>
        <v>3.6764705882352942E-2</v>
      </c>
      <c r="E113" s="110">
        <v>12.65</v>
      </c>
      <c r="F113" s="111">
        <v>3.6949999999999998</v>
      </c>
      <c r="G113" s="107">
        <f t="shared" si="8"/>
        <v>16.344999999999999</v>
      </c>
      <c r="H113" s="108">
        <v>1.49</v>
      </c>
      <c r="I113" s="109" t="s">
        <v>65</v>
      </c>
      <c r="J113" s="71">
        <f t="shared" si="11"/>
        <v>1.49</v>
      </c>
      <c r="K113" s="108">
        <v>1032</v>
      </c>
      <c r="L113" s="109" t="s">
        <v>63</v>
      </c>
      <c r="M113" s="70">
        <f t="shared" si="5"/>
        <v>0.1032</v>
      </c>
      <c r="N113" s="108">
        <v>1118</v>
      </c>
      <c r="O113" s="109" t="s">
        <v>63</v>
      </c>
      <c r="P113" s="70">
        <f t="shared" si="6"/>
        <v>0.11180000000000001</v>
      </c>
    </row>
    <row r="114" spans="1:16">
      <c r="B114" s="108">
        <v>5.5</v>
      </c>
      <c r="C114" s="109" t="s">
        <v>64</v>
      </c>
      <c r="D114" s="70">
        <f t="shared" si="10"/>
        <v>4.0441176470588237E-2</v>
      </c>
      <c r="E114" s="110">
        <v>13.3</v>
      </c>
      <c r="F114" s="111">
        <v>3.4860000000000002</v>
      </c>
      <c r="G114" s="107">
        <f t="shared" si="8"/>
        <v>16.786000000000001</v>
      </c>
      <c r="H114" s="108">
        <v>1.62</v>
      </c>
      <c r="I114" s="109" t="s">
        <v>65</v>
      </c>
      <c r="J114" s="71">
        <f t="shared" si="11"/>
        <v>1.62</v>
      </c>
      <c r="K114" s="108">
        <v>1091</v>
      </c>
      <c r="L114" s="109" t="s">
        <v>63</v>
      </c>
      <c r="M114" s="70">
        <f t="shared" si="5"/>
        <v>0.1091</v>
      </c>
      <c r="N114" s="108">
        <v>1191</v>
      </c>
      <c r="O114" s="109" t="s">
        <v>63</v>
      </c>
      <c r="P114" s="70">
        <f t="shared" si="6"/>
        <v>0.11910000000000001</v>
      </c>
    </row>
    <row r="115" spans="1:16">
      <c r="B115" s="108">
        <v>6</v>
      </c>
      <c r="C115" s="109" t="s">
        <v>64</v>
      </c>
      <c r="D115" s="70">
        <f t="shared" si="10"/>
        <v>4.4117647058823532E-2</v>
      </c>
      <c r="E115" s="110">
        <v>13.92</v>
      </c>
      <c r="F115" s="111">
        <v>3.302</v>
      </c>
      <c r="G115" s="107">
        <f t="shared" si="8"/>
        <v>17.222000000000001</v>
      </c>
      <c r="H115" s="108">
        <v>1.75</v>
      </c>
      <c r="I115" s="109" t="s">
        <v>65</v>
      </c>
      <c r="J115" s="71">
        <f t="shared" si="11"/>
        <v>1.75</v>
      </c>
      <c r="K115" s="108">
        <v>1145</v>
      </c>
      <c r="L115" s="109" t="s">
        <v>63</v>
      </c>
      <c r="M115" s="70">
        <f t="shared" si="5"/>
        <v>0.1145</v>
      </c>
      <c r="N115" s="108">
        <v>1260</v>
      </c>
      <c r="O115" s="109" t="s">
        <v>63</v>
      </c>
      <c r="P115" s="70">
        <f t="shared" si="6"/>
        <v>0.126</v>
      </c>
    </row>
    <row r="116" spans="1:16">
      <c r="B116" s="108">
        <v>6.5</v>
      </c>
      <c r="C116" s="109" t="s">
        <v>64</v>
      </c>
      <c r="D116" s="70">
        <f t="shared" si="10"/>
        <v>4.779411764705882E-2</v>
      </c>
      <c r="E116" s="110">
        <v>14.52</v>
      </c>
      <c r="F116" s="111">
        <v>3.14</v>
      </c>
      <c r="G116" s="107">
        <f t="shared" si="8"/>
        <v>17.66</v>
      </c>
      <c r="H116" s="108">
        <v>1.88</v>
      </c>
      <c r="I116" s="109" t="s">
        <v>65</v>
      </c>
      <c r="J116" s="71">
        <f t="shared" si="11"/>
        <v>1.88</v>
      </c>
      <c r="K116" s="108">
        <v>1194</v>
      </c>
      <c r="L116" s="109" t="s">
        <v>63</v>
      </c>
      <c r="M116" s="70">
        <f t="shared" si="5"/>
        <v>0.11939999999999999</v>
      </c>
      <c r="N116" s="108">
        <v>1325</v>
      </c>
      <c r="O116" s="109" t="s">
        <v>63</v>
      </c>
      <c r="P116" s="70">
        <f t="shared" si="6"/>
        <v>0.13250000000000001</v>
      </c>
    </row>
    <row r="117" spans="1:16">
      <c r="B117" s="108">
        <v>7</v>
      </c>
      <c r="C117" s="109" t="s">
        <v>64</v>
      </c>
      <c r="D117" s="70">
        <f t="shared" si="10"/>
        <v>5.1470588235294115E-2</v>
      </c>
      <c r="E117" s="110">
        <v>15.11</v>
      </c>
      <c r="F117" s="111">
        <v>2.9940000000000002</v>
      </c>
      <c r="G117" s="107">
        <f t="shared" si="8"/>
        <v>18.103999999999999</v>
      </c>
      <c r="H117" s="108">
        <v>2</v>
      </c>
      <c r="I117" s="109" t="s">
        <v>65</v>
      </c>
      <c r="J117" s="71">
        <f t="shared" si="11"/>
        <v>2</v>
      </c>
      <c r="K117" s="108">
        <v>1239</v>
      </c>
      <c r="L117" s="109" t="s">
        <v>63</v>
      </c>
      <c r="M117" s="70">
        <f t="shared" si="5"/>
        <v>0.12390000000000001</v>
      </c>
      <c r="N117" s="108">
        <v>1387</v>
      </c>
      <c r="O117" s="109" t="s">
        <v>63</v>
      </c>
      <c r="P117" s="70">
        <f t="shared" si="6"/>
        <v>0.13869999999999999</v>
      </c>
    </row>
    <row r="118" spans="1:16">
      <c r="B118" s="108">
        <v>8</v>
      </c>
      <c r="C118" s="109" t="s">
        <v>64</v>
      </c>
      <c r="D118" s="70">
        <f t="shared" si="10"/>
        <v>5.8823529411764705E-2</v>
      </c>
      <c r="E118" s="110">
        <v>16.25</v>
      </c>
      <c r="F118" s="111">
        <v>2.7450000000000001</v>
      </c>
      <c r="G118" s="107">
        <f t="shared" si="8"/>
        <v>18.995000000000001</v>
      </c>
      <c r="H118" s="108">
        <v>2.2400000000000002</v>
      </c>
      <c r="I118" s="109" t="s">
        <v>65</v>
      </c>
      <c r="J118" s="71">
        <f t="shared" si="11"/>
        <v>2.2400000000000002</v>
      </c>
      <c r="K118" s="108">
        <v>1341</v>
      </c>
      <c r="L118" s="109" t="s">
        <v>63</v>
      </c>
      <c r="M118" s="70">
        <f t="shared" si="5"/>
        <v>0.1341</v>
      </c>
      <c r="N118" s="108">
        <v>1499</v>
      </c>
      <c r="O118" s="109" t="s">
        <v>63</v>
      </c>
      <c r="P118" s="70">
        <f t="shared" si="6"/>
        <v>0.14990000000000001</v>
      </c>
    </row>
    <row r="119" spans="1:16">
      <c r="B119" s="108">
        <v>9</v>
      </c>
      <c r="C119" s="109" t="s">
        <v>64</v>
      </c>
      <c r="D119" s="70">
        <f t="shared" si="10"/>
        <v>6.6176470588235295E-2</v>
      </c>
      <c r="E119" s="110">
        <v>17.350000000000001</v>
      </c>
      <c r="F119" s="111">
        <v>2.54</v>
      </c>
      <c r="G119" s="107">
        <f t="shared" si="8"/>
        <v>19.89</v>
      </c>
      <c r="H119" s="108">
        <v>2.46</v>
      </c>
      <c r="I119" s="109" t="s">
        <v>65</v>
      </c>
      <c r="J119" s="71">
        <f t="shared" si="11"/>
        <v>2.46</v>
      </c>
      <c r="K119" s="108">
        <v>1428</v>
      </c>
      <c r="L119" s="109" t="s">
        <v>63</v>
      </c>
      <c r="M119" s="70">
        <f t="shared" si="5"/>
        <v>0.14279999999999998</v>
      </c>
      <c r="N119" s="108">
        <v>1601</v>
      </c>
      <c r="O119" s="109" t="s">
        <v>63</v>
      </c>
      <c r="P119" s="70">
        <f t="shared" si="6"/>
        <v>0.16009999999999999</v>
      </c>
    </row>
    <row r="120" spans="1:16">
      <c r="B120" s="108">
        <v>10</v>
      </c>
      <c r="C120" s="109" t="s">
        <v>64</v>
      </c>
      <c r="D120" s="70">
        <f t="shared" si="10"/>
        <v>7.3529411764705885E-2</v>
      </c>
      <c r="E120" s="110">
        <v>18.440000000000001</v>
      </c>
      <c r="F120" s="111">
        <v>2.3660000000000001</v>
      </c>
      <c r="G120" s="107">
        <f t="shared" si="8"/>
        <v>20.806000000000001</v>
      </c>
      <c r="H120" s="108">
        <v>2.68</v>
      </c>
      <c r="I120" s="109" t="s">
        <v>65</v>
      </c>
      <c r="J120" s="71">
        <f t="shared" si="11"/>
        <v>2.68</v>
      </c>
      <c r="K120" s="108">
        <v>1504</v>
      </c>
      <c r="L120" s="109" t="s">
        <v>63</v>
      </c>
      <c r="M120" s="70">
        <f t="shared" si="5"/>
        <v>0.15040000000000001</v>
      </c>
      <c r="N120" s="108">
        <v>1692</v>
      </c>
      <c r="O120" s="109" t="s">
        <v>63</v>
      </c>
      <c r="P120" s="70">
        <f t="shared" si="6"/>
        <v>0.16919999999999999</v>
      </c>
    </row>
    <row r="121" spans="1:16">
      <c r="B121" s="108">
        <v>11</v>
      </c>
      <c r="C121" s="109" t="s">
        <v>64</v>
      </c>
      <c r="D121" s="70">
        <f t="shared" si="10"/>
        <v>8.0882352941176475E-2</v>
      </c>
      <c r="E121" s="110">
        <v>19.52</v>
      </c>
      <c r="F121" s="111">
        <v>2.2170000000000001</v>
      </c>
      <c r="G121" s="107">
        <f t="shared" si="8"/>
        <v>21.736999999999998</v>
      </c>
      <c r="H121" s="108">
        <v>2.89</v>
      </c>
      <c r="I121" s="109" t="s">
        <v>65</v>
      </c>
      <c r="J121" s="71">
        <f t="shared" si="11"/>
        <v>2.89</v>
      </c>
      <c r="K121" s="108">
        <v>1569</v>
      </c>
      <c r="L121" s="109" t="s">
        <v>63</v>
      </c>
      <c r="M121" s="70">
        <f t="shared" si="5"/>
        <v>0.15689999999999998</v>
      </c>
      <c r="N121" s="108">
        <v>1775</v>
      </c>
      <c r="O121" s="109" t="s">
        <v>63</v>
      </c>
      <c r="P121" s="70">
        <f t="shared" si="6"/>
        <v>0.17749999999999999</v>
      </c>
    </row>
    <row r="122" spans="1:16">
      <c r="B122" s="108">
        <v>12</v>
      </c>
      <c r="C122" s="109" t="s">
        <v>64</v>
      </c>
      <c r="D122" s="70">
        <f t="shared" si="10"/>
        <v>8.8235294117647065E-2</v>
      </c>
      <c r="E122" s="110">
        <v>20.6</v>
      </c>
      <c r="F122" s="111">
        <v>2.0880000000000001</v>
      </c>
      <c r="G122" s="107">
        <f t="shared" si="8"/>
        <v>22.688000000000002</v>
      </c>
      <c r="H122" s="108">
        <v>3.09</v>
      </c>
      <c r="I122" s="109" t="s">
        <v>65</v>
      </c>
      <c r="J122" s="71">
        <f t="shared" si="11"/>
        <v>3.09</v>
      </c>
      <c r="K122" s="108">
        <v>1628</v>
      </c>
      <c r="L122" s="109" t="s">
        <v>63</v>
      </c>
      <c r="M122" s="70">
        <f t="shared" si="5"/>
        <v>0.1628</v>
      </c>
      <c r="N122" s="108">
        <v>1850</v>
      </c>
      <c r="O122" s="109" t="s">
        <v>63</v>
      </c>
      <c r="P122" s="70">
        <f t="shared" si="6"/>
        <v>0.185</v>
      </c>
    </row>
    <row r="123" spans="1:16">
      <c r="B123" s="108">
        <v>13</v>
      </c>
      <c r="C123" s="109" t="s">
        <v>64</v>
      </c>
      <c r="D123" s="70">
        <f t="shared" si="10"/>
        <v>9.5588235294117641E-2</v>
      </c>
      <c r="E123" s="110">
        <v>21.66</v>
      </c>
      <c r="F123" s="111">
        <v>1.9750000000000001</v>
      </c>
      <c r="G123" s="107">
        <f t="shared" si="8"/>
        <v>23.635000000000002</v>
      </c>
      <c r="H123" s="108">
        <v>3.28</v>
      </c>
      <c r="I123" s="109" t="s">
        <v>65</v>
      </c>
      <c r="J123" s="71">
        <f t="shared" si="11"/>
        <v>3.28</v>
      </c>
      <c r="K123" s="108">
        <v>1680</v>
      </c>
      <c r="L123" s="109" t="s">
        <v>63</v>
      </c>
      <c r="M123" s="70">
        <f t="shared" si="5"/>
        <v>0.16799999999999998</v>
      </c>
      <c r="N123" s="108">
        <v>1919</v>
      </c>
      <c r="O123" s="109" t="s">
        <v>63</v>
      </c>
      <c r="P123" s="70">
        <f t="shared" si="6"/>
        <v>0.19190000000000002</v>
      </c>
    </row>
    <row r="124" spans="1:16">
      <c r="B124" s="108">
        <v>14</v>
      </c>
      <c r="C124" s="109" t="s">
        <v>64</v>
      </c>
      <c r="D124" s="70">
        <f t="shared" si="10"/>
        <v>0.10294117647058823</v>
      </c>
      <c r="E124" s="110">
        <v>22.73</v>
      </c>
      <c r="F124" s="111">
        <v>1.875</v>
      </c>
      <c r="G124" s="107">
        <f t="shared" si="8"/>
        <v>24.605</v>
      </c>
      <c r="H124" s="108">
        <v>3.46</v>
      </c>
      <c r="I124" s="109" t="s">
        <v>65</v>
      </c>
      <c r="J124" s="71">
        <f t="shared" si="11"/>
        <v>3.46</v>
      </c>
      <c r="K124" s="108">
        <v>1726</v>
      </c>
      <c r="L124" s="109" t="s">
        <v>63</v>
      </c>
      <c r="M124" s="70">
        <f t="shared" si="5"/>
        <v>0.1726</v>
      </c>
      <c r="N124" s="108">
        <v>1983</v>
      </c>
      <c r="O124" s="109" t="s">
        <v>63</v>
      </c>
      <c r="P124" s="70">
        <f t="shared" si="6"/>
        <v>0.1983</v>
      </c>
    </row>
    <row r="125" spans="1:16">
      <c r="B125" s="72">
        <v>15</v>
      </c>
      <c r="C125" s="74" t="s">
        <v>64</v>
      </c>
      <c r="D125" s="70">
        <f t="shared" si="10"/>
        <v>0.11029411764705882</v>
      </c>
      <c r="E125" s="110">
        <v>23.79</v>
      </c>
      <c r="F125" s="111">
        <v>1.786</v>
      </c>
      <c r="G125" s="107">
        <f t="shared" si="8"/>
        <v>25.576000000000001</v>
      </c>
      <c r="H125" s="108">
        <v>3.64</v>
      </c>
      <c r="I125" s="109" t="s">
        <v>65</v>
      </c>
      <c r="J125" s="71">
        <f t="shared" si="11"/>
        <v>3.64</v>
      </c>
      <c r="K125" s="108">
        <v>1768</v>
      </c>
      <c r="L125" s="109" t="s">
        <v>63</v>
      </c>
      <c r="M125" s="70">
        <f t="shared" si="5"/>
        <v>0.17680000000000001</v>
      </c>
      <c r="N125" s="108">
        <v>2041</v>
      </c>
      <c r="O125" s="109" t="s">
        <v>63</v>
      </c>
      <c r="P125" s="70">
        <f t="shared" si="6"/>
        <v>0.2041</v>
      </c>
    </row>
    <row r="126" spans="1:16">
      <c r="B126" s="72">
        <v>16</v>
      </c>
      <c r="C126" s="74" t="s">
        <v>64</v>
      </c>
      <c r="D126" s="70">
        <f t="shared" si="10"/>
        <v>0.11764705882352941</v>
      </c>
      <c r="E126" s="110">
        <v>24.84</v>
      </c>
      <c r="F126" s="111">
        <v>1.7050000000000001</v>
      </c>
      <c r="G126" s="107">
        <f t="shared" si="8"/>
        <v>26.545000000000002</v>
      </c>
      <c r="H126" s="72">
        <v>3.8</v>
      </c>
      <c r="I126" s="74" t="s">
        <v>65</v>
      </c>
      <c r="J126" s="71">
        <f t="shared" si="11"/>
        <v>3.8</v>
      </c>
      <c r="K126" s="72">
        <v>1806</v>
      </c>
      <c r="L126" s="74" t="s">
        <v>63</v>
      </c>
      <c r="M126" s="70">
        <f t="shared" si="5"/>
        <v>0.18060000000000001</v>
      </c>
      <c r="N126" s="72">
        <v>2094</v>
      </c>
      <c r="O126" s="74" t="s">
        <v>63</v>
      </c>
      <c r="P126" s="70">
        <f t="shared" si="6"/>
        <v>0.20939999999999998</v>
      </c>
    </row>
    <row r="127" spans="1:16">
      <c r="B127" s="72">
        <v>17</v>
      </c>
      <c r="C127" s="74" t="s">
        <v>64</v>
      </c>
      <c r="D127" s="70">
        <f t="shared" si="10"/>
        <v>0.125</v>
      </c>
      <c r="E127" s="110">
        <v>25.89</v>
      </c>
      <c r="F127" s="111">
        <v>1.633</v>
      </c>
      <c r="G127" s="107">
        <f t="shared" si="8"/>
        <v>27.523</v>
      </c>
      <c r="H127" s="72">
        <v>3.97</v>
      </c>
      <c r="I127" s="74" t="s">
        <v>65</v>
      </c>
      <c r="J127" s="71">
        <f t="shared" si="11"/>
        <v>3.97</v>
      </c>
      <c r="K127" s="72">
        <v>1841</v>
      </c>
      <c r="L127" s="74" t="s">
        <v>63</v>
      </c>
      <c r="M127" s="70">
        <f t="shared" si="5"/>
        <v>0.18409999999999999</v>
      </c>
      <c r="N127" s="72">
        <v>2144</v>
      </c>
      <c r="O127" s="74" t="s">
        <v>63</v>
      </c>
      <c r="P127" s="70">
        <f t="shared" si="6"/>
        <v>0.21440000000000001</v>
      </c>
    </row>
    <row r="128" spans="1:16">
      <c r="A128" s="112"/>
      <c r="B128" s="108">
        <v>18</v>
      </c>
      <c r="C128" s="109" t="s">
        <v>64</v>
      </c>
      <c r="D128" s="70">
        <f t="shared" si="10"/>
        <v>0.13235294117647059</v>
      </c>
      <c r="E128" s="110">
        <v>26.93</v>
      </c>
      <c r="F128" s="111">
        <v>1.5669999999999999</v>
      </c>
      <c r="G128" s="107">
        <f t="shared" si="8"/>
        <v>28.497</v>
      </c>
      <c r="H128" s="108">
        <v>4.13</v>
      </c>
      <c r="I128" s="109" t="s">
        <v>65</v>
      </c>
      <c r="J128" s="71">
        <f t="shared" si="11"/>
        <v>4.13</v>
      </c>
      <c r="K128" s="72">
        <v>1872</v>
      </c>
      <c r="L128" s="74" t="s">
        <v>63</v>
      </c>
      <c r="M128" s="70">
        <f t="shared" si="5"/>
        <v>0.18720000000000001</v>
      </c>
      <c r="N128" s="72">
        <v>2190</v>
      </c>
      <c r="O128" s="74" t="s">
        <v>63</v>
      </c>
      <c r="P128" s="70">
        <f t="shared" si="6"/>
        <v>0.219</v>
      </c>
    </row>
    <row r="129" spans="1:16">
      <c r="A129" s="112"/>
      <c r="B129" s="108">
        <v>20</v>
      </c>
      <c r="C129" s="109" t="s">
        <v>64</v>
      </c>
      <c r="D129" s="70">
        <f t="shared" si="10"/>
        <v>0.14705882352941177</v>
      </c>
      <c r="E129" s="110">
        <v>28.97</v>
      </c>
      <c r="F129" s="111">
        <v>1.4510000000000001</v>
      </c>
      <c r="G129" s="107">
        <f t="shared" si="8"/>
        <v>30.420999999999999</v>
      </c>
      <c r="H129" s="108">
        <v>4.43</v>
      </c>
      <c r="I129" s="109" t="s">
        <v>65</v>
      </c>
      <c r="J129" s="71">
        <f t="shared" si="11"/>
        <v>4.43</v>
      </c>
      <c r="K129" s="72">
        <v>1951</v>
      </c>
      <c r="L129" s="74" t="s">
        <v>63</v>
      </c>
      <c r="M129" s="70">
        <f t="shared" si="5"/>
        <v>0.1951</v>
      </c>
      <c r="N129" s="72">
        <v>2274</v>
      </c>
      <c r="O129" s="74" t="s">
        <v>63</v>
      </c>
      <c r="P129" s="70">
        <f t="shared" si="6"/>
        <v>0.22739999999999999</v>
      </c>
    </row>
    <row r="130" spans="1:16">
      <c r="A130" s="112"/>
      <c r="B130" s="108">
        <v>22.5</v>
      </c>
      <c r="C130" s="109" t="s">
        <v>64</v>
      </c>
      <c r="D130" s="70">
        <f t="shared" si="10"/>
        <v>0.16544117647058823</v>
      </c>
      <c r="E130" s="110">
        <v>31.46</v>
      </c>
      <c r="F130" s="111">
        <v>1.331</v>
      </c>
      <c r="G130" s="107">
        <f t="shared" si="8"/>
        <v>32.791000000000004</v>
      </c>
      <c r="H130" s="108">
        <v>4.78</v>
      </c>
      <c r="I130" s="109" t="s">
        <v>65</v>
      </c>
      <c r="J130" s="71">
        <f t="shared" si="11"/>
        <v>4.78</v>
      </c>
      <c r="K130" s="72">
        <v>2045</v>
      </c>
      <c r="L130" s="74" t="s">
        <v>63</v>
      </c>
      <c r="M130" s="70">
        <f t="shared" si="5"/>
        <v>0.20449999999999999</v>
      </c>
      <c r="N130" s="72">
        <v>2363</v>
      </c>
      <c r="O130" s="74" t="s">
        <v>63</v>
      </c>
      <c r="P130" s="70">
        <f t="shared" si="6"/>
        <v>0.23630000000000001</v>
      </c>
    </row>
    <row r="131" spans="1:16">
      <c r="A131" s="112"/>
      <c r="B131" s="108">
        <v>25</v>
      </c>
      <c r="C131" s="109" t="s">
        <v>64</v>
      </c>
      <c r="D131" s="70">
        <f t="shared" si="10"/>
        <v>0.18382352941176472</v>
      </c>
      <c r="E131" s="110">
        <v>33.85</v>
      </c>
      <c r="F131" s="111">
        <v>1.2310000000000001</v>
      </c>
      <c r="G131" s="107">
        <f t="shared" si="8"/>
        <v>35.081000000000003</v>
      </c>
      <c r="H131" s="108">
        <v>5.0999999999999996</v>
      </c>
      <c r="I131" s="109" t="s">
        <v>65</v>
      </c>
      <c r="J131" s="71">
        <f t="shared" si="11"/>
        <v>5.0999999999999996</v>
      </c>
      <c r="K131" s="72">
        <v>2123</v>
      </c>
      <c r="L131" s="74" t="s">
        <v>63</v>
      </c>
      <c r="M131" s="70">
        <f t="shared" si="5"/>
        <v>0.21230000000000002</v>
      </c>
      <c r="N131" s="72">
        <v>2440</v>
      </c>
      <c r="O131" s="74" t="s">
        <v>63</v>
      </c>
      <c r="P131" s="70">
        <f t="shared" si="6"/>
        <v>0.24399999999999999</v>
      </c>
    </row>
    <row r="132" spans="1:16">
      <c r="A132" s="112"/>
      <c r="B132" s="108">
        <v>27.5</v>
      </c>
      <c r="C132" s="109" t="s">
        <v>64</v>
      </c>
      <c r="D132" s="70">
        <f t="shared" si="10"/>
        <v>0.20220588235294118</v>
      </c>
      <c r="E132" s="110">
        <v>36.130000000000003</v>
      </c>
      <c r="F132" s="111">
        <v>1.1459999999999999</v>
      </c>
      <c r="G132" s="107">
        <f t="shared" si="8"/>
        <v>37.276000000000003</v>
      </c>
      <c r="H132" s="108">
        <v>5.41</v>
      </c>
      <c r="I132" s="109" t="s">
        <v>65</v>
      </c>
      <c r="J132" s="71">
        <f t="shared" si="11"/>
        <v>5.41</v>
      </c>
      <c r="K132" s="72">
        <v>2189</v>
      </c>
      <c r="L132" s="74" t="s">
        <v>63</v>
      </c>
      <c r="M132" s="70">
        <f t="shared" si="5"/>
        <v>0.21890000000000001</v>
      </c>
      <c r="N132" s="72">
        <v>2507</v>
      </c>
      <c r="O132" s="74" t="s">
        <v>63</v>
      </c>
      <c r="P132" s="70">
        <f t="shared" si="6"/>
        <v>0.25070000000000003</v>
      </c>
    </row>
    <row r="133" spans="1:16">
      <c r="A133" s="112"/>
      <c r="B133" s="108">
        <v>30</v>
      </c>
      <c r="C133" s="109" t="s">
        <v>64</v>
      </c>
      <c r="D133" s="70">
        <f t="shared" si="10"/>
        <v>0.22058823529411764</v>
      </c>
      <c r="E133" s="110">
        <v>38.29</v>
      </c>
      <c r="F133" s="111">
        <v>1.0740000000000001</v>
      </c>
      <c r="G133" s="107">
        <f t="shared" si="8"/>
        <v>39.363999999999997</v>
      </c>
      <c r="H133" s="108">
        <v>5.7</v>
      </c>
      <c r="I133" s="109" t="s">
        <v>65</v>
      </c>
      <c r="J133" s="71">
        <f t="shared" si="11"/>
        <v>5.7</v>
      </c>
      <c r="K133" s="72">
        <v>2245</v>
      </c>
      <c r="L133" s="74" t="s">
        <v>63</v>
      </c>
      <c r="M133" s="70">
        <f t="shared" si="5"/>
        <v>0.22450000000000001</v>
      </c>
      <c r="N133" s="72">
        <v>2566</v>
      </c>
      <c r="O133" s="74" t="s">
        <v>63</v>
      </c>
      <c r="P133" s="70">
        <f t="shared" si="6"/>
        <v>0.25659999999999999</v>
      </c>
    </row>
    <row r="134" spans="1:16">
      <c r="A134" s="112"/>
      <c r="B134" s="108">
        <v>32.5</v>
      </c>
      <c r="C134" s="109" t="s">
        <v>64</v>
      </c>
      <c r="D134" s="70">
        <f t="shared" si="10"/>
        <v>0.23897058823529413</v>
      </c>
      <c r="E134" s="110">
        <v>40.35</v>
      </c>
      <c r="F134" s="111">
        <v>1.01</v>
      </c>
      <c r="G134" s="107">
        <f t="shared" si="8"/>
        <v>41.36</v>
      </c>
      <c r="H134" s="108">
        <v>5.97</v>
      </c>
      <c r="I134" s="109" t="s">
        <v>65</v>
      </c>
      <c r="J134" s="71">
        <f t="shared" si="11"/>
        <v>5.97</v>
      </c>
      <c r="K134" s="72">
        <v>2295</v>
      </c>
      <c r="L134" s="74" t="s">
        <v>63</v>
      </c>
      <c r="M134" s="70">
        <f t="shared" si="5"/>
        <v>0.22949999999999998</v>
      </c>
      <c r="N134" s="72">
        <v>2618</v>
      </c>
      <c r="O134" s="74" t="s">
        <v>63</v>
      </c>
      <c r="P134" s="70">
        <f t="shared" si="6"/>
        <v>0.26179999999999998</v>
      </c>
    </row>
    <row r="135" spans="1:16">
      <c r="A135" s="112"/>
      <c r="B135" s="108">
        <v>35</v>
      </c>
      <c r="C135" s="109" t="s">
        <v>64</v>
      </c>
      <c r="D135" s="70">
        <f t="shared" si="10"/>
        <v>0.25735294117647056</v>
      </c>
      <c r="E135" s="110">
        <v>42.29</v>
      </c>
      <c r="F135" s="111">
        <v>0.95479999999999998</v>
      </c>
      <c r="G135" s="107">
        <f t="shared" si="8"/>
        <v>43.244799999999998</v>
      </c>
      <c r="H135" s="108">
        <v>6.23</v>
      </c>
      <c r="I135" s="109" t="s">
        <v>65</v>
      </c>
      <c r="J135" s="71">
        <f t="shared" si="11"/>
        <v>6.23</v>
      </c>
      <c r="K135" s="72">
        <v>2339</v>
      </c>
      <c r="L135" s="74" t="s">
        <v>63</v>
      </c>
      <c r="M135" s="70">
        <f t="shared" si="5"/>
        <v>0.2339</v>
      </c>
      <c r="N135" s="72">
        <v>2665</v>
      </c>
      <c r="O135" s="74" t="s">
        <v>63</v>
      </c>
      <c r="P135" s="70">
        <f t="shared" si="6"/>
        <v>0.26650000000000001</v>
      </c>
    </row>
    <row r="136" spans="1:16">
      <c r="A136" s="112"/>
      <c r="B136" s="108">
        <v>37.5</v>
      </c>
      <c r="C136" s="109" t="s">
        <v>64</v>
      </c>
      <c r="D136" s="70">
        <f t="shared" si="10"/>
        <v>0.27573529411764708</v>
      </c>
      <c r="E136" s="110">
        <v>44.12</v>
      </c>
      <c r="F136" s="111">
        <v>0.90569999999999995</v>
      </c>
      <c r="G136" s="107">
        <f t="shared" si="8"/>
        <v>45.025700000000001</v>
      </c>
      <c r="H136" s="108">
        <v>6.48</v>
      </c>
      <c r="I136" s="109" t="s">
        <v>65</v>
      </c>
      <c r="J136" s="71">
        <f t="shared" si="11"/>
        <v>6.48</v>
      </c>
      <c r="K136" s="72">
        <v>2379</v>
      </c>
      <c r="L136" s="74" t="s">
        <v>63</v>
      </c>
      <c r="M136" s="70">
        <f t="shared" si="5"/>
        <v>0.2379</v>
      </c>
      <c r="N136" s="72">
        <v>2708</v>
      </c>
      <c r="O136" s="74" t="s">
        <v>63</v>
      </c>
      <c r="P136" s="70">
        <f t="shared" si="6"/>
        <v>0.27080000000000004</v>
      </c>
    </row>
    <row r="137" spans="1:16">
      <c r="A137" s="112"/>
      <c r="B137" s="108">
        <v>40</v>
      </c>
      <c r="C137" s="109" t="s">
        <v>64</v>
      </c>
      <c r="D137" s="70">
        <f t="shared" si="10"/>
        <v>0.29411764705882354</v>
      </c>
      <c r="E137" s="110">
        <v>45.85</v>
      </c>
      <c r="F137" s="111">
        <v>0.86180000000000001</v>
      </c>
      <c r="G137" s="107">
        <f t="shared" si="8"/>
        <v>46.711800000000004</v>
      </c>
      <c r="H137" s="108">
        <v>6.73</v>
      </c>
      <c r="I137" s="109" t="s">
        <v>65</v>
      </c>
      <c r="J137" s="71">
        <f t="shared" si="11"/>
        <v>6.73</v>
      </c>
      <c r="K137" s="72">
        <v>2414</v>
      </c>
      <c r="L137" s="74" t="s">
        <v>63</v>
      </c>
      <c r="M137" s="70">
        <f t="shared" si="5"/>
        <v>0.2414</v>
      </c>
      <c r="N137" s="72">
        <v>2746</v>
      </c>
      <c r="O137" s="74" t="s">
        <v>63</v>
      </c>
      <c r="P137" s="70">
        <f t="shared" si="6"/>
        <v>0.27460000000000001</v>
      </c>
    </row>
    <row r="138" spans="1:16">
      <c r="A138" s="112"/>
      <c r="B138" s="108">
        <v>45</v>
      </c>
      <c r="C138" s="109" t="s">
        <v>64</v>
      </c>
      <c r="D138" s="70">
        <f t="shared" si="10"/>
        <v>0.33088235294117646</v>
      </c>
      <c r="E138" s="110">
        <v>49.01</v>
      </c>
      <c r="F138" s="111">
        <v>0.78669999999999995</v>
      </c>
      <c r="G138" s="107">
        <f t="shared" si="8"/>
        <v>49.796700000000001</v>
      </c>
      <c r="H138" s="108">
        <v>7.18</v>
      </c>
      <c r="I138" s="109" t="s">
        <v>65</v>
      </c>
      <c r="J138" s="71">
        <f t="shared" si="11"/>
        <v>7.18</v>
      </c>
      <c r="K138" s="72">
        <v>2519</v>
      </c>
      <c r="L138" s="74" t="s">
        <v>63</v>
      </c>
      <c r="M138" s="70">
        <f t="shared" si="5"/>
        <v>0.25190000000000001</v>
      </c>
      <c r="N138" s="72">
        <v>2815</v>
      </c>
      <c r="O138" s="74" t="s">
        <v>63</v>
      </c>
      <c r="P138" s="70">
        <f t="shared" si="6"/>
        <v>0.28149999999999997</v>
      </c>
    </row>
    <row r="139" spans="1:16">
      <c r="A139" s="112"/>
      <c r="B139" s="108">
        <v>50</v>
      </c>
      <c r="C139" s="109" t="s">
        <v>64</v>
      </c>
      <c r="D139" s="70">
        <f t="shared" si="10"/>
        <v>0.36764705882352944</v>
      </c>
      <c r="E139" s="110">
        <v>51.81</v>
      </c>
      <c r="F139" s="111">
        <v>0.72470000000000001</v>
      </c>
      <c r="G139" s="107">
        <f t="shared" si="8"/>
        <v>52.534700000000001</v>
      </c>
      <c r="H139" s="108">
        <v>7.62</v>
      </c>
      <c r="I139" s="109" t="s">
        <v>65</v>
      </c>
      <c r="J139" s="71">
        <f t="shared" si="11"/>
        <v>7.62</v>
      </c>
      <c r="K139" s="72">
        <v>2609</v>
      </c>
      <c r="L139" s="74" t="s">
        <v>63</v>
      </c>
      <c r="M139" s="70">
        <f t="shared" si="5"/>
        <v>0.26090000000000002</v>
      </c>
      <c r="N139" s="72">
        <v>2873</v>
      </c>
      <c r="O139" s="74" t="s">
        <v>63</v>
      </c>
      <c r="P139" s="70">
        <f t="shared" si="6"/>
        <v>0.2873</v>
      </c>
    </row>
    <row r="140" spans="1:16">
      <c r="A140" s="112"/>
      <c r="B140" s="108">
        <v>55</v>
      </c>
      <c r="C140" s="113" t="s">
        <v>64</v>
      </c>
      <c r="D140" s="70">
        <f t="shared" si="10"/>
        <v>0.40441176470588236</v>
      </c>
      <c r="E140" s="110">
        <v>54.31</v>
      </c>
      <c r="F140" s="111">
        <v>0.67249999999999999</v>
      </c>
      <c r="G140" s="107">
        <f t="shared" si="8"/>
        <v>54.982500000000002</v>
      </c>
      <c r="H140" s="108">
        <v>8.0299999999999994</v>
      </c>
      <c r="I140" s="109" t="s">
        <v>65</v>
      </c>
      <c r="J140" s="71">
        <f t="shared" si="11"/>
        <v>8.0299999999999994</v>
      </c>
      <c r="K140" s="72">
        <v>2686</v>
      </c>
      <c r="L140" s="74" t="s">
        <v>63</v>
      </c>
      <c r="M140" s="70">
        <f t="shared" si="5"/>
        <v>0.26860000000000001</v>
      </c>
      <c r="N140" s="72">
        <v>2925</v>
      </c>
      <c r="O140" s="74" t="s">
        <v>63</v>
      </c>
      <c r="P140" s="70">
        <f t="shared" si="6"/>
        <v>0.29249999999999998</v>
      </c>
    </row>
    <row r="141" spans="1:16">
      <c r="B141" s="108">
        <v>60</v>
      </c>
      <c r="C141" s="74" t="s">
        <v>64</v>
      </c>
      <c r="D141" s="70">
        <f t="shared" si="10"/>
        <v>0.44117647058823528</v>
      </c>
      <c r="E141" s="110">
        <v>56.54</v>
      </c>
      <c r="F141" s="111">
        <v>0.628</v>
      </c>
      <c r="G141" s="107">
        <f t="shared" si="8"/>
        <v>57.167999999999999</v>
      </c>
      <c r="H141" s="72">
        <v>8.43</v>
      </c>
      <c r="I141" s="74" t="s">
        <v>65</v>
      </c>
      <c r="J141" s="71">
        <f t="shared" si="11"/>
        <v>8.43</v>
      </c>
      <c r="K141" s="72">
        <v>2755</v>
      </c>
      <c r="L141" s="74" t="s">
        <v>63</v>
      </c>
      <c r="M141" s="70">
        <f t="shared" si="5"/>
        <v>0.27549999999999997</v>
      </c>
      <c r="N141" s="72">
        <v>2970</v>
      </c>
      <c r="O141" s="74" t="s">
        <v>63</v>
      </c>
      <c r="P141" s="70">
        <f t="shared" si="6"/>
        <v>0.29700000000000004</v>
      </c>
    </row>
    <row r="142" spans="1:16">
      <c r="B142" s="108">
        <v>65</v>
      </c>
      <c r="C142" s="74" t="s">
        <v>64</v>
      </c>
      <c r="D142" s="70">
        <f t="shared" si="10"/>
        <v>0.47794117647058826</v>
      </c>
      <c r="E142" s="110">
        <v>58.53</v>
      </c>
      <c r="F142" s="111">
        <v>0.58940000000000003</v>
      </c>
      <c r="G142" s="107">
        <f t="shared" si="8"/>
        <v>59.119399999999999</v>
      </c>
      <c r="H142" s="72">
        <v>8.81</v>
      </c>
      <c r="I142" s="74" t="s">
        <v>65</v>
      </c>
      <c r="J142" s="71">
        <f t="shared" si="11"/>
        <v>8.81</v>
      </c>
      <c r="K142" s="72">
        <v>2818</v>
      </c>
      <c r="L142" s="74" t="s">
        <v>63</v>
      </c>
      <c r="M142" s="70">
        <f t="shared" si="5"/>
        <v>0.28179999999999999</v>
      </c>
      <c r="N142" s="72">
        <v>3011</v>
      </c>
      <c r="O142" s="74" t="s">
        <v>63</v>
      </c>
      <c r="P142" s="70">
        <f t="shared" si="6"/>
        <v>0.30110000000000003</v>
      </c>
    </row>
    <row r="143" spans="1:16">
      <c r="B143" s="108">
        <v>70</v>
      </c>
      <c r="C143" s="74" t="s">
        <v>64</v>
      </c>
      <c r="D143" s="70">
        <f t="shared" si="10"/>
        <v>0.51470588235294112</v>
      </c>
      <c r="E143" s="110">
        <v>60.33</v>
      </c>
      <c r="F143" s="111">
        <v>0.55569999999999997</v>
      </c>
      <c r="G143" s="107">
        <f t="shared" si="8"/>
        <v>60.8857</v>
      </c>
      <c r="H143" s="72">
        <v>9.18</v>
      </c>
      <c r="I143" s="74" t="s">
        <v>65</v>
      </c>
      <c r="J143" s="71">
        <f t="shared" si="11"/>
        <v>9.18</v>
      </c>
      <c r="K143" s="72">
        <v>2875</v>
      </c>
      <c r="L143" s="74" t="s">
        <v>63</v>
      </c>
      <c r="M143" s="70">
        <f t="shared" si="5"/>
        <v>0.28749999999999998</v>
      </c>
      <c r="N143" s="72">
        <v>3048</v>
      </c>
      <c r="O143" s="74" t="s">
        <v>63</v>
      </c>
      <c r="P143" s="70">
        <f t="shared" si="6"/>
        <v>0.30480000000000002</v>
      </c>
    </row>
    <row r="144" spans="1:16">
      <c r="B144" s="108">
        <v>80</v>
      </c>
      <c r="C144" s="74" t="s">
        <v>64</v>
      </c>
      <c r="D144" s="70">
        <f t="shared" si="10"/>
        <v>0.58823529411764708</v>
      </c>
      <c r="E144" s="110">
        <v>63.41</v>
      </c>
      <c r="F144" s="111">
        <v>0.49940000000000001</v>
      </c>
      <c r="G144" s="107">
        <f t="shared" si="8"/>
        <v>63.909399999999998</v>
      </c>
      <c r="H144" s="72">
        <v>9.89</v>
      </c>
      <c r="I144" s="74" t="s">
        <v>65</v>
      </c>
      <c r="J144" s="71">
        <f t="shared" si="11"/>
        <v>9.89</v>
      </c>
      <c r="K144" s="72">
        <v>3060</v>
      </c>
      <c r="L144" s="74" t="s">
        <v>63</v>
      </c>
      <c r="M144" s="70">
        <f t="shared" si="5"/>
        <v>0.30599999999999999</v>
      </c>
      <c r="N144" s="72">
        <v>3114</v>
      </c>
      <c r="O144" s="74" t="s">
        <v>63</v>
      </c>
      <c r="P144" s="70">
        <f t="shared" si="6"/>
        <v>0.31140000000000001</v>
      </c>
    </row>
    <row r="145" spans="2:16">
      <c r="B145" s="108">
        <v>90</v>
      </c>
      <c r="C145" s="74" t="s">
        <v>64</v>
      </c>
      <c r="D145" s="70">
        <f t="shared" si="10"/>
        <v>0.66176470588235292</v>
      </c>
      <c r="E145" s="110">
        <v>65.97</v>
      </c>
      <c r="F145" s="111">
        <v>0.45429999999999998</v>
      </c>
      <c r="G145" s="107">
        <f t="shared" si="8"/>
        <v>66.424300000000002</v>
      </c>
      <c r="H145" s="72">
        <v>10.57</v>
      </c>
      <c r="I145" s="74" t="s">
        <v>65</v>
      </c>
      <c r="J145" s="71">
        <f t="shared" si="11"/>
        <v>10.57</v>
      </c>
      <c r="K145" s="72">
        <v>3220</v>
      </c>
      <c r="L145" s="74" t="s">
        <v>63</v>
      </c>
      <c r="M145" s="70">
        <f t="shared" si="5"/>
        <v>0.32200000000000001</v>
      </c>
      <c r="N145" s="72">
        <v>3171</v>
      </c>
      <c r="O145" s="74" t="s">
        <v>63</v>
      </c>
      <c r="P145" s="70">
        <f t="shared" si="6"/>
        <v>0.31709999999999999</v>
      </c>
    </row>
    <row r="146" spans="2:16">
      <c r="B146" s="108">
        <v>100</v>
      </c>
      <c r="C146" s="74" t="s">
        <v>64</v>
      </c>
      <c r="D146" s="70">
        <f t="shared" si="10"/>
        <v>0.73529411764705888</v>
      </c>
      <c r="E146" s="110">
        <v>68.12</v>
      </c>
      <c r="F146" s="111">
        <v>0.41720000000000002</v>
      </c>
      <c r="G146" s="107">
        <f t="shared" si="8"/>
        <v>68.537199999999999</v>
      </c>
      <c r="H146" s="72">
        <v>11.22</v>
      </c>
      <c r="I146" s="74" t="s">
        <v>65</v>
      </c>
      <c r="J146" s="71">
        <f t="shared" si="11"/>
        <v>11.22</v>
      </c>
      <c r="K146" s="72">
        <v>3361</v>
      </c>
      <c r="L146" s="74" t="s">
        <v>63</v>
      </c>
      <c r="M146" s="70">
        <f t="shared" si="5"/>
        <v>0.33610000000000001</v>
      </c>
      <c r="N146" s="72">
        <v>3221</v>
      </c>
      <c r="O146" s="74" t="s">
        <v>63</v>
      </c>
      <c r="P146" s="70">
        <f t="shared" si="6"/>
        <v>0.3221</v>
      </c>
    </row>
    <row r="147" spans="2:16">
      <c r="B147" s="108">
        <v>110</v>
      </c>
      <c r="C147" s="74" t="s">
        <v>64</v>
      </c>
      <c r="D147" s="70">
        <f t="shared" si="10"/>
        <v>0.80882352941176472</v>
      </c>
      <c r="E147" s="110">
        <v>69.94</v>
      </c>
      <c r="F147" s="111">
        <v>0.3861</v>
      </c>
      <c r="G147" s="107">
        <f t="shared" si="8"/>
        <v>70.326099999999997</v>
      </c>
      <c r="H147" s="72">
        <v>11.86</v>
      </c>
      <c r="I147" s="74" t="s">
        <v>65</v>
      </c>
      <c r="J147" s="71">
        <f t="shared" si="11"/>
        <v>11.86</v>
      </c>
      <c r="K147" s="72">
        <v>3489</v>
      </c>
      <c r="L147" s="74" t="s">
        <v>63</v>
      </c>
      <c r="M147" s="70">
        <f t="shared" si="5"/>
        <v>0.34889999999999999</v>
      </c>
      <c r="N147" s="72">
        <v>3266</v>
      </c>
      <c r="O147" s="74" t="s">
        <v>63</v>
      </c>
      <c r="P147" s="70">
        <f t="shared" si="6"/>
        <v>0.3266</v>
      </c>
    </row>
    <row r="148" spans="2:16">
      <c r="B148" s="108">
        <v>120</v>
      </c>
      <c r="C148" s="74" t="s">
        <v>64</v>
      </c>
      <c r="D148" s="70">
        <f t="shared" si="10"/>
        <v>0.88235294117647056</v>
      </c>
      <c r="E148" s="110">
        <v>71.5</v>
      </c>
      <c r="F148" s="111">
        <v>0.35970000000000002</v>
      </c>
      <c r="G148" s="107">
        <f t="shared" si="8"/>
        <v>71.859700000000004</v>
      </c>
      <c r="H148" s="72">
        <v>12.49</v>
      </c>
      <c r="I148" s="74" t="s">
        <v>65</v>
      </c>
      <c r="J148" s="71">
        <f t="shared" si="11"/>
        <v>12.49</v>
      </c>
      <c r="K148" s="72">
        <v>3607</v>
      </c>
      <c r="L148" s="74" t="s">
        <v>63</v>
      </c>
      <c r="M148" s="70">
        <f t="shared" ref="M148:M166" si="12">K148/1000/10</f>
        <v>0.36070000000000002</v>
      </c>
      <c r="N148" s="72">
        <v>3307</v>
      </c>
      <c r="O148" s="74" t="s">
        <v>63</v>
      </c>
      <c r="P148" s="70">
        <f t="shared" ref="P148:P189" si="13">N148/1000/10</f>
        <v>0.33069999999999999</v>
      </c>
    </row>
    <row r="149" spans="2:16">
      <c r="B149" s="108">
        <v>130</v>
      </c>
      <c r="C149" s="74" t="s">
        <v>64</v>
      </c>
      <c r="D149" s="70">
        <f t="shared" si="10"/>
        <v>0.95588235294117652</v>
      </c>
      <c r="E149" s="110">
        <v>72.849999999999994</v>
      </c>
      <c r="F149" s="111">
        <v>0.33689999999999998</v>
      </c>
      <c r="G149" s="107">
        <f t="shared" ref="G149:G212" si="14">E149+F149</f>
        <v>73.186899999999994</v>
      </c>
      <c r="H149" s="72">
        <v>13.1</v>
      </c>
      <c r="I149" s="74" t="s">
        <v>65</v>
      </c>
      <c r="J149" s="71">
        <f t="shared" si="11"/>
        <v>13.1</v>
      </c>
      <c r="K149" s="72">
        <v>3716</v>
      </c>
      <c r="L149" s="74" t="s">
        <v>63</v>
      </c>
      <c r="M149" s="70">
        <f t="shared" si="12"/>
        <v>0.37160000000000004</v>
      </c>
      <c r="N149" s="72">
        <v>3345</v>
      </c>
      <c r="O149" s="74" t="s">
        <v>63</v>
      </c>
      <c r="P149" s="70">
        <f t="shared" si="13"/>
        <v>0.33450000000000002</v>
      </c>
    </row>
    <row r="150" spans="2:16">
      <c r="B150" s="108">
        <v>140</v>
      </c>
      <c r="C150" s="74" t="s">
        <v>64</v>
      </c>
      <c r="D150" s="70">
        <f t="shared" si="10"/>
        <v>1.0294117647058822</v>
      </c>
      <c r="E150" s="110">
        <v>74.03</v>
      </c>
      <c r="F150" s="111">
        <v>0.317</v>
      </c>
      <c r="G150" s="107">
        <f t="shared" si="14"/>
        <v>74.346999999999994</v>
      </c>
      <c r="H150" s="72">
        <v>13.7</v>
      </c>
      <c r="I150" s="74" t="s">
        <v>65</v>
      </c>
      <c r="J150" s="71">
        <f t="shared" si="11"/>
        <v>13.7</v>
      </c>
      <c r="K150" s="72">
        <v>3818</v>
      </c>
      <c r="L150" s="74" t="s">
        <v>63</v>
      </c>
      <c r="M150" s="70">
        <f t="shared" si="12"/>
        <v>0.38180000000000003</v>
      </c>
      <c r="N150" s="72">
        <v>3380</v>
      </c>
      <c r="O150" s="74" t="s">
        <v>63</v>
      </c>
      <c r="P150" s="70">
        <f t="shared" si="13"/>
        <v>0.33799999999999997</v>
      </c>
    </row>
    <row r="151" spans="2:16">
      <c r="B151" s="108">
        <v>150</v>
      </c>
      <c r="C151" s="74" t="s">
        <v>64</v>
      </c>
      <c r="D151" s="70">
        <f t="shared" si="10"/>
        <v>1.1029411764705883</v>
      </c>
      <c r="E151" s="110">
        <v>75.069999999999993</v>
      </c>
      <c r="F151" s="111">
        <v>0.29949999999999999</v>
      </c>
      <c r="G151" s="107">
        <f t="shared" si="14"/>
        <v>75.369499999999988</v>
      </c>
      <c r="H151" s="72">
        <v>14.29</v>
      </c>
      <c r="I151" s="74" t="s">
        <v>65</v>
      </c>
      <c r="J151" s="71">
        <f t="shared" si="11"/>
        <v>14.29</v>
      </c>
      <c r="K151" s="72">
        <v>3915</v>
      </c>
      <c r="L151" s="74" t="s">
        <v>63</v>
      </c>
      <c r="M151" s="70">
        <f t="shared" si="12"/>
        <v>0.39150000000000001</v>
      </c>
      <c r="N151" s="72">
        <v>3413</v>
      </c>
      <c r="O151" s="74" t="s">
        <v>63</v>
      </c>
      <c r="P151" s="70">
        <f t="shared" si="13"/>
        <v>0.34129999999999999</v>
      </c>
    </row>
    <row r="152" spans="2:16">
      <c r="B152" s="108">
        <v>160</v>
      </c>
      <c r="C152" s="74" t="s">
        <v>64</v>
      </c>
      <c r="D152" s="70">
        <f t="shared" si="10"/>
        <v>1.1764705882352942</v>
      </c>
      <c r="E152" s="110">
        <v>75.98</v>
      </c>
      <c r="F152" s="111">
        <v>0.28399999999999997</v>
      </c>
      <c r="G152" s="107">
        <f t="shared" si="14"/>
        <v>76.26400000000001</v>
      </c>
      <c r="H152" s="72">
        <v>14.88</v>
      </c>
      <c r="I152" s="74" t="s">
        <v>65</v>
      </c>
      <c r="J152" s="71">
        <f t="shared" si="11"/>
        <v>14.88</v>
      </c>
      <c r="K152" s="72">
        <v>4006</v>
      </c>
      <c r="L152" s="74" t="s">
        <v>63</v>
      </c>
      <c r="M152" s="70">
        <f t="shared" si="12"/>
        <v>0.40060000000000001</v>
      </c>
      <c r="N152" s="72">
        <v>3444</v>
      </c>
      <c r="O152" s="74" t="s">
        <v>63</v>
      </c>
      <c r="P152" s="70">
        <f t="shared" si="13"/>
        <v>0.34439999999999998</v>
      </c>
    </row>
    <row r="153" spans="2:16">
      <c r="B153" s="108">
        <v>170</v>
      </c>
      <c r="C153" s="74" t="s">
        <v>64</v>
      </c>
      <c r="D153" s="70">
        <f t="shared" si="10"/>
        <v>1.25</v>
      </c>
      <c r="E153" s="110">
        <v>76.78</v>
      </c>
      <c r="F153" s="111">
        <v>0.27010000000000001</v>
      </c>
      <c r="G153" s="107">
        <f t="shared" si="14"/>
        <v>77.0501</v>
      </c>
      <c r="H153" s="72">
        <v>15.46</v>
      </c>
      <c r="I153" s="74" t="s">
        <v>65</v>
      </c>
      <c r="J153" s="71">
        <f t="shared" si="11"/>
        <v>15.46</v>
      </c>
      <c r="K153" s="72">
        <v>4094</v>
      </c>
      <c r="L153" s="74" t="s">
        <v>63</v>
      </c>
      <c r="M153" s="70">
        <f t="shared" si="12"/>
        <v>0.40940000000000004</v>
      </c>
      <c r="N153" s="72">
        <v>3473</v>
      </c>
      <c r="O153" s="74" t="s">
        <v>63</v>
      </c>
      <c r="P153" s="70">
        <f t="shared" si="13"/>
        <v>0.3473</v>
      </c>
    </row>
    <row r="154" spans="2:16">
      <c r="B154" s="108">
        <v>180</v>
      </c>
      <c r="C154" s="74" t="s">
        <v>64</v>
      </c>
      <c r="D154" s="70">
        <f t="shared" si="10"/>
        <v>1.3235294117647058</v>
      </c>
      <c r="E154" s="110">
        <v>77.489999999999995</v>
      </c>
      <c r="F154" s="111">
        <v>0.2576</v>
      </c>
      <c r="G154" s="107">
        <f t="shared" si="14"/>
        <v>77.747599999999991</v>
      </c>
      <c r="H154" s="72">
        <v>16.03</v>
      </c>
      <c r="I154" s="74" t="s">
        <v>65</v>
      </c>
      <c r="J154" s="71">
        <f t="shared" si="11"/>
        <v>16.03</v>
      </c>
      <c r="K154" s="72">
        <v>4178</v>
      </c>
      <c r="L154" s="74" t="s">
        <v>63</v>
      </c>
      <c r="M154" s="70">
        <f t="shared" si="12"/>
        <v>0.4178</v>
      </c>
      <c r="N154" s="72">
        <v>3501</v>
      </c>
      <c r="O154" s="74" t="s">
        <v>63</v>
      </c>
      <c r="P154" s="70">
        <f t="shared" si="13"/>
        <v>0.35009999999999997</v>
      </c>
    </row>
    <row r="155" spans="2:16">
      <c r="B155" s="108">
        <v>200</v>
      </c>
      <c r="C155" s="74" t="s">
        <v>64</v>
      </c>
      <c r="D155" s="70">
        <f t="shared" si="10"/>
        <v>1.4705882352941178</v>
      </c>
      <c r="E155" s="110">
        <v>78.680000000000007</v>
      </c>
      <c r="F155" s="111">
        <v>0.23599999999999999</v>
      </c>
      <c r="G155" s="107">
        <f t="shared" si="14"/>
        <v>78.916000000000011</v>
      </c>
      <c r="H155" s="72">
        <v>17.16</v>
      </c>
      <c r="I155" s="74" t="s">
        <v>65</v>
      </c>
      <c r="J155" s="71">
        <f t="shared" si="11"/>
        <v>17.16</v>
      </c>
      <c r="K155" s="72">
        <v>4482</v>
      </c>
      <c r="L155" s="74" t="s">
        <v>63</v>
      </c>
      <c r="M155" s="70">
        <f t="shared" si="12"/>
        <v>0.44820000000000004</v>
      </c>
      <c r="N155" s="72">
        <v>3553</v>
      </c>
      <c r="O155" s="74" t="s">
        <v>63</v>
      </c>
      <c r="P155" s="70">
        <f t="shared" si="13"/>
        <v>0.3553</v>
      </c>
    </row>
    <row r="156" spans="2:16">
      <c r="B156" s="108">
        <v>225</v>
      </c>
      <c r="C156" s="74" t="s">
        <v>64</v>
      </c>
      <c r="D156" s="70">
        <f t="shared" si="10"/>
        <v>1.6544117647058822</v>
      </c>
      <c r="E156" s="110">
        <v>79.819999999999993</v>
      </c>
      <c r="F156" s="111">
        <v>0.21390000000000001</v>
      </c>
      <c r="G156" s="107">
        <f t="shared" si="14"/>
        <v>80.033899999999988</v>
      </c>
      <c r="H156" s="72">
        <v>18.559999999999999</v>
      </c>
      <c r="I156" s="74" t="s">
        <v>65</v>
      </c>
      <c r="J156" s="71">
        <f t="shared" si="11"/>
        <v>18.559999999999999</v>
      </c>
      <c r="K156" s="72">
        <v>4905</v>
      </c>
      <c r="L156" s="74" t="s">
        <v>63</v>
      </c>
      <c r="M156" s="70">
        <f t="shared" si="12"/>
        <v>0.49050000000000005</v>
      </c>
      <c r="N156" s="72">
        <v>3612</v>
      </c>
      <c r="O156" s="74" t="s">
        <v>63</v>
      </c>
      <c r="P156" s="70">
        <f t="shared" si="13"/>
        <v>0.36120000000000002</v>
      </c>
    </row>
    <row r="157" spans="2:16">
      <c r="B157" s="108">
        <v>250</v>
      </c>
      <c r="C157" s="74" t="s">
        <v>64</v>
      </c>
      <c r="D157" s="70">
        <f t="shared" si="10"/>
        <v>1.838235294117647</v>
      </c>
      <c r="E157" s="110">
        <v>80.64</v>
      </c>
      <c r="F157" s="111">
        <v>0.19589999999999999</v>
      </c>
      <c r="G157" s="107">
        <f t="shared" si="14"/>
        <v>80.835899999999995</v>
      </c>
      <c r="H157" s="72">
        <v>19.940000000000001</v>
      </c>
      <c r="I157" s="74" t="s">
        <v>65</v>
      </c>
      <c r="J157" s="71">
        <f t="shared" si="11"/>
        <v>19.940000000000001</v>
      </c>
      <c r="K157" s="72">
        <v>5286</v>
      </c>
      <c r="L157" s="74" t="s">
        <v>63</v>
      </c>
      <c r="M157" s="70">
        <f t="shared" si="12"/>
        <v>0.52859999999999996</v>
      </c>
      <c r="N157" s="72">
        <v>3667</v>
      </c>
      <c r="O157" s="74" t="s">
        <v>63</v>
      </c>
      <c r="P157" s="70">
        <f t="shared" si="13"/>
        <v>0.36669999999999997</v>
      </c>
    </row>
    <row r="158" spans="2:16">
      <c r="B158" s="108">
        <v>275</v>
      </c>
      <c r="C158" s="74" t="s">
        <v>64</v>
      </c>
      <c r="D158" s="70">
        <f t="shared" ref="D158:D171" si="15">B158/$C$5</f>
        <v>2.0220588235294117</v>
      </c>
      <c r="E158" s="110">
        <v>81.34</v>
      </c>
      <c r="F158" s="111">
        <v>0.18079999999999999</v>
      </c>
      <c r="G158" s="107">
        <f t="shared" si="14"/>
        <v>81.520800000000008</v>
      </c>
      <c r="H158" s="72">
        <v>21.31</v>
      </c>
      <c r="I158" s="74" t="s">
        <v>65</v>
      </c>
      <c r="J158" s="71">
        <f t="shared" si="11"/>
        <v>21.31</v>
      </c>
      <c r="K158" s="72">
        <v>5634</v>
      </c>
      <c r="L158" s="74" t="s">
        <v>63</v>
      </c>
      <c r="M158" s="70">
        <f t="shared" si="12"/>
        <v>0.56340000000000001</v>
      </c>
      <c r="N158" s="72">
        <v>3718</v>
      </c>
      <c r="O158" s="74" t="s">
        <v>63</v>
      </c>
      <c r="P158" s="70">
        <f t="shared" si="13"/>
        <v>0.37180000000000002</v>
      </c>
    </row>
    <row r="159" spans="2:16">
      <c r="B159" s="108">
        <v>300</v>
      </c>
      <c r="C159" s="74" t="s">
        <v>64</v>
      </c>
      <c r="D159" s="70">
        <f t="shared" si="15"/>
        <v>2.2058823529411766</v>
      </c>
      <c r="E159" s="110">
        <v>82.3</v>
      </c>
      <c r="F159" s="111">
        <v>0.16800000000000001</v>
      </c>
      <c r="G159" s="107">
        <f t="shared" si="14"/>
        <v>82.468000000000004</v>
      </c>
      <c r="H159" s="72">
        <v>22.66</v>
      </c>
      <c r="I159" s="74" t="s">
        <v>65</v>
      </c>
      <c r="J159" s="71">
        <f t="shared" si="11"/>
        <v>22.66</v>
      </c>
      <c r="K159" s="72">
        <v>5955</v>
      </c>
      <c r="L159" s="74" t="s">
        <v>63</v>
      </c>
      <c r="M159" s="70">
        <f t="shared" si="12"/>
        <v>0.59550000000000003</v>
      </c>
      <c r="N159" s="72">
        <v>3766</v>
      </c>
      <c r="O159" s="74" t="s">
        <v>63</v>
      </c>
      <c r="P159" s="70">
        <f t="shared" si="13"/>
        <v>0.37659999999999999</v>
      </c>
    </row>
    <row r="160" spans="2:16">
      <c r="B160" s="108">
        <v>325</v>
      </c>
      <c r="C160" s="74" t="s">
        <v>64</v>
      </c>
      <c r="D160" s="70">
        <f t="shared" si="15"/>
        <v>2.3897058823529411</v>
      </c>
      <c r="E160" s="110">
        <v>82.41</v>
      </c>
      <c r="F160" s="111">
        <v>0.157</v>
      </c>
      <c r="G160" s="107">
        <f t="shared" si="14"/>
        <v>82.566999999999993</v>
      </c>
      <c r="H160" s="72">
        <v>24</v>
      </c>
      <c r="I160" s="74" t="s">
        <v>65</v>
      </c>
      <c r="J160" s="71">
        <f t="shared" si="11"/>
        <v>24</v>
      </c>
      <c r="K160" s="72">
        <v>6256</v>
      </c>
      <c r="L160" s="74" t="s">
        <v>63</v>
      </c>
      <c r="M160" s="70">
        <f t="shared" si="12"/>
        <v>0.62560000000000004</v>
      </c>
      <c r="N160" s="72">
        <v>3812</v>
      </c>
      <c r="O160" s="74" t="s">
        <v>63</v>
      </c>
      <c r="P160" s="70">
        <f t="shared" si="13"/>
        <v>0.38119999999999998</v>
      </c>
    </row>
    <row r="161" spans="2:16">
      <c r="B161" s="108">
        <v>350</v>
      </c>
      <c r="C161" s="74" t="s">
        <v>64</v>
      </c>
      <c r="D161" s="70">
        <f t="shared" si="15"/>
        <v>2.5735294117647061</v>
      </c>
      <c r="E161" s="110">
        <v>82.65</v>
      </c>
      <c r="F161" s="111">
        <v>0.14749999999999999</v>
      </c>
      <c r="G161" s="107">
        <f t="shared" si="14"/>
        <v>82.797499999999999</v>
      </c>
      <c r="H161" s="72">
        <v>25.34</v>
      </c>
      <c r="I161" s="74" t="s">
        <v>65</v>
      </c>
      <c r="J161" s="71">
        <f t="shared" si="11"/>
        <v>25.34</v>
      </c>
      <c r="K161" s="72">
        <v>6542</v>
      </c>
      <c r="L161" s="74" t="s">
        <v>63</v>
      </c>
      <c r="M161" s="70">
        <f t="shared" si="12"/>
        <v>0.6542</v>
      </c>
      <c r="N161" s="72">
        <v>3856</v>
      </c>
      <c r="O161" s="74" t="s">
        <v>63</v>
      </c>
      <c r="P161" s="70">
        <f t="shared" si="13"/>
        <v>0.3856</v>
      </c>
    </row>
    <row r="162" spans="2:16">
      <c r="B162" s="108">
        <v>375</v>
      </c>
      <c r="C162" s="74" t="s">
        <v>64</v>
      </c>
      <c r="D162" s="70">
        <f t="shared" si="15"/>
        <v>2.7573529411764706</v>
      </c>
      <c r="E162" s="110">
        <v>82.82</v>
      </c>
      <c r="F162" s="111">
        <v>0.1391</v>
      </c>
      <c r="G162" s="107">
        <f t="shared" si="14"/>
        <v>82.959099999999992</v>
      </c>
      <c r="H162" s="72">
        <v>26.68</v>
      </c>
      <c r="I162" s="74" t="s">
        <v>65</v>
      </c>
      <c r="J162" s="71">
        <f t="shared" si="11"/>
        <v>26.68</v>
      </c>
      <c r="K162" s="72">
        <v>6815</v>
      </c>
      <c r="L162" s="74" t="s">
        <v>63</v>
      </c>
      <c r="M162" s="70">
        <f t="shared" si="12"/>
        <v>0.68149999999999999</v>
      </c>
      <c r="N162" s="72">
        <v>3898</v>
      </c>
      <c r="O162" s="74" t="s">
        <v>63</v>
      </c>
      <c r="P162" s="70">
        <f t="shared" si="13"/>
        <v>0.38980000000000004</v>
      </c>
    </row>
    <row r="163" spans="2:16">
      <c r="B163" s="108">
        <v>400</v>
      </c>
      <c r="C163" s="74" t="s">
        <v>64</v>
      </c>
      <c r="D163" s="70">
        <f t="shared" si="15"/>
        <v>2.9411764705882355</v>
      </c>
      <c r="E163" s="110">
        <v>82.89</v>
      </c>
      <c r="F163" s="111">
        <v>0.13170000000000001</v>
      </c>
      <c r="G163" s="107">
        <f t="shared" si="14"/>
        <v>83.021699999999996</v>
      </c>
      <c r="H163" s="72">
        <v>28.02</v>
      </c>
      <c r="I163" s="74" t="s">
        <v>65</v>
      </c>
      <c r="J163" s="71">
        <f t="shared" si="11"/>
        <v>28.02</v>
      </c>
      <c r="K163" s="72">
        <v>7076</v>
      </c>
      <c r="L163" s="74" t="s">
        <v>63</v>
      </c>
      <c r="M163" s="70">
        <f t="shared" si="12"/>
        <v>0.70760000000000001</v>
      </c>
      <c r="N163" s="72">
        <v>3938</v>
      </c>
      <c r="O163" s="74" t="s">
        <v>63</v>
      </c>
      <c r="P163" s="70">
        <f t="shared" si="13"/>
        <v>0.39380000000000004</v>
      </c>
    </row>
    <row r="164" spans="2:16">
      <c r="B164" s="108">
        <v>450</v>
      </c>
      <c r="C164" s="74" t="s">
        <v>64</v>
      </c>
      <c r="D164" s="70">
        <f t="shared" si="15"/>
        <v>3.3088235294117645</v>
      </c>
      <c r="E164" s="110">
        <v>82.8</v>
      </c>
      <c r="F164" s="111">
        <v>0.1191</v>
      </c>
      <c r="G164" s="107">
        <f t="shared" si="14"/>
        <v>82.9191</v>
      </c>
      <c r="H164" s="72">
        <v>30.69</v>
      </c>
      <c r="I164" s="74" t="s">
        <v>65</v>
      </c>
      <c r="J164" s="71">
        <f t="shared" si="11"/>
        <v>30.69</v>
      </c>
      <c r="K164" s="72">
        <v>8030</v>
      </c>
      <c r="L164" s="74" t="s">
        <v>63</v>
      </c>
      <c r="M164" s="71">
        <f t="shared" si="12"/>
        <v>0.80299999999999994</v>
      </c>
      <c r="N164" s="72">
        <v>4016</v>
      </c>
      <c r="O164" s="74" t="s">
        <v>63</v>
      </c>
      <c r="P164" s="70">
        <f t="shared" si="13"/>
        <v>0.40160000000000001</v>
      </c>
    </row>
    <row r="165" spans="2:16">
      <c r="B165" s="108">
        <v>500</v>
      </c>
      <c r="C165" s="74" t="s">
        <v>64</v>
      </c>
      <c r="D165" s="70">
        <f t="shared" si="15"/>
        <v>3.6764705882352939</v>
      </c>
      <c r="E165" s="110">
        <v>82.45</v>
      </c>
      <c r="F165" s="111">
        <v>0.1089</v>
      </c>
      <c r="G165" s="107">
        <f t="shared" si="14"/>
        <v>82.558900000000008</v>
      </c>
      <c r="H165" s="72">
        <v>33.380000000000003</v>
      </c>
      <c r="I165" s="74" t="s">
        <v>65</v>
      </c>
      <c r="J165" s="71">
        <f t="shared" si="11"/>
        <v>33.380000000000003</v>
      </c>
      <c r="K165" s="72">
        <v>8886</v>
      </c>
      <c r="L165" s="74" t="s">
        <v>63</v>
      </c>
      <c r="M165" s="71">
        <f t="shared" si="12"/>
        <v>0.88859999999999995</v>
      </c>
      <c r="N165" s="72">
        <v>4090</v>
      </c>
      <c r="O165" s="74" t="s">
        <v>63</v>
      </c>
      <c r="P165" s="70">
        <f t="shared" si="13"/>
        <v>0.40899999999999997</v>
      </c>
    </row>
    <row r="166" spans="2:16">
      <c r="B166" s="108">
        <v>550</v>
      </c>
      <c r="C166" s="74" t="s">
        <v>64</v>
      </c>
      <c r="D166" s="70">
        <f t="shared" si="15"/>
        <v>4.0441176470588234</v>
      </c>
      <c r="E166" s="110">
        <v>81.91</v>
      </c>
      <c r="F166" s="111">
        <v>0.1003</v>
      </c>
      <c r="G166" s="107">
        <f t="shared" si="14"/>
        <v>82.010300000000001</v>
      </c>
      <c r="H166" s="72">
        <v>36.07</v>
      </c>
      <c r="I166" s="74" t="s">
        <v>65</v>
      </c>
      <c r="J166" s="71">
        <f t="shared" si="11"/>
        <v>36.07</v>
      </c>
      <c r="K166" s="72">
        <v>9675</v>
      </c>
      <c r="L166" s="74" t="s">
        <v>63</v>
      </c>
      <c r="M166" s="71">
        <f t="shared" si="12"/>
        <v>0.96750000000000003</v>
      </c>
      <c r="N166" s="72">
        <v>4161</v>
      </c>
      <c r="O166" s="74" t="s">
        <v>63</v>
      </c>
      <c r="P166" s="70">
        <f t="shared" si="13"/>
        <v>0.41609999999999997</v>
      </c>
    </row>
    <row r="167" spans="2:16">
      <c r="B167" s="108">
        <v>600</v>
      </c>
      <c r="C167" s="74" t="s">
        <v>64</v>
      </c>
      <c r="D167" s="70">
        <f t="shared" si="15"/>
        <v>4.4117647058823533</v>
      </c>
      <c r="E167" s="110">
        <v>81.23</v>
      </c>
      <c r="F167" s="111">
        <v>9.3119999999999994E-2</v>
      </c>
      <c r="G167" s="107">
        <f t="shared" si="14"/>
        <v>81.323120000000003</v>
      </c>
      <c r="H167" s="72">
        <v>38.79</v>
      </c>
      <c r="I167" s="74" t="s">
        <v>65</v>
      </c>
      <c r="J167" s="71">
        <f t="shared" si="11"/>
        <v>38.79</v>
      </c>
      <c r="K167" s="72">
        <v>1.04</v>
      </c>
      <c r="L167" s="73" t="s">
        <v>65</v>
      </c>
      <c r="M167" s="71">
        <f t="shared" ref="M167:M220" si="16">K167</f>
        <v>1.04</v>
      </c>
      <c r="N167" s="72">
        <v>4231</v>
      </c>
      <c r="O167" s="74" t="s">
        <v>63</v>
      </c>
      <c r="P167" s="70">
        <f t="shared" si="13"/>
        <v>0.42309999999999998</v>
      </c>
    </row>
    <row r="168" spans="2:16">
      <c r="B168" s="108">
        <v>650</v>
      </c>
      <c r="C168" s="74" t="s">
        <v>64</v>
      </c>
      <c r="D168" s="70">
        <f t="shared" si="15"/>
        <v>4.7794117647058822</v>
      </c>
      <c r="E168" s="110">
        <v>80.44</v>
      </c>
      <c r="F168" s="111">
        <v>8.6929999999999993E-2</v>
      </c>
      <c r="G168" s="107">
        <f t="shared" si="14"/>
        <v>80.526929999999993</v>
      </c>
      <c r="H168" s="72">
        <v>41.53</v>
      </c>
      <c r="I168" s="74" t="s">
        <v>65</v>
      </c>
      <c r="J168" s="71">
        <f t="shared" si="11"/>
        <v>41.53</v>
      </c>
      <c r="K168" s="72">
        <v>1.1100000000000001</v>
      </c>
      <c r="L168" s="74" t="s">
        <v>65</v>
      </c>
      <c r="M168" s="71">
        <f t="shared" si="16"/>
        <v>1.1100000000000001</v>
      </c>
      <c r="N168" s="72">
        <v>4299</v>
      </c>
      <c r="O168" s="74" t="s">
        <v>63</v>
      </c>
      <c r="P168" s="70">
        <f t="shared" si="13"/>
        <v>0.42990000000000006</v>
      </c>
    </row>
    <row r="169" spans="2:16">
      <c r="B169" s="108">
        <v>700</v>
      </c>
      <c r="C169" s="74" t="s">
        <v>64</v>
      </c>
      <c r="D169" s="70">
        <f t="shared" si="15"/>
        <v>5.1470588235294121</v>
      </c>
      <c r="E169" s="110">
        <v>79.58</v>
      </c>
      <c r="F169" s="111">
        <v>8.1549999999999997E-2</v>
      </c>
      <c r="G169" s="107">
        <f t="shared" si="14"/>
        <v>79.661549999999991</v>
      </c>
      <c r="H169" s="72">
        <v>44.3</v>
      </c>
      <c r="I169" s="74" t="s">
        <v>65</v>
      </c>
      <c r="J169" s="71">
        <f t="shared" si="11"/>
        <v>44.3</v>
      </c>
      <c r="K169" s="72">
        <v>1.18</v>
      </c>
      <c r="L169" s="74" t="s">
        <v>65</v>
      </c>
      <c r="M169" s="71">
        <f t="shared" si="16"/>
        <v>1.18</v>
      </c>
      <c r="N169" s="72">
        <v>4366</v>
      </c>
      <c r="O169" s="74" t="s">
        <v>63</v>
      </c>
      <c r="P169" s="70">
        <f t="shared" si="13"/>
        <v>0.43659999999999999</v>
      </c>
    </row>
    <row r="170" spans="2:16">
      <c r="B170" s="108">
        <v>800</v>
      </c>
      <c r="C170" s="74" t="s">
        <v>64</v>
      </c>
      <c r="D170" s="70">
        <f t="shared" si="15"/>
        <v>5.882352941176471</v>
      </c>
      <c r="E170" s="110">
        <v>77.709999999999994</v>
      </c>
      <c r="F170" s="111">
        <v>7.2669999999999998E-2</v>
      </c>
      <c r="G170" s="107">
        <f t="shared" si="14"/>
        <v>77.782669999999996</v>
      </c>
      <c r="H170" s="72">
        <v>49.94</v>
      </c>
      <c r="I170" s="74" t="s">
        <v>65</v>
      </c>
      <c r="J170" s="71">
        <f t="shared" ref="J170:J196" si="17">H170</f>
        <v>49.94</v>
      </c>
      <c r="K170" s="72">
        <v>1.42</v>
      </c>
      <c r="L170" s="74" t="s">
        <v>65</v>
      </c>
      <c r="M170" s="71">
        <f t="shared" si="16"/>
        <v>1.42</v>
      </c>
      <c r="N170" s="72">
        <v>4498</v>
      </c>
      <c r="O170" s="74" t="s">
        <v>63</v>
      </c>
      <c r="P170" s="70">
        <f t="shared" si="13"/>
        <v>0.44980000000000003</v>
      </c>
    </row>
    <row r="171" spans="2:16">
      <c r="B171" s="108">
        <v>900</v>
      </c>
      <c r="C171" s="74" t="s">
        <v>64</v>
      </c>
      <c r="D171" s="70">
        <f t="shared" si="15"/>
        <v>6.617647058823529</v>
      </c>
      <c r="E171" s="110">
        <v>75.760000000000005</v>
      </c>
      <c r="F171" s="111">
        <v>6.5629999999999994E-2</v>
      </c>
      <c r="G171" s="107">
        <f t="shared" si="14"/>
        <v>75.825630000000004</v>
      </c>
      <c r="H171" s="72">
        <v>55.72</v>
      </c>
      <c r="I171" s="74" t="s">
        <v>65</v>
      </c>
      <c r="J171" s="71">
        <f t="shared" si="17"/>
        <v>55.72</v>
      </c>
      <c r="K171" s="72">
        <v>1.64</v>
      </c>
      <c r="L171" s="74" t="s">
        <v>65</v>
      </c>
      <c r="M171" s="71">
        <f t="shared" si="16"/>
        <v>1.64</v>
      </c>
      <c r="N171" s="72">
        <v>4629</v>
      </c>
      <c r="O171" s="74" t="s">
        <v>63</v>
      </c>
      <c r="P171" s="70">
        <f t="shared" si="13"/>
        <v>0.46289999999999998</v>
      </c>
    </row>
    <row r="172" spans="2:16">
      <c r="B172" s="108">
        <v>1</v>
      </c>
      <c r="C172" s="73" t="s">
        <v>66</v>
      </c>
      <c r="D172" s="70">
        <f t="shared" ref="D172:D228" si="18">B172*1000/$C$5</f>
        <v>7.3529411764705879</v>
      </c>
      <c r="E172" s="110">
        <v>73.81</v>
      </c>
      <c r="F172" s="111">
        <v>5.9889999999999999E-2</v>
      </c>
      <c r="G172" s="107">
        <f t="shared" si="14"/>
        <v>73.869889999999998</v>
      </c>
      <c r="H172" s="72">
        <v>61.66</v>
      </c>
      <c r="I172" s="74" t="s">
        <v>65</v>
      </c>
      <c r="J172" s="71">
        <f t="shared" si="17"/>
        <v>61.66</v>
      </c>
      <c r="K172" s="72">
        <v>1.85</v>
      </c>
      <c r="L172" s="74" t="s">
        <v>65</v>
      </c>
      <c r="M172" s="71">
        <f t="shared" si="16"/>
        <v>1.85</v>
      </c>
      <c r="N172" s="72">
        <v>4760</v>
      </c>
      <c r="O172" s="74" t="s">
        <v>63</v>
      </c>
      <c r="P172" s="70">
        <f t="shared" si="13"/>
        <v>0.47599999999999998</v>
      </c>
    </row>
    <row r="173" spans="2:16">
      <c r="B173" s="108">
        <v>1.1000000000000001</v>
      </c>
      <c r="C173" s="74" t="s">
        <v>66</v>
      </c>
      <c r="D173" s="70">
        <f t="shared" si="18"/>
        <v>8.0882352941176467</v>
      </c>
      <c r="E173" s="110">
        <v>71.900000000000006</v>
      </c>
      <c r="F173" s="111">
        <v>5.5129999999999998E-2</v>
      </c>
      <c r="G173" s="107">
        <f t="shared" si="14"/>
        <v>71.955130000000011</v>
      </c>
      <c r="H173" s="72">
        <v>67.739999999999995</v>
      </c>
      <c r="I173" s="74" t="s">
        <v>65</v>
      </c>
      <c r="J173" s="71">
        <f t="shared" si="17"/>
        <v>67.739999999999995</v>
      </c>
      <c r="K173" s="72">
        <v>2.04</v>
      </c>
      <c r="L173" s="74" t="s">
        <v>65</v>
      </c>
      <c r="M173" s="71">
        <f t="shared" si="16"/>
        <v>2.04</v>
      </c>
      <c r="N173" s="72">
        <v>4892</v>
      </c>
      <c r="O173" s="74" t="s">
        <v>63</v>
      </c>
      <c r="P173" s="71">
        <f t="shared" si="13"/>
        <v>0.48920000000000002</v>
      </c>
    </row>
    <row r="174" spans="2:16">
      <c r="B174" s="108">
        <v>1.2</v>
      </c>
      <c r="C174" s="74" t="s">
        <v>66</v>
      </c>
      <c r="D174" s="70">
        <f t="shared" si="18"/>
        <v>8.8235294117647065</v>
      </c>
      <c r="E174" s="110">
        <v>70.05</v>
      </c>
      <c r="F174" s="111">
        <v>5.11E-2</v>
      </c>
      <c r="G174" s="107">
        <f t="shared" si="14"/>
        <v>70.101100000000002</v>
      </c>
      <c r="H174" s="72">
        <v>74</v>
      </c>
      <c r="I174" s="74" t="s">
        <v>65</v>
      </c>
      <c r="J174" s="71">
        <f t="shared" si="17"/>
        <v>74</v>
      </c>
      <c r="K174" s="72">
        <v>2.2200000000000002</v>
      </c>
      <c r="L174" s="74" t="s">
        <v>65</v>
      </c>
      <c r="M174" s="71">
        <f t="shared" si="16"/>
        <v>2.2200000000000002</v>
      </c>
      <c r="N174" s="72">
        <v>5025</v>
      </c>
      <c r="O174" s="74" t="s">
        <v>63</v>
      </c>
      <c r="P174" s="71">
        <f t="shared" si="13"/>
        <v>0.50250000000000006</v>
      </c>
    </row>
    <row r="175" spans="2:16">
      <c r="B175" s="108">
        <v>1.3</v>
      </c>
      <c r="C175" s="74" t="s">
        <v>66</v>
      </c>
      <c r="D175" s="70">
        <f t="shared" si="18"/>
        <v>9.5588235294117645</v>
      </c>
      <c r="E175" s="110">
        <v>68.290000000000006</v>
      </c>
      <c r="F175" s="111">
        <v>4.7660000000000001E-2</v>
      </c>
      <c r="G175" s="107">
        <f t="shared" si="14"/>
        <v>68.33766</v>
      </c>
      <c r="H175" s="72">
        <v>80.41</v>
      </c>
      <c r="I175" s="74" t="s">
        <v>65</v>
      </c>
      <c r="J175" s="71">
        <f t="shared" si="17"/>
        <v>80.41</v>
      </c>
      <c r="K175" s="72">
        <v>2.4</v>
      </c>
      <c r="L175" s="74" t="s">
        <v>65</v>
      </c>
      <c r="M175" s="71">
        <f t="shared" si="16"/>
        <v>2.4</v>
      </c>
      <c r="N175" s="72">
        <v>5160</v>
      </c>
      <c r="O175" s="74" t="s">
        <v>63</v>
      </c>
      <c r="P175" s="71">
        <f t="shared" si="13"/>
        <v>0.51600000000000001</v>
      </c>
    </row>
    <row r="176" spans="2:16">
      <c r="B176" s="108">
        <v>1.4</v>
      </c>
      <c r="C176" s="74" t="s">
        <v>66</v>
      </c>
      <c r="D176" s="70">
        <f t="shared" si="18"/>
        <v>10.294117647058824</v>
      </c>
      <c r="E176" s="110">
        <v>66.62</v>
      </c>
      <c r="F176" s="111">
        <v>4.4670000000000001E-2</v>
      </c>
      <c r="G176" s="107">
        <f t="shared" si="14"/>
        <v>66.664670000000001</v>
      </c>
      <c r="H176" s="72">
        <v>86.99</v>
      </c>
      <c r="I176" s="74" t="s">
        <v>65</v>
      </c>
      <c r="J176" s="71">
        <f t="shared" si="17"/>
        <v>86.99</v>
      </c>
      <c r="K176" s="72">
        <v>2.57</v>
      </c>
      <c r="L176" s="74" t="s">
        <v>65</v>
      </c>
      <c r="M176" s="71">
        <f t="shared" si="16"/>
        <v>2.57</v>
      </c>
      <c r="N176" s="72">
        <v>5297</v>
      </c>
      <c r="O176" s="74" t="s">
        <v>63</v>
      </c>
      <c r="P176" s="71">
        <f t="shared" si="13"/>
        <v>0.52969999999999995</v>
      </c>
    </row>
    <row r="177" spans="1:16">
      <c r="A177" s="4"/>
      <c r="B177" s="108">
        <v>1.5</v>
      </c>
      <c r="C177" s="74" t="s">
        <v>66</v>
      </c>
      <c r="D177" s="70">
        <f t="shared" si="18"/>
        <v>11.029411764705882</v>
      </c>
      <c r="E177" s="110">
        <v>65.03</v>
      </c>
      <c r="F177" s="111">
        <v>4.2049999999999997E-2</v>
      </c>
      <c r="G177" s="107">
        <f t="shared" si="14"/>
        <v>65.072050000000004</v>
      </c>
      <c r="H177" s="72">
        <v>93.73</v>
      </c>
      <c r="I177" s="74" t="s">
        <v>65</v>
      </c>
      <c r="J177" s="71">
        <f t="shared" si="17"/>
        <v>93.73</v>
      </c>
      <c r="K177" s="72">
        <v>2.74</v>
      </c>
      <c r="L177" s="74" t="s">
        <v>65</v>
      </c>
      <c r="M177" s="71">
        <f t="shared" si="16"/>
        <v>2.74</v>
      </c>
      <c r="N177" s="72">
        <v>5437</v>
      </c>
      <c r="O177" s="74" t="s">
        <v>63</v>
      </c>
      <c r="P177" s="71">
        <f t="shared" si="13"/>
        <v>0.54370000000000007</v>
      </c>
    </row>
    <row r="178" spans="1:16">
      <c r="B178" s="72">
        <v>1.6</v>
      </c>
      <c r="C178" s="74" t="s">
        <v>66</v>
      </c>
      <c r="D178" s="70">
        <f t="shared" si="18"/>
        <v>11.764705882352942</v>
      </c>
      <c r="E178" s="110">
        <v>63.53</v>
      </c>
      <c r="F178" s="111">
        <v>3.9739999999999998E-2</v>
      </c>
      <c r="G178" s="107">
        <f t="shared" si="14"/>
        <v>63.569740000000003</v>
      </c>
      <c r="H178" s="72">
        <v>100.63</v>
      </c>
      <c r="I178" s="74" t="s">
        <v>65</v>
      </c>
      <c r="J178" s="71">
        <f t="shared" si="17"/>
        <v>100.63</v>
      </c>
      <c r="K178" s="72">
        <v>2.91</v>
      </c>
      <c r="L178" s="74" t="s">
        <v>65</v>
      </c>
      <c r="M178" s="71">
        <f t="shared" si="16"/>
        <v>2.91</v>
      </c>
      <c r="N178" s="72">
        <v>5579</v>
      </c>
      <c r="O178" s="74" t="s">
        <v>63</v>
      </c>
      <c r="P178" s="71">
        <f t="shared" si="13"/>
        <v>0.55789999999999995</v>
      </c>
    </row>
    <row r="179" spans="1:16">
      <c r="B179" s="108">
        <v>1.7</v>
      </c>
      <c r="C179" s="109" t="s">
        <v>66</v>
      </c>
      <c r="D179" s="70">
        <f t="shared" si="18"/>
        <v>12.5</v>
      </c>
      <c r="E179" s="110">
        <v>62.11</v>
      </c>
      <c r="F179" s="111">
        <v>3.7679999999999998E-2</v>
      </c>
      <c r="G179" s="107">
        <f t="shared" si="14"/>
        <v>62.147680000000001</v>
      </c>
      <c r="H179" s="72">
        <v>107.69</v>
      </c>
      <c r="I179" s="74" t="s">
        <v>65</v>
      </c>
      <c r="J179" s="71">
        <f t="shared" si="17"/>
        <v>107.69</v>
      </c>
      <c r="K179" s="72">
        <v>3.08</v>
      </c>
      <c r="L179" s="74" t="s">
        <v>65</v>
      </c>
      <c r="M179" s="71">
        <f t="shared" si="16"/>
        <v>3.08</v>
      </c>
      <c r="N179" s="72">
        <v>5724</v>
      </c>
      <c r="O179" s="74" t="s">
        <v>63</v>
      </c>
      <c r="P179" s="71">
        <f t="shared" si="13"/>
        <v>0.57240000000000002</v>
      </c>
    </row>
    <row r="180" spans="1:16">
      <c r="B180" s="108">
        <v>1.8</v>
      </c>
      <c r="C180" s="109" t="s">
        <v>66</v>
      </c>
      <c r="D180" s="70">
        <f t="shared" si="18"/>
        <v>13.235294117647058</v>
      </c>
      <c r="E180" s="110">
        <v>60.77</v>
      </c>
      <c r="F180" s="111">
        <v>3.5839999999999997E-2</v>
      </c>
      <c r="G180" s="107">
        <f t="shared" si="14"/>
        <v>60.805840000000003</v>
      </c>
      <c r="H180" s="72">
        <v>114.91</v>
      </c>
      <c r="I180" s="74" t="s">
        <v>65</v>
      </c>
      <c r="J180" s="71">
        <f t="shared" si="17"/>
        <v>114.91</v>
      </c>
      <c r="K180" s="72">
        <v>3.25</v>
      </c>
      <c r="L180" s="74" t="s">
        <v>65</v>
      </c>
      <c r="M180" s="71">
        <f t="shared" si="16"/>
        <v>3.25</v>
      </c>
      <c r="N180" s="72">
        <v>5872</v>
      </c>
      <c r="O180" s="74" t="s">
        <v>63</v>
      </c>
      <c r="P180" s="71">
        <f t="shared" si="13"/>
        <v>0.58719999999999994</v>
      </c>
    </row>
    <row r="181" spans="1:16">
      <c r="B181" s="108">
        <v>2</v>
      </c>
      <c r="C181" s="109" t="s">
        <v>66</v>
      </c>
      <c r="D181" s="70">
        <f t="shared" si="18"/>
        <v>14.705882352941176</v>
      </c>
      <c r="E181" s="110">
        <v>58.29</v>
      </c>
      <c r="F181" s="111">
        <v>3.2669999999999998E-2</v>
      </c>
      <c r="G181" s="107">
        <f t="shared" si="14"/>
        <v>58.322670000000002</v>
      </c>
      <c r="H181" s="72">
        <v>129.82</v>
      </c>
      <c r="I181" s="74" t="s">
        <v>65</v>
      </c>
      <c r="J181" s="71">
        <f t="shared" si="17"/>
        <v>129.82</v>
      </c>
      <c r="K181" s="72">
        <v>3.87</v>
      </c>
      <c r="L181" s="74" t="s">
        <v>65</v>
      </c>
      <c r="M181" s="71">
        <f t="shared" si="16"/>
        <v>3.87</v>
      </c>
      <c r="N181" s="72">
        <v>6176</v>
      </c>
      <c r="O181" s="74" t="s">
        <v>63</v>
      </c>
      <c r="P181" s="71">
        <f t="shared" si="13"/>
        <v>0.61760000000000004</v>
      </c>
    </row>
    <row r="182" spans="1:16">
      <c r="B182" s="108">
        <v>2.25</v>
      </c>
      <c r="C182" s="109" t="s">
        <v>66</v>
      </c>
      <c r="D182" s="70">
        <f t="shared" si="18"/>
        <v>16.544117647058822</v>
      </c>
      <c r="E182" s="110">
        <v>55.5</v>
      </c>
      <c r="F182" s="111">
        <v>2.945E-2</v>
      </c>
      <c r="G182" s="107">
        <f t="shared" si="14"/>
        <v>55.529449999999997</v>
      </c>
      <c r="H182" s="72">
        <v>149.33000000000001</v>
      </c>
      <c r="I182" s="74" t="s">
        <v>65</v>
      </c>
      <c r="J182" s="71">
        <f t="shared" si="17"/>
        <v>149.33000000000001</v>
      </c>
      <c r="K182" s="72">
        <v>4.75</v>
      </c>
      <c r="L182" s="74" t="s">
        <v>65</v>
      </c>
      <c r="M182" s="71">
        <f t="shared" si="16"/>
        <v>4.75</v>
      </c>
      <c r="N182" s="72">
        <v>6573</v>
      </c>
      <c r="O182" s="74" t="s">
        <v>63</v>
      </c>
      <c r="P182" s="71">
        <f t="shared" si="13"/>
        <v>0.6573</v>
      </c>
    </row>
    <row r="183" spans="1:16">
      <c r="B183" s="108">
        <v>2.5</v>
      </c>
      <c r="C183" s="109" t="s">
        <v>66</v>
      </c>
      <c r="D183" s="70">
        <f t="shared" si="18"/>
        <v>18.382352941176471</v>
      </c>
      <c r="E183" s="110">
        <v>52.99</v>
      </c>
      <c r="F183" s="111">
        <v>2.683E-2</v>
      </c>
      <c r="G183" s="107">
        <f t="shared" si="14"/>
        <v>53.016829999999999</v>
      </c>
      <c r="H183" s="72">
        <v>169.79</v>
      </c>
      <c r="I183" s="74" t="s">
        <v>65</v>
      </c>
      <c r="J183" s="71">
        <f t="shared" si="17"/>
        <v>169.79</v>
      </c>
      <c r="K183" s="72">
        <v>5.57</v>
      </c>
      <c r="L183" s="74" t="s">
        <v>65</v>
      </c>
      <c r="M183" s="71">
        <f t="shared" si="16"/>
        <v>5.57</v>
      </c>
      <c r="N183" s="72">
        <v>6987</v>
      </c>
      <c r="O183" s="74" t="s">
        <v>63</v>
      </c>
      <c r="P183" s="71">
        <f t="shared" si="13"/>
        <v>0.69869999999999999</v>
      </c>
    </row>
    <row r="184" spans="1:16">
      <c r="B184" s="108">
        <v>2.75</v>
      </c>
      <c r="C184" s="109" t="s">
        <v>66</v>
      </c>
      <c r="D184" s="70">
        <f t="shared" si="18"/>
        <v>20.220588235294116</v>
      </c>
      <c r="E184" s="110">
        <v>50.69</v>
      </c>
      <c r="F184" s="111">
        <v>2.4660000000000001E-2</v>
      </c>
      <c r="G184" s="107">
        <f t="shared" si="14"/>
        <v>50.714659999999995</v>
      </c>
      <c r="H184" s="72">
        <v>191.19</v>
      </c>
      <c r="I184" s="74" t="s">
        <v>65</v>
      </c>
      <c r="J184" s="71">
        <f t="shared" si="17"/>
        <v>191.19</v>
      </c>
      <c r="K184" s="72">
        <v>6.34</v>
      </c>
      <c r="L184" s="74" t="s">
        <v>65</v>
      </c>
      <c r="M184" s="71">
        <f t="shared" si="16"/>
        <v>6.34</v>
      </c>
      <c r="N184" s="72">
        <v>7420</v>
      </c>
      <c r="O184" s="74" t="s">
        <v>63</v>
      </c>
      <c r="P184" s="71">
        <f t="shared" si="13"/>
        <v>0.74199999999999999</v>
      </c>
    </row>
    <row r="185" spans="1:16">
      <c r="B185" s="108">
        <v>3</v>
      </c>
      <c r="C185" s="109" t="s">
        <v>66</v>
      </c>
      <c r="D185" s="70">
        <f t="shared" si="18"/>
        <v>22.058823529411764</v>
      </c>
      <c r="E185" s="110">
        <v>48.54</v>
      </c>
      <c r="F185" s="111">
        <v>2.2839999999999999E-2</v>
      </c>
      <c r="G185" s="107">
        <f t="shared" si="14"/>
        <v>48.562840000000001</v>
      </c>
      <c r="H185" s="72">
        <v>213.56</v>
      </c>
      <c r="I185" s="74" t="s">
        <v>65</v>
      </c>
      <c r="J185" s="71">
        <f t="shared" si="17"/>
        <v>213.56</v>
      </c>
      <c r="K185" s="72">
        <v>7.08</v>
      </c>
      <c r="L185" s="74" t="s">
        <v>65</v>
      </c>
      <c r="M185" s="71">
        <f t="shared" si="16"/>
        <v>7.08</v>
      </c>
      <c r="N185" s="72">
        <v>7871</v>
      </c>
      <c r="O185" s="74" t="s">
        <v>63</v>
      </c>
      <c r="P185" s="71">
        <f t="shared" si="13"/>
        <v>0.78710000000000002</v>
      </c>
    </row>
    <row r="186" spans="1:16">
      <c r="B186" s="108">
        <v>3.25</v>
      </c>
      <c r="C186" s="109" t="s">
        <v>66</v>
      </c>
      <c r="D186" s="70">
        <f t="shared" si="18"/>
        <v>23.897058823529413</v>
      </c>
      <c r="E186" s="110">
        <v>46.49</v>
      </c>
      <c r="F186" s="111">
        <v>2.1270000000000001E-2</v>
      </c>
      <c r="G186" s="107">
        <f t="shared" si="14"/>
        <v>46.511270000000003</v>
      </c>
      <c r="H186" s="72">
        <v>236.92</v>
      </c>
      <c r="I186" s="74" t="s">
        <v>65</v>
      </c>
      <c r="J186" s="71">
        <f t="shared" si="17"/>
        <v>236.92</v>
      </c>
      <c r="K186" s="72">
        <v>7.82</v>
      </c>
      <c r="L186" s="74" t="s">
        <v>65</v>
      </c>
      <c r="M186" s="71">
        <f t="shared" si="16"/>
        <v>7.82</v>
      </c>
      <c r="N186" s="72">
        <v>8341</v>
      </c>
      <c r="O186" s="74" t="s">
        <v>63</v>
      </c>
      <c r="P186" s="71">
        <f t="shared" si="13"/>
        <v>0.83409999999999995</v>
      </c>
    </row>
    <row r="187" spans="1:16">
      <c r="B187" s="108">
        <v>3.5</v>
      </c>
      <c r="C187" s="109" t="s">
        <v>66</v>
      </c>
      <c r="D187" s="70">
        <f t="shared" si="18"/>
        <v>25.735294117647058</v>
      </c>
      <c r="E187" s="110">
        <v>44.53</v>
      </c>
      <c r="F187" s="111">
        <v>1.992E-2</v>
      </c>
      <c r="G187" s="107">
        <f t="shared" si="14"/>
        <v>44.54992</v>
      </c>
      <c r="H187" s="72">
        <v>261.3</v>
      </c>
      <c r="I187" s="74" t="s">
        <v>65</v>
      </c>
      <c r="J187" s="71">
        <f t="shared" si="17"/>
        <v>261.3</v>
      </c>
      <c r="K187" s="72">
        <v>8.5399999999999991</v>
      </c>
      <c r="L187" s="74" t="s">
        <v>65</v>
      </c>
      <c r="M187" s="71">
        <f t="shared" si="16"/>
        <v>8.5399999999999991</v>
      </c>
      <c r="N187" s="72">
        <v>8831</v>
      </c>
      <c r="O187" s="74" t="s">
        <v>63</v>
      </c>
      <c r="P187" s="71">
        <f t="shared" si="13"/>
        <v>0.8831</v>
      </c>
    </row>
    <row r="188" spans="1:16">
      <c r="B188" s="108">
        <v>3.75</v>
      </c>
      <c r="C188" s="109" t="s">
        <v>66</v>
      </c>
      <c r="D188" s="70">
        <f t="shared" si="18"/>
        <v>27.573529411764707</v>
      </c>
      <c r="E188" s="110">
        <v>42.62</v>
      </c>
      <c r="F188" s="111">
        <v>1.874E-2</v>
      </c>
      <c r="G188" s="107">
        <f t="shared" si="14"/>
        <v>42.638739999999999</v>
      </c>
      <c r="H188" s="72">
        <v>286.77</v>
      </c>
      <c r="I188" s="74" t="s">
        <v>65</v>
      </c>
      <c r="J188" s="71">
        <f t="shared" si="17"/>
        <v>286.77</v>
      </c>
      <c r="K188" s="72">
        <v>9.27</v>
      </c>
      <c r="L188" s="74" t="s">
        <v>65</v>
      </c>
      <c r="M188" s="71">
        <f t="shared" si="16"/>
        <v>9.27</v>
      </c>
      <c r="N188" s="72">
        <v>9343</v>
      </c>
      <c r="O188" s="74" t="s">
        <v>63</v>
      </c>
      <c r="P188" s="71">
        <f t="shared" si="13"/>
        <v>0.93430000000000002</v>
      </c>
    </row>
    <row r="189" spans="1:16">
      <c r="B189" s="108">
        <v>4</v>
      </c>
      <c r="C189" s="109" t="s">
        <v>66</v>
      </c>
      <c r="D189" s="70">
        <f t="shared" si="18"/>
        <v>29.411764705882351</v>
      </c>
      <c r="E189" s="110">
        <v>40.74</v>
      </c>
      <c r="F189" s="111">
        <v>1.7690000000000001E-2</v>
      </c>
      <c r="G189" s="107">
        <f t="shared" si="14"/>
        <v>40.757690000000004</v>
      </c>
      <c r="H189" s="72">
        <v>313.39</v>
      </c>
      <c r="I189" s="74" t="s">
        <v>65</v>
      </c>
      <c r="J189" s="71">
        <f t="shared" si="17"/>
        <v>313.39</v>
      </c>
      <c r="K189" s="72">
        <v>10.01</v>
      </c>
      <c r="L189" s="74" t="s">
        <v>65</v>
      </c>
      <c r="M189" s="71">
        <f t="shared" si="16"/>
        <v>10.01</v>
      </c>
      <c r="N189" s="72">
        <v>9877</v>
      </c>
      <c r="O189" s="74" t="s">
        <v>63</v>
      </c>
      <c r="P189" s="71">
        <f t="shared" si="13"/>
        <v>0.98770000000000002</v>
      </c>
    </row>
    <row r="190" spans="1:16">
      <c r="B190" s="108">
        <v>4.5</v>
      </c>
      <c r="C190" s="109" t="s">
        <v>66</v>
      </c>
      <c r="D190" s="70">
        <f t="shared" si="18"/>
        <v>33.088235294117645</v>
      </c>
      <c r="E190" s="110">
        <v>37.81</v>
      </c>
      <c r="F190" s="111">
        <v>1.593E-2</v>
      </c>
      <c r="G190" s="107">
        <f t="shared" si="14"/>
        <v>37.82593</v>
      </c>
      <c r="H190" s="72">
        <v>369.94</v>
      </c>
      <c r="I190" s="74" t="s">
        <v>65</v>
      </c>
      <c r="J190" s="71">
        <f t="shared" si="17"/>
        <v>369.94</v>
      </c>
      <c r="K190" s="72">
        <v>12.81</v>
      </c>
      <c r="L190" s="74" t="s">
        <v>65</v>
      </c>
      <c r="M190" s="71">
        <f t="shared" si="16"/>
        <v>12.81</v>
      </c>
      <c r="N190" s="72">
        <v>1.1000000000000001</v>
      </c>
      <c r="O190" s="73" t="s">
        <v>65</v>
      </c>
      <c r="P190" s="71">
        <f t="shared" ref="P190:P228" si="19">N190</f>
        <v>1.1000000000000001</v>
      </c>
    </row>
    <row r="191" spans="1:16">
      <c r="B191" s="108">
        <v>5</v>
      </c>
      <c r="C191" s="109" t="s">
        <v>66</v>
      </c>
      <c r="D191" s="70">
        <f t="shared" si="18"/>
        <v>36.764705882352942</v>
      </c>
      <c r="E191" s="110">
        <v>35.39</v>
      </c>
      <c r="F191" s="111">
        <v>1.4500000000000001E-2</v>
      </c>
      <c r="G191" s="107">
        <f t="shared" si="14"/>
        <v>35.404499999999999</v>
      </c>
      <c r="H191" s="72">
        <v>430.61</v>
      </c>
      <c r="I191" s="74" t="s">
        <v>65</v>
      </c>
      <c r="J191" s="71">
        <f t="shared" si="17"/>
        <v>430.61</v>
      </c>
      <c r="K191" s="72">
        <v>15.42</v>
      </c>
      <c r="L191" s="74" t="s">
        <v>65</v>
      </c>
      <c r="M191" s="71">
        <f t="shared" si="16"/>
        <v>15.42</v>
      </c>
      <c r="N191" s="72">
        <v>1.22</v>
      </c>
      <c r="O191" s="74" t="s">
        <v>65</v>
      </c>
      <c r="P191" s="71">
        <f t="shared" si="19"/>
        <v>1.22</v>
      </c>
    </row>
    <row r="192" spans="1:16">
      <c r="B192" s="108">
        <v>5.5</v>
      </c>
      <c r="C192" s="109" t="s">
        <v>66</v>
      </c>
      <c r="D192" s="70">
        <f t="shared" si="18"/>
        <v>40.441176470588232</v>
      </c>
      <c r="E192" s="110">
        <v>33.299999999999997</v>
      </c>
      <c r="F192" s="111">
        <v>1.332E-2</v>
      </c>
      <c r="G192" s="107">
        <f t="shared" si="14"/>
        <v>33.313319999999997</v>
      </c>
      <c r="H192" s="72">
        <v>495.26</v>
      </c>
      <c r="I192" s="74" t="s">
        <v>65</v>
      </c>
      <c r="J192" s="71">
        <f t="shared" si="17"/>
        <v>495.26</v>
      </c>
      <c r="K192" s="72">
        <v>17.93</v>
      </c>
      <c r="L192" s="74" t="s">
        <v>65</v>
      </c>
      <c r="M192" s="71">
        <f t="shared" si="16"/>
        <v>17.93</v>
      </c>
      <c r="N192" s="72">
        <v>1.35</v>
      </c>
      <c r="O192" s="74" t="s">
        <v>65</v>
      </c>
      <c r="P192" s="71">
        <f t="shared" si="19"/>
        <v>1.35</v>
      </c>
    </row>
    <row r="193" spans="2:16">
      <c r="B193" s="108">
        <v>6</v>
      </c>
      <c r="C193" s="109" t="s">
        <v>66</v>
      </c>
      <c r="D193" s="70">
        <f t="shared" si="18"/>
        <v>44.117647058823529</v>
      </c>
      <c r="E193" s="110">
        <v>31.47</v>
      </c>
      <c r="F193" s="111">
        <v>1.2319999999999999E-2</v>
      </c>
      <c r="G193" s="107">
        <f t="shared" si="14"/>
        <v>31.482319999999998</v>
      </c>
      <c r="H193" s="72">
        <v>563.82000000000005</v>
      </c>
      <c r="I193" s="74" t="s">
        <v>65</v>
      </c>
      <c r="J193" s="71">
        <f t="shared" si="17"/>
        <v>563.82000000000005</v>
      </c>
      <c r="K193" s="72">
        <v>20.39</v>
      </c>
      <c r="L193" s="74" t="s">
        <v>65</v>
      </c>
      <c r="M193" s="71">
        <f t="shared" si="16"/>
        <v>20.39</v>
      </c>
      <c r="N193" s="72">
        <v>1.49</v>
      </c>
      <c r="O193" s="74" t="s">
        <v>65</v>
      </c>
      <c r="P193" s="71">
        <f t="shared" si="19"/>
        <v>1.49</v>
      </c>
    </row>
    <row r="194" spans="2:16">
      <c r="B194" s="108">
        <v>6.5</v>
      </c>
      <c r="C194" s="109" t="s">
        <v>66</v>
      </c>
      <c r="D194" s="70">
        <f t="shared" si="18"/>
        <v>47.794117647058826</v>
      </c>
      <c r="E194" s="110">
        <v>29.86</v>
      </c>
      <c r="F194" s="111">
        <v>1.1469999999999999E-2</v>
      </c>
      <c r="G194" s="107">
        <f t="shared" si="14"/>
        <v>29.871469999999999</v>
      </c>
      <c r="H194" s="72">
        <v>636.22</v>
      </c>
      <c r="I194" s="74" t="s">
        <v>65</v>
      </c>
      <c r="J194" s="71">
        <f t="shared" si="17"/>
        <v>636.22</v>
      </c>
      <c r="K194" s="72">
        <v>22.82</v>
      </c>
      <c r="L194" s="74" t="s">
        <v>65</v>
      </c>
      <c r="M194" s="71">
        <f t="shared" si="16"/>
        <v>22.82</v>
      </c>
      <c r="N194" s="72">
        <v>1.63</v>
      </c>
      <c r="O194" s="74" t="s">
        <v>65</v>
      </c>
      <c r="P194" s="71">
        <f t="shared" si="19"/>
        <v>1.63</v>
      </c>
    </row>
    <row r="195" spans="2:16">
      <c r="B195" s="108">
        <v>7</v>
      </c>
      <c r="C195" s="109" t="s">
        <v>66</v>
      </c>
      <c r="D195" s="70">
        <f t="shared" si="18"/>
        <v>51.470588235294116</v>
      </c>
      <c r="E195" s="110">
        <v>28.43</v>
      </c>
      <c r="F195" s="111">
        <v>1.073E-2</v>
      </c>
      <c r="G195" s="107">
        <f t="shared" si="14"/>
        <v>28.440729999999999</v>
      </c>
      <c r="H195" s="72">
        <v>712.39</v>
      </c>
      <c r="I195" s="74" t="s">
        <v>65</v>
      </c>
      <c r="J195" s="71">
        <f t="shared" si="17"/>
        <v>712.39</v>
      </c>
      <c r="K195" s="72">
        <v>25.23</v>
      </c>
      <c r="L195" s="74" t="s">
        <v>65</v>
      </c>
      <c r="M195" s="71">
        <f t="shared" si="16"/>
        <v>25.23</v>
      </c>
      <c r="N195" s="72">
        <v>1.79</v>
      </c>
      <c r="O195" s="74" t="s">
        <v>65</v>
      </c>
      <c r="P195" s="71">
        <f t="shared" si="19"/>
        <v>1.79</v>
      </c>
    </row>
    <row r="196" spans="2:16">
      <c r="B196" s="108">
        <v>8</v>
      </c>
      <c r="C196" s="109" t="s">
        <v>66</v>
      </c>
      <c r="D196" s="70">
        <f t="shared" si="18"/>
        <v>58.823529411764703</v>
      </c>
      <c r="E196" s="110">
        <v>26</v>
      </c>
      <c r="F196" s="111">
        <v>9.5230000000000002E-3</v>
      </c>
      <c r="G196" s="107">
        <f t="shared" si="14"/>
        <v>26.009523000000002</v>
      </c>
      <c r="H196" s="72">
        <v>875.7</v>
      </c>
      <c r="I196" s="74" t="s">
        <v>65</v>
      </c>
      <c r="J196" s="71">
        <f t="shared" si="17"/>
        <v>875.7</v>
      </c>
      <c r="K196" s="72">
        <v>34.21</v>
      </c>
      <c r="L196" s="74" t="s">
        <v>65</v>
      </c>
      <c r="M196" s="71">
        <f t="shared" si="16"/>
        <v>34.21</v>
      </c>
      <c r="N196" s="72">
        <v>2.11</v>
      </c>
      <c r="O196" s="74" t="s">
        <v>65</v>
      </c>
      <c r="P196" s="71">
        <f t="shared" si="19"/>
        <v>2.11</v>
      </c>
    </row>
    <row r="197" spans="2:16">
      <c r="B197" s="108">
        <v>9</v>
      </c>
      <c r="C197" s="109" t="s">
        <v>66</v>
      </c>
      <c r="D197" s="70">
        <f t="shared" si="18"/>
        <v>66.17647058823529</v>
      </c>
      <c r="E197" s="110">
        <v>24.01</v>
      </c>
      <c r="F197" s="111">
        <v>8.567E-3</v>
      </c>
      <c r="G197" s="107">
        <f t="shared" si="14"/>
        <v>24.018567000000001</v>
      </c>
      <c r="H197" s="72">
        <v>1.05</v>
      </c>
      <c r="I197" s="73" t="s">
        <v>12</v>
      </c>
      <c r="J197" s="75">
        <f t="shared" ref="J197:J228" si="20">H197*1000</f>
        <v>1050</v>
      </c>
      <c r="K197" s="72">
        <v>42.46</v>
      </c>
      <c r="L197" s="74" t="s">
        <v>65</v>
      </c>
      <c r="M197" s="71">
        <f t="shared" si="16"/>
        <v>42.46</v>
      </c>
      <c r="N197" s="72">
        <v>2.46</v>
      </c>
      <c r="O197" s="74" t="s">
        <v>65</v>
      </c>
      <c r="P197" s="71">
        <f t="shared" si="19"/>
        <v>2.46</v>
      </c>
    </row>
    <row r="198" spans="2:16">
      <c r="B198" s="108">
        <v>10</v>
      </c>
      <c r="C198" s="109" t="s">
        <v>66</v>
      </c>
      <c r="D198" s="70">
        <f t="shared" si="18"/>
        <v>73.529411764705884</v>
      </c>
      <c r="E198" s="110">
        <v>22.35</v>
      </c>
      <c r="F198" s="111">
        <v>7.7920000000000003E-3</v>
      </c>
      <c r="G198" s="107">
        <f t="shared" si="14"/>
        <v>22.357792</v>
      </c>
      <c r="H198" s="72">
        <v>1.25</v>
      </c>
      <c r="I198" s="74" t="s">
        <v>12</v>
      </c>
      <c r="J198" s="75">
        <f t="shared" si="20"/>
        <v>1250</v>
      </c>
      <c r="K198" s="72">
        <v>50.38</v>
      </c>
      <c r="L198" s="74" t="s">
        <v>65</v>
      </c>
      <c r="M198" s="71">
        <f t="shared" si="16"/>
        <v>50.38</v>
      </c>
      <c r="N198" s="72">
        <v>2.84</v>
      </c>
      <c r="O198" s="74" t="s">
        <v>65</v>
      </c>
      <c r="P198" s="71">
        <f t="shared" si="19"/>
        <v>2.84</v>
      </c>
    </row>
    <row r="199" spans="2:16">
      <c r="B199" s="108">
        <v>11</v>
      </c>
      <c r="C199" s="109" t="s">
        <v>66</v>
      </c>
      <c r="D199" s="70">
        <f t="shared" si="18"/>
        <v>80.882352941176464</v>
      </c>
      <c r="E199" s="110">
        <v>20.95</v>
      </c>
      <c r="F199" s="111">
        <v>7.1520000000000004E-3</v>
      </c>
      <c r="G199" s="107">
        <f t="shared" si="14"/>
        <v>20.957152000000001</v>
      </c>
      <c r="H199" s="72">
        <v>1.45</v>
      </c>
      <c r="I199" s="74" t="s">
        <v>12</v>
      </c>
      <c r="J199" s="75">
        <f t="shared" si="20"/>
        <v>1450</v>
      </c>
      <c r="K199" s="72">
        <v>58.14</v>
      </c>
      <c r="L199" s="74" t="s">
        <v>65</v>
      </c>
      <c r="M199" s="71">
        <f t="shared" si="16"/>
        <v>58.14</v>
      </c>
      <c r="N199" s="72">
        <v>3.23</v>
      </c>
      <c r="O199" s="74" t="s">
        <v>65</v>
      </c>
      <c r="P199" s="71">
        <f t="shared" si="19"/>
        <v>3.23</v>
      </c>
    </row>
    <row r="200" spans="2:16">
      <c r="B200" s="108">
        <v>12</v>
      </c>
      <c r="C200" s="109" t="s">
        <v>66</v>
      </c>
      <c r="D200" s="70">
        <f t="shared" si="18"/>
        <v>88.235294117647058</v>
      </c>
      <c r="E200" s="110">
        <v>19.75</v>
      </c>
      <c r="F200" s="111">
        <v>6.6119999999999998E-3</v>
      </c>
      <c r="G200" s="107">
        <f t="shared" si="14"/>
        <v>19.756612000000001</v>
      </c>
      <c r="H200" s="72">
        <v>1.67</v>
      </c>
      <c r="I200" s="74" t="s">
        <v>12</v>
      </c>
      <c r="J200" s="75">
        <f t="shared" si="20"/>
        <v>1670</v>
      </c>
      <c r="K200" s="72">
        <v>65.83</v>
      </c>
      <c r="L200" s="74" t="s">
        <v>65</v>
      </c>
      <c r="M200" s="71">
        <f t="shared" si="16"/>
        <v>65.83</v>
      </c>
      <c r="N200" s="72">
        <v>3.66</v>
      </c>
      <c r="O200" s="74" t="s">
        <v>65</v>
      </c>
      <c r="P200" s="71">
        <f t="shared" si="19"/>
        <v>3.66</v>
      </c>
    </row>
    <row r="201" spans="2:16">
      <c r="B201" s="108">
        <v>13</v>
      </c>
      <c r="C201" s="109" t="s">
        <v>66</v>
      </c>
      <c r="D201" s="70">
        <f t="shared" si="18"/>
        <v>95.588235294117652</v>
      </c>
      <c r="E201" s="110">
        <v>18.7</v>
      </c>
      <c r="F201" s="111">
        <v>6.1520000000000004E-3</v>
      </c>
      <c r="G201" s="107">
        <f t="shared" si="14"/>
        <v>18.706151999999999</v>
      </c>
      <c r="H201" s="72">
        <v>1.9</v>
      </c>
      <c r="I201" s="74" t="s">
        <v>12</v>
      </c>
      <c r="J201" s="75">
        <f t="shared" si="20"/>
        <v>1900</v>
      </c>
      <c r="K201" s="72">
        <v>73.489999999999995</v>
      </c>
      <c r="L201" s="74" t="s">
        <v>65</v>
      </c>
      <c r="M201" s="71">
        <f t="shared" si="16"/>
        <v>73.489999999999995</v>
      </c>
      <c r="N201" s="72">
        <v>4.0999999999999996</v>
      </c>
      <c r="O201" s="74" t="s">
        <v>65</v>
      </c>
      <c r="P201" s="71">
        <f t="shared" si="19"/>
        <v>4.0999999999999996</v>
      </c>
    </row>
    <row r="202" spans="2:16">
      <c r="B202" s="108">
        <v>14</v>
      </c>
      <c r="C202" s="109" t="s">
        <v>66</v>
      </c>
      <c r="D202" s="70">
        <f t="shared" si="18"/>
        <v>102.94117647058823</v>
      </c>
      <c r="E202" s="110">
        <v>17.79</v>
      </c>
      <c r="F202" s="111">
        <v>5.7540000000000004E-3</v>
      </c>
      <c r="G202" s="107">
        <f t="shared" si="14"/>
        <v>17.795753999999999</v>
      </c>
      <c r="H202" s="72">
        <v>2.14</v>
      </c>
      <c r="I202" s="74" t="s">
        <v>12</v>
      </c>
      <c r="J202" s="75">
        <f t="shared" si="20"/>
        <v>2140</v>
      </c>
      <c r="K202" s="72">
        <v>81.16</v>
      </c>
      <c r="L202" s="74" t="s">
        <v>65</v>
      </c>
      <c r="M202" s="71">
        <f t="shared" si="16"/>
        <v>81.16</v>
      </c>
      <c r="N202" s="72">
        <v>4.5599999999999996</v>
      </c>
      <c r="O202" s="74" t="s">
        <v>65</v>
      </c>
      <c r="P202" s="71">
        <f t="shared" si="19"/>
        <v>4.5599999999999996</v>
      </c>
    </row>
    <row r="203" spans="2:16">
      <c r="B203" s="108">
        <v>15</v>
      </c>
      <c r="C203" s="109" t="s">
        <v>66</v>
      </c>
      <c r="D203" s="70">
        <f t="shared" si="18"/>
        <v>110.29411764705883</v>
      </c>
      <c r="E203" s="110">
        <v>16.98</v>
      </c>
      <c r="F203" s="111">
        <v>5.4060000000000002E-3</v>
      </c>
      <c r="G203" s="107">
        <f t="shared" si="14"/>
        <v>16.985406000000001</v>
      </c>
      <c r="H203" s="72">
        <v>2.4</v>
      </c>
      <c r="I203" s="74" t="s">
        <v>12</v>
      </c>
      <c r="J203" s="75">
        <f t="shared" si="20"/>
        <v>2400</v>
      </c>
      <c r="K203" s="72">
        <v>88.83</v>
      </c>
      <c r="L203" s="74" t="s">
        <v>65</v>
      </c>
      <c r="M203" s="71">
        <f t="shared" si="16"/>
        <v>88.83</v>
      </c>
      <c r="N203" s="72">
        <v>5.04</v>
      </c>
      <c r="O203" s="74" t="s">
        <v>65</v>
      </c>
      <c r="P203" s="71">
        <f t="shared" si="19"/>
        <v>5.04</v>
      </c>
    </row>
    <row r="204" spans="2:16">
      <c r="B204" s="108">
        <v>16</v>
      </c>
      <c r="C204" s="109" t="s">
        <v>66</v>
      </c>
      <c r="D204" s="70">
        <f t="shared" si="18"/>
        <v>117.64705882352941</v>
      </c>
      <c r="E204" s="110">
        <v>16.27</v>
      </c>
      <c r="F204" s="111">
        <v>5.1000000000000004E-3</v>
      </c>
      <c r="G204" s="107">
        <f t="shared" si="14"/>
        <v>16.275099999999998</v>
      </c>
      <c r="H204" s="72">
        <v>2.67</v>
      </c>
      <c r="I204" s="74" t="s">
        <v>12</v>
      </c>
      <c r="J204" s="75">
        <f t="shared" si="20"/>
        <v>2670</v>
      </c>
      <c r="K204" s="72">
        <v>96.53</v>
      </c>
      <c r="L204" s="74" t="s">
        <v>65</v>
      </c>
      <c r="M204" s="71">
        <f t="shared" si="16"/>
        <v>96.53</v>
      </c>
      <c r="N204" s="72">
        <v>5.55</v>
      </c>
      <c r="O204" s="74" t="s">
        <v>65</v>
      </c>
      <c r="P204" s="71">
        <f t="shared" si="19"/>
        <v>5.55</v>
      </c>
    </row>
    <row r="205" spans="2:16">
      <c r="B205" s="108">
        <v>17</v>
      </c>
      <c r="C205" s="109" t="s">
        <v>66</v>
      </c>
      <c r="D205" s="70">
        <f t="shared" si="18"/>
        <v>125</v>
      </c>
      <c r="E205" s="110">
        <v>15.62</v>
      </c>
      <c r="F205" s="111">
        <v>4.8269999999999997E-3</v>
      </c>
      <c r="G205" s="107">
        <f t="shared" si="14"/>
        <v>15.624827</v>
      </c>
      <c r="H205" s="72">
        <v>2.94</v>
      </c>
      <c r="I205" s="74" t="s">
        <v>12</v>
      </c>
      <c r="J205" s="75">
        <f t="shared" si="20"/>
        <v>2940</v>
      </c>
      <c r="K205" s="72">
        <v>104.26</v>
      </c>
      <c r="L205" s="74" t="s">
        <v>65</v>
      </c>
      <c r="M205" s="71">
        <f t="shared" si="16"/>
        <v>104.26</v>
      </c>
      <c r="N205" s="72">
        <v>6.07</v>
      </c>
      <c r="O205" s="74" t="s">
        <v>65</v>
      </c>
      <c r="P205" s="71">
        <f t="shared" si="19"/>
        <v>6.07</v>
      </c>
    </row>
    <row r="206" spans="2:16">
      <c r="B206" s="108">
        <v>18</v>
      </c>
      <c r="C206" s="109" t="s">
        <v>66</v>
      </c>
      <c r="D206" s="70">
        <f t="shared" si="18"/>
        <v>132.35294117647058</v>
      </c>
      <c r="E206" s="110">
        <v>15.05</v>
      </c>
      <c r="F206" s="111">
        <v>4.5840000000000004E-3</v>
      </c>
      <c r="G206" s="107">
        <f t="shared" si="14"/>
        <v>15.054584</v>
      </c>
      <c r="H206" s="72">
        <v>3.23</v>
      </c>
      <c r="I206" s="74" t="s">
        <v>12</v>
      </c>
      <c r="J206" s="75">
        <f t="shared" si="20"/>
        <v>3230</v>
      </c>
      <c r="K206" s="72">
        <v>112.01</v>
      </c>
      <c r="L206" s="74" t="s">
        <v>65</v>
      </c>
      <c r="M206" s="71">
        <f t="shared" si="16"/>
        <v>112.01</v>
      </c>
      <c r="N206" s="72">
        <v>6.6</v>
      </c>
      <c r="O206" s="74" t="s">
        <v>65</v>
      </c>
      <c r="P206" s="71">
        <f t="shared" si="19"/>
        <v>6.6</v>
      </c>
    </row>
    <row r="207" spans="2:16">
      <c r="B207" s="108">
        <v>20</v>
      </c>
      <c r="C207" s="109" t="s">
        <v>66</v>
      </c>
      <c r="D207" s="70">
        <f t="shared" si="18"/>
        <v>147.05882352941177</v>
      </c>
      <c r="E207" s="110">
        <v>14.05</v>
      </c>
      <c r="F207" s="111">
        <v>4.1669999999999997E-3</v>
      </c>
      <c r="G207" s="107">
        <f t="shared" si="14"/>
        <v>14.054167000000001</v>
      </c>
      <c r="H207" s="72">
        <v>3.84</v>
      </c>
      <c r="I207" s="74" t="s">
        <v>12</v>
      </c>
      <c r="J207" s="75">
        <f t="shared" si="20"/>
        <v>3840</v>
      </c>
      <c r="K207" s="72">
        <v>141.47</v>
      </c>
      <c r="L207" s="74" t="s">
        <v>65</v>
      </c>
      <c r="M207" s="71">
        <f t="shared" si="16"/>
        <v>141.47</v>
      </c>
      <c r="N207" s="72">
        <v>7.73</v>
      </c>
      <c r="O207" s="74" t="s">
        <v>65</v>
      </c>
      <c r="P207" s="71">
        <f t="shared" si="19"/>
        <v>7.73</v>
      </c>
    </row>
    <row r="208" spans="2:16">
      <c r="B208" s="108">
        <v>22.5</v>
      </c>
      <c r="C208" s="109" t="s">
        <v>66</v>
      </c>
      <c r="D208" s="70">
        <f t="shared" si="18"/>
        <v>165.44117647058823</v>
      </c>
      <c r="E208" s="110">
        <v>13.02</v>
      </c>
      <c r="F208" s="111">
        <v>3.7450000000000001E-3</v>
      </c>
      <c r="G208" s="107">
        <f t="shared" si="14"/>
        <v>13.023745</v>
      </c>
      <c r="H208" s="72">
        <v>4.66</v>
      </c>
      <c r="I208" s="74" t="s">
        <v>12</v>
      </c>
      <c r="J208" s="75">
        <f t="shared" si="20"/>
        <v>4660</v>
      </c>
      <c r="K208" s="72">
        <v>183.02</v>
      </c>
      <c r="L208" s="74" t="s">
        <v>65</v>
      </c>
      <c r="M208" s="71">
        <f t="shared" si="16"/>
        <v>183.02</v>
      </c>
      <c r="N208" s="72">
        <v>9.2200000000000006</v>
      </c>
      <c r="O208" s="74" t="s">
        <v>65</v>
      </c>
      <c r="P208" s="71">
        <f t="shared" si="19"/>
        <v>9.2200000000000006</v>
      </c>
    </row>
    <row r="209" spans="2:16">
      <c r="B209" s="108">
        <v>25</v>
      </c>
      <c r="C209" s="109" t="s">
        <v>66</v>
      </c>
      <c r="D209" s="70">
        <f t="shared" si="18"/>
        <v>183.8235294117647</v>
      </c>
      <c r="E209" s="110">
        <v>12.17</v>
      </c>
      <c r="F209" s="111">
        <v>3.4030000000000002E-3</v>
      </c>
      <c r="G209" s="107">
        <f t="shared" si="14"/>
        <v>12.173403</v>
      </c>
      <c r="H209" s="72">
        <v>5.55</v>
      </c>
      <c r="I209" s="74" t="s">
        <v>12</v>
      </c>
      <c r="J209" s="75">
        <f t="shared" si="20"/>
        <v>5550</v>
      </c>
      <c r="K209" s="72">
        <v>221.46</v>
      </c>
      <c r="L209" s="74" t="s">
        <v>65</v>
      </c>
      <c r="M209" s="71">
        <f t="shared" si="16"/>
        <v>221.46</v>
      </c>
      <c r="N209" s="72">
        <v>10.8</v>
      </c>
      <c r="O209" s="74" t="s">
        <v>65</v>
      </c>
      <c r="P209" s="71">
        <f t="shared" si="19"/>
        <v>10.8</v>
      </c>
    </row>
    <row r="210" spans="2:16">
      <c r="B210" s="108">
        <v>27.5</v>
      </c>
      <c r="C210" s="109" t="s">
        <v>66</v>
      </c>
      <c r="D210" s="70">
        <f t="shared" si="18"/>
        <v>202.20588235294119</v>
      </c>
      <c r="E210" s="110">
        <v>11.47</v>
      </c>
      <c r="F210" s="111">
        <v>3.1210000000000001E-3</v>
      </c>
      <c r="G210" s="107">
        <f t="shared" si="14"/>
        <v>11.473121000000001</v>
      </c>
      <c r="H210" s="72">
        <v>6.49</v>
      </c>
      <c r="I210" s="74" t="s">
        <v>12</v>
      </c>
      <c r="J210" s="75">
        <f t="shared" si="20"/>
        <v>6490</v>
      </c>
      <c r="K210" s="72">
        <v>258.25</v>
      </c>
      <c r="L210" s="74" t="s">
        <v>65</v>
      </c>
      <c r="M210" s="71">
        <f t="shared" si="16"/>
        <v>258.25</v>
      </c>
      <c r="N210" s="72">
        <v>12.47</v>
      </c>
      <c r="O210" s="74" t="s">
        <v>65</v>
      </c>
      <c r="P210" s="71">
        <f t="shared" si="19"/>
        <v>12.47</v>
      </c>
    </row>
    <row r="211" spans="2:16">
      <c r="B211" s="108">
        <v>30</v>
      </c>
      <c r="C211" s="109" t="s">
        <v>66</v>
      </c>
      <c r="D211" s="70">
        <f t="shared" si="18"/>
        <v>220.58823529411765</v>
      </c>
      <c r="E211" s="110">
        <v>10.88</v>
      </c>
      <c r="F211" s="111">
        <v>2.8830000000000001E-3</v>
      </c>
      <c r="G211" s="107">
        <f t="shared" si="14"/>
        <v>10.882883000000001</v>
      </c>
      <c r="H211" s="72">
        <v>7.48</v>
      </c>
      <c r="I211" s="74" t="s">
        <v>12</v>
      </c>
      <c r="J211" s="75">
        <f t="shared" si="20"/>
        <v>7480</v>
      </c>
      <c r="K211" s="72">
        <v>293.99</v>
      </c>
      <c r="L211" s="74" t="s">
        <v>65</v>
      </c>
      <c r="M211" s="71">
        <f t="shared" si="16"/>
        <v>293.99</v>
      </c>
      <c r="N211" s="72">
        <v>14.21</v>
      </c>
      <c r="O211" s="74" t="s">
        <v>65</v>
      </c>
      <c r="P211" s="71">
        <f t="shared" si="19"/>
        <v>14.21</v>
      </c>
    </row>
    <row r="212" spans="2:16">
      <c r="B212" s="108">
        <v>32.5</v>
      </c>
      <c r="C212" s="109" t="s">
        <v>66</v>
      </c>
      <c r="D212" s="70">
        <f t="shared" si="18"/>
        <v>238.97058823529412</v>
      </c>
      <c r="E212" s="110">
        <v>10.38</v>
      </c>
      <c r="F212" s="111">
        <v>2.6809999999999998E-3</v>
      </c>
      <c r="G212" s="107">
        <f t="shared" si="14"/>
        <v>10.382681000000002</v>
      </c>
      <c r="H212" s="72">
        <v>8.52</v>
      </c>
      <c r="I212" s="74" t="s">
        <v>12</v>
      </c>
      <c r="J212" s="75">
        <f t="shared" si="20"/>
        <v>8520</v>
      </c>
      <c r="K212" s="72">
        <v>329.03</v>
      </c>
      <c r="L212" s="74" t="s">
        <v>65</v>
      </c>
      <c r="M212" s="71">
        <f t="shared" si="16"/>
        <v>329.03</v>
      </c>
      <c r="N212" s="72">
        <v>16.02</v>
      </c>
      <c r="O212" s="74" t="s">
        <v>65</v>
      </c>
      <c r="P212" s="71">
        <f t="shared" si="19"/>
        <v>16.02</v>
      </c>
    </row>
    <row r="213" spans="2:16">
      <c r="B213" s="108">
        <v>35</v>
      </c>
      <c r="C213" s="109" t="s">
        <v>66</v>
      </c>
      <c r="D213" s="70">
        <f t="shared" si="18"/>
        <v>257.35294117647061</v>
      </c>
      <c r="E213" s="110">
        <v>9.9390000000000001</v>
      </c>
      <c r="F213" s="111">
        <v>2.506E-3</v>
      </c>
      <c r="G213" s="107">
        <f t="shared" ref="G213:G228" si="21">E213+F213</f>
        <v>9.9415060000000004</v>
      </c>
      <c r="H213" s="72">
        <v>9.6199999999999992</v>
      </c>
      <c r="I213" s="74" t="s">
        <v>12</v>
      </c>
      <c r="J213" s="75">
        <f t="shared" si="20"/>
        <v>9620</v>
      </c>
      <c r="K213" s="72">
        <v>363.53</v>
      </c>
      <c r="L213" s="74" t="s">
        <v>65</v>
      </c>
      <c r="M213" s="71">
        <f t="shared" si="16"/>
        <v>363.53</v>
      </c>
      <c r="N213" s="72">
        <v>17.899999999999999</v>
      </c>
      <c r="O213" s="74" t="s">
        <v>65</v>
      </c>
      <c r="P213" s="71">
        <f t="shared" si="19"/>
        <v>17.899999999999999</v>
      </c>
    </row>
    <row r="214" spans="2:16">
      <c r="B214" s="108">
        <v>37.5</v>
      </c>
      <c r="C214" s="109" t="s">
        <v>66</v>
      </c>
      <c r="D214" s="70">
        <f t="shared" si="18"/>
        <v>275.73529411764707</v>
      </c>
      <c r="E214" s="110">
        <v>9.5579999999999998</v>
      </c>
      <c r="F214" s="111">
        <v>2.3530000000000001E-3</v>
      </c>
      <c r="G214" s="107">
        <f t="shared" si="21"/>
        <v>9.5603529999999992</v>
      </c>
      <c r="H214" s="72">
        <v>10.75</v>
      </c>
      <c r="I214" s="74" t="s">
        <v>12</v>
      </c>
      <c r="J214" s="75">
        <f t="shared" si="20"/>
        <v>10750</v>
      </c>
      <c r="K214" s="72">
        <v>397.61</v>
      </c>
      <c r="L214" s="74" t="s">
        <v>65</v>
      </c>
      <c r="M214" s="71">
        <f t="shared" si="16"/>
        <v>397.61</v>
      </c>
      <c r="N214" s="72">
        <v>19.829999999999998</v>
      </c>
      <c r="O214" s="74" t="s">
        <v>65</v>
      </c>
      <c r="P214" s="71">
        <f t="shared" si="19"/>
        <v>19.829999999999998</v>
      </c>
    </row>
    <row r="215" spans="2:16">
      <c r="B215" s="108">
        <v>40</v>
      </c>
      <c r="C215" s="109" t="s">
        <v>66</v>
      </c>
      <c r="D215" s="70">
        <f t="shared" si="18"/>
        <v>294.11764705882354</v>
      </c>
      <c r="E215" s="110">
        <v>9.2219999999999995</v>
      </c>
      <c r="F215" s="111">
        <v>2.2179999999999999E-3</v>
      </c>
      <c r="G215" s="107">
        <f t="shared" si="21"/>
        <v>9.2242179999999987</v>
      </c>
      <c r="H215" s="72">
        <v>11.94</v>
      </c>
      <c r="I215" s="74" t="s">
        <v>12</v>
      </c>
      <c r="J215" s="75">
        <f t="shared" si="20"/>
        <v>11940</v>
      </c>
      <c r="K215" s="72">
        <v>431.33</v>
      </c>
      <c r="L215" s="74" t="s">
        <v>65</v>
      </c>
      <c r="M215" s="71">
        <f t="shared" si="16"/>
        <v>431.33</v>
      </c>
      <c r="N215" s="72">
        <v>21.82</v>
      </c>
      <c r="O215" s="74" t="s">
        <v>65</v>
      </c>
      <c r="P215" s="71">
        <f t="shared" si="19"/>
        <v>21.82</v>
      </c>
    </row>
    <row r="216" spans="2:16">
      <c r="B216" s="108">
        <v>45</v>
      </c>
      <c r="C216" s="109" t="s">
        <v>66</v>
      </c>
      <c r="D216" s="70">
        <f t="shared" si="18"/>
        <v>330.88235294117646</v>
      </c>
      <c r="E216" s="110">
        <v>8.6609999999999996</v>
      </c>
      <c r="F216" s="111">
        <v>1.9919999999999998E-3</v>
      </c>
      <c r="G216" s="107">
        <f t="shared" si="21"/>
        <v>8.6629919999999991</v>
      </c>
      <c r="H216" s="72">
        <v>14.42</v>
      </c>
      <c r="I216" s="74" t="s">
        <v>12</v>
      </c>
      <c r="J216" s="75">
        <f t="shared" si="20"/>
        <v>14420</v>
      </c>
      <c r="K216" s="72">
        <v>556.30999999999995</v>
      </c>
      <c r="L216" s="74" t="s">
        <v>65</v>
      </c>
      <c r="M216" s="71">
        <f t="shared" si="16"/>
        <v>556.30999999999995</v>
      </c>
      <c r="N216" s="72">
        <v>25.94</v>
      </c>
      <c r="O216" s="74" t="s">
        <v>65</v>
      </c>
      <c r="P216" s="71">
        <f t="shared" si="19"/>
        <v>25.94</v>
      </c>
    </row>
    <row r="217" spans="2:16">
      <c r="B217" s="108">
        <v>50</v>
      </c>
      <c r="C217" s="109" t="s">
        <v>66</v>
      </c>
      <c r="D217" s="70">
        <f t="shared" si="18"/>
        <v>367.64705882352939</v>
      </c>
      <c r="E217" s="110">
        <v>8.2089999999999996</v>
      </c>
      <c r="F217" s="111">
        <v>1.8090000000000001E-3</v>
      </c>
      <c r="G217" s="107">
        <f t="shared" si="21"/>
        <v>8.2108089999999994</v>
      </c>
      <c r="H217" s="72">
        <v>17.05</v>
      </c>
      <c r="I217" s="74" t="s">
        <v>12</v>
      </c>
      <c r="J217" s="75">
        <f t="shared" si="20"/>
        <v>17050</v>
      </c>
      <c r="K217" s="72">
        <v>669.43</v>
      </c>
      <c r="L217" s="74" t="s">
        <v>65</v>
      </c>
      <c r="M217" s="71">
        <f t="shared" si="16"/>
        <v>669.43</v>
      </c>
      <c r="N217" s="72">
        <v>30.23</v>
      </c>
      <c r="O217" s="74" t="s">
        <v>65</v>
      </c>
      <c r="P217" s="71">
        <f t="shared" si="19"/>
        <v>30.23</v>
      </c>
    </row>
    <row r="218" spans="2:16">
      <c r="B218" s="108">
        <v>55</v>
      </c>
      <c r="C218" s="109" t="s">
        <v>66</v>
      </c>
      <c r="D218" s="70">
        <f t="shared" si="18"/>
        <v>404.41176470588238</v>
      </c>
      <c r="E218" s="110">
        <v>7.84</v>
      </c>
      <c r="F218" s="111">
        <v>1.658E-3</v>
      </c>
      <c r="G218" s="107">
        <f t="shared" si="21"/>
        <v>7.8416579999999998</v>
      </c>
      <c r="H218" s="72">
        <v>19.82</v>
      </c>
      <c r="I218" s="74" t="s">
        <v>12</v>
      </c>
      <c r="J218" s="75">
        <f t="shared" si="20"/>
        <v>19820</v>
      </c>
      <c r="K218" s="72">
        <v>775.42</v>
      </c>
      <c r="L218" s="74" t="s">
        <v>65</v>
      </c>
      <c r="M218" s="71">
        <f t="shared" si="16"/>
        <v>775.42</v>
      </c>
      <c r="N218" s="72">
        <v>34.659999999999997</v>
      </c>
      <c r="O218" s="74" t="s">
        <v>65</v>
      </c>
      <c r="P218" s="71">
        <f t="shared" si="19"/>
        <v>34.659999999999997</v>
      </c>
    </row>
    <row r="219" spans="2:16">
      <c r="B219" s="108">
        <v>60</v>
      </c>
      <c r="C219" s="109" t="s">
        <v>66</v>
      </c>
      <c r="D219" s="70">
        <f t="shared" si="18"/>
        <v>441.1764705882353</v>
      </c>
      <c r="E219" s="110">
        <v>7.532</v>
      </c>
      <c r="F219" s="111">
        <v>1.5319999999999999E-3</v>
      </c>
      <c r="G219" s="107">
        <f t="shared" si="21"/>
        <v>7.5335320000000001</v>
      </c>
      <c r="H219" s="72">
        <v>22.71</v>
      </c>
      <c r="I219" s="74" t="s">
        <v>12</v>
      </c>
      <c r="J219" s="75">
        <f t="shared" si="20"/>
        <v>22710</v>
      </c>
      <c r="K219" s="72">
        <v>876.47</v>
      </c>
      <c r="L219" s="74" t="s">
        <v>65</v>
      </c>
      <c r="M219" s="71">
        <f t="shared" si="16"/>
        <v>876.47</v>
      </c>
      <c r="N219" s="72">
        <v>39.200000000000003</v>
      </c>
      <c r="O219" s="74" t="s">
        <v>65</v>
      </c>
      <c r="P219" s="71">
        <f t="shared" si="19"/>
        <v>39.200000000000003</v>
      </c>
    </row>
    <row r="220" spans="2:16">
      <c r="B220" s="108">
        <v>65</v>
      </c>
      <c r="C220" s="109" t="s">
        <v>66</v>
      </c>
      <c r="D220" s="70">
        <f t="shared" si="18"/>
        <v>477.94117647058823</v>
      </c>
      <c r="E220" s="110">
        <v>7.2720000000000002</v>
      </c>
      <c r="F220" s="111">
        <v>1.423E-3</v>
      </c>
      <c r="G220" s="107">
        <f t="shared" si="21"/>
        <v>7.2734230000000002</v>
      </c>
      <c r="H220" s="72">
        <v>25.71</v>
      </c>
      <c r="I220" s="74" t="s">
        <v>12</v>
      </c>
      <c r="J220" s="75">
        <f t="shared" si="20"/>
        <v>25710</v>
      </c>
      <c r="K220" s="72">
        <v>973.71</v>
      </c>
      <c r="L220" s="74" t="s">
        <v>65</v>
      </c>
      <c r="M220" s="75">
        <f t="shared" si="16"/>
        <v>973.71</v>
      </c>
      <c r="N220" s="72">
        <v>43.83</v>
      </c>
      <c r="O220" s="74" t="s">
        <v>65</v>
      </c>
      <c r="P220" s="71">
        <f t="shared" si="19"/>
        <v>43.83</v>
      </c>
    </row>
    <row r="221" spans="2:16">
      <c r="B221" s="108">
        <v>70</v>
      </c>
      <c r="C221" s="109" t="s">
        <v>66</v>
      </c>
      <c r="D221" s="70">
        <f t="shared" si="18"/>
        <v>514.70588235294122</v>
      </c>
      <c r="E221" s="110">
        <v>7.0510000000000002</v>
      </c>
      <c r="F221" s="111">
        <v>1.33E-3</v>
      </c>
      <c r="G221" s="107">
        <f t="shared" si="21"/>
        <v>7.0523300000000004</v>
      </c>
      <c r="H221" s="72">
        <v>28.81</v>
      </c>
      <c r="I221" s="74" t="s">
        <v>12</v>
      </c>
      <c r="J221" s="75">
        <f t="shared" si="20"/>
        <v>28810</v>
      </c>
      <c r="K221" s="72">
        <v>1.07</v>
      </c>
      <c r="L221" s="73" t="s">
        <v>12</v>
      </c>
      <c r="M221" s="75">
        <f t="shared" ref="M221:M228" si="22">K221*1000</f>
        <v>1070</v>
      </c>
      <c r="N221" s="72">
        <v>48.55</v>
      </c>
      <c r="O221" s="74" t="s">
        <v>65</v>
      </c>
      <c r="P221" s="71">
        <f t="shared" si="19"/>
        <v>48.55</v>
      </c>
    </row>
    <row r="222" spans="2:16">
      <c r="B222" s="108">
        <v>80</v>
      </c>
      <c r="C222" s="109" t="s">
        <v>66</v>
      </c>
      <c r="D222" s="70">
        <f t="shared" si="18"/>
        <v>588.23529411764707</v>
      </c>
      <c r="E222" s="110">
        <v>6.694</v>
      </c>
      <c r="F222" s="111">
        <v>1.1770000000000001E-3</v>
      </c>
      <c r="G222" s="107">
        <f t="shared" si="21"/>
        <v>6.6951770000000002</v>
      </c>
      <c r="H222" s="72">
        <v>35.270000000000003</v>
      </c>
      <c r="I222" s="74" t="s">
        <v>12</v>
      </c>
      <c r="J222" s="75">
        <f t="shared" si="20"/>
        <v>35270</v>
      </c>
      <c r="K222" s="72">
        <v>1.41</v>
      </c>
      <c r="L222" s="74" t="s">
        <v>12</v>
      </c>
      <c r="M222" s="75">
        <f t="shared" si="22"/>
        <v>1410</v>
      </c>
      <c r="N222" s="72">
        <v>58.17</v>
      </c>
      <c r="O222" s="74" t="s">
        <v>65</v>
      </c>
      <c r="P222" s="71">
        <f t="shared" si="19"/>
        <v>58.17</v>
      </c>
    </row>
    <row r="223" spans="2:16">
      <c r="B223" s="108">
        <v>90</v>
      </c>
      <c r="C223" s="109" t="s">
        <v>66</v>
      </c>
      <c r="D223" s="70">
        <f t="shared" si="18"/>
        <v>661.76470588235293</v>
      </c>
      <c r="E223" s="110">
        <v>6.4219999999999997</v>
      </c>
      <c r="F223" s="111">
        <v>1.0560000000000001E-3</v>
      </c>
      <c r="G223" s="107">
        <f t="shared" si="21"/>
        <v>6.4230559999999999</v>
      </c>
      <c r="H223" s="72">
        <v>42.04</v>
      </c>
      <c r="I223" s="74" t="s">
        <v>12</v>
      </c>
      <c r="J223" s="75">
        <f t="shared" si="20"/>
        <v>42040</v>
      </c>
      <c r="K223" s="72">
        <v>1.7</v>
      </c>
      <c r="L223" s="74" t="s">
        <v>12</v>
      </c>
      <c r="M223" s="75">
        <f t="shared" si="22"/>
        <v>1700</v>
      </c>
      <c r="N223" s="72">
        <v>67.95</v>
      </c>
      <c r="O223" s="74" t="s">
        <v>65</v>
      </c>
      <c r="P223" s="71">
        <f t="shared" si="19"/>
        <v>67.95</v>
      </c>
    </row>
    <row r="224" spans="2:16">
      <c r="B224" s="108">
        <v>100</v>
      </c>
      <c r="C224" s="109" t="s">
        <v>66</v>
      </c>
      <c r="D224" s="70">
        <f t="shared" si="18"/>
        <v>735.29411764705878</v>
      </c>
      <c r="E224" s="110">
        <v>6.2080000000000002</v>
      </c>
      <c r="F224" s="111">
        <v>9.5870000000000005E-4</v>
      </c>
      <c r="G224" s="107">
        <f t="shared" si="21"/>
        <v>6.2089587000000002</v>
      </c>
      <c r="H224" s="72">
        <v>49.07</v>
      </c>
      <c r="I224" s="74" t="s">
        <v>12</v>
      </c>
      <c r="J224" s="75">
        <f t="shared" si="20"/>
        <v>49070</v>
      </c>
      <c r="K224" s="72">
        <v>1.97</v>
      </c>
      <c r="L224" s="74" t="s">
        <v>12</v>
      </c>
      <c r="M224" s="75">
        <f t="shared" si="22"/>
        <v>1970</v>
      </c>
      <c r="N224" s="72">
        <v>77.819999999999993</v>
      </c>
      <c r="O224" s="74" t="s">
        <v>65</v>
      </c>
      <c r="P224" s="71">
        <f t="shared" si="19"/>
        <v>77.819999999999993</v>
      </c>
    </row>
    <row r="225" spans="1:16">
      <c r="B225" s="108">
        <v>110</v>
      </c>
      <c r="C225" s="109" t="s">
        <v>66</v>
      </c>
      <c r="D225" s="70">
        <f t="shared" si="18"/>
        <v>808.82352941176475</v>
      </c>
      <c r="E225" s="110">
        <v>6.0380000000000003</v>
      </c>
      <c r="F225" s="111">
        <v>8.7830000000000004E-4</v>
      </c>
      <c r="G225" s="107">
        <f t="shared" si="21"/>
        <v>6.0388783000000004</v>
      </c>
      <c r="H225" s="72">
        <v>56.32</v>
      </c>
      <c r="I225" s="74" t="s">
        <v>12</v>
      </c>
      <c r="J225" s="75">
        <f t="shared" si="20"/>
        <v>56320</v>
      </c>
      <c r="K225" s="72">
        <v>2.2200000000000002</v>
      </c>
      <c r="L225" s="74" t="s">
        <v>12</v>
      </c>
      <c r="M225" s="75">
        <f t="shared" si="22"/>
        <v>2220</v>
      </c>
      <c r="N225" s="72">
        <v>87.73</v>
      </c>
      <c r="O225" s="74" t="s">
        <v>65</v>
      </c>
      <c r="P225" s="71">
        <f t="shared" si="19"/>
        <v>87.73</v>
      </c>
    </row>
    <row r="226" spans="1:16">
      <c r="B226" s="108">
        <v>120</v>
      </c>
      <c r="C226" s="109" t="s">
        <v>66</v>
      </c>
      <c r="D226" s="70">
        <f t="shared" si="18"/>
        <v>882.35294117647061</v>
      </c>
      <c r="E226" s="110">
        <v>5.9</v>
      </c>
      <c r="F226" s="111">
        <v>8.1070000000000003E-4</v>
      </c>
      <c r="G226" s="107">
        <f t="shared" si="21"/>
        <v>5.9008107000000001</v>
      </c>
      <c r="H226" s="72">
        <v>63.76</v>
      </c>
      <c r="I226" s="74" t="s">
        <v>12</v>
      </c>
      <c r="J226" s="75">
        <f t="shared" si="20"/>
        <v>63760</v>
      </c>
      <c r="K226" s="72">
        <v>2.46</v>
      </c>
      <c r="L226" s="74" t="s">
        <v>12</v>
      </c>
      <c r="M226" s="75">
        <f t="shared" si="22"/>
        <v>2460</v>
      </c>
      <c r="N226" s="72">
        <v>97.64</v>
      </c>
      <c r="O226" s="74" t="s">
        <v>65</v>
      </c>
      <c r="P226" s="71">
        <f t="shared" si="19"/>
        <v>97.64</v>
      </c>
    </row>
    <row r="227" spans="1:16">
      <c r="B227" s="108">
        <v>130</v>
      </c>
      <c r="C227" s="109" t="s">
        <v>66</v>
      </c>
      <c r="D227" s="70">
        <f t="shared" si="18"/>
        <v>955.88235294117646</v>
      </c>
      <c r="E227" s="110">
        <v>5.7869999999999999</v>
      </c>
      <c r="F227" s="111">
        <v>7.5319999999999998E-4</v>
      </c>
      <c r="G227" s="107">
        <f t="shared" si="21"/>
        <v>5.7877532</v>
      </c>
      <c r="H227" s="72">
        <v>71.349999999999994</v>
      </c>
      <c r="I227" s="74" t="s">
        <v>12</v>
      </c>
      <c r="J227" s="75">
        <f t="shared" si="20"/>
        <v>71350</v>
      </c>
      <c r="K227" s="72">
        <v>2.68</v>
      </c>
      <c r="L227" s="74" t="s">
        <v>12</v>
      </c>
      <c r="M227" s="75">
        <f t="shared" si="22"/>
        <v>2680</v>
      </c>
      <c r="N227" s="72">
        <v>107.52</v>
      </c>
      <c r="O227" s="74" t="s">
        <v>65</v>
      </c>
      <c r="P227" s="71">
        <f t="shared" si="19"/>
        <v>107.52</v>
      </c>
    </row>
    <row r="228" spans="1:16">
      <c r="A228" s="4">
        <v>228</v>
      </c>
      <c r="B228" s="108">
        <v>136</v>
      </c>
      <c r="C228" s="109" t="s">
        <v>66</v>
      </c>
      <c r="D228" s="70">
        <f t="shared" si="18"/>
        <v>1000</v>
      </c>
      <c r="E228" s="110">
        <v>5.73</v>
      </c>
      <c r="F228" s="111">
        <v>7.2250000000000005E-4</v>
      </c>
      <c r="G228" s="107">
        <f t="shared" si="21"/>
        <v>5.7307225000000006</v>
      </c>
      <c r="H228" s="72">
        <v>75.98</v>
      </c>
      <c r="I228" s="74" t="s">
        <v>12</v>
      </c>
      <c r="J228" s="75">
        <f t="shared" si="20"/>
        <v>75980</v>
      </c>
      <c r="K228" s="72">
        <v>2.76</v>
      </c>
      <c r="L228" s="74" t="s">
        <v>12</v>
      </c>
      <c r="M228" s="75">
        <f t="shared" si="22"/>
        <v>2760</v>
      </c>
      <c r="N228" s="72">
        <v>113.41</v>
      </c>
      <c r="O228" s="74" t="s">
        <v>65</v>
      </c>
      <c r="P228" s="71">
        <f t="shared" si="19"/>
        <v>113.41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9.12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8.125" style="1" customWidth="1"/>
    <col min="14" max="14" width="6.375" style="1" customWidth="1"/>
    <col min="15" max="15" width="3.875" style="1" customWidth="1"/>
    <col min="16" max="16" width="8.125" style="1" customWidth="1"/>
    <col min="17" max="17" width="3.125" style="1" customWidth="1"/>
    <col min="18" max="18" width="10.625" style="5" customWidth="1"/>
    <col min="19" max="19" width="5.625" style="55" customWidth="1"/>
    <col min="20" max="20" width="9" style="1" customWidth="1"/>
    <col min="21" max="21" width="3.25" style="1" customWidth="1"/>
    <col min="22" max="22" width="4.25" style="1" customWidth="1"/>
    <col min="23" max="23" width="8.375" style="1" customWidth="1"/>
    <col min="24" max="26" width="8.5" style="1" customWidth="1"/>
    <col min="27" max="27" width="3.25" style="1" customWidth="1"/>
    <col min="28" max="30" width="10.625" style="1" customWidth="1"/>
    <col min="31" max="16384" width="9" style="1"/>
  </cols>
  <sheetData>
    <row r="1" spans="1:30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1"/>
      <c r="T1" s="25"/>
      <c r="U1" s="25"/>
      <c r="V1" s="25"/>
      <c r="W1" s="25"/>
      <c r="X1" s="25"/>
      <c r="Y1" s="1" t="s">
        <v>137</v>
      </c>
      <c r="Z1" s="25"/>
    </row>
    <row r="2" spans="1:30" ht="18.75">
      <c r="A2" s="1">
        <v>2</v>
      </c>
      <c r="B2" s="6" t="s">
        <v>138</v>
      </c>
      <c r="F2" s="7"/>
      <c r="G2" s="7"/>
      <c r="L2" s="5" t="s">
        <v>139</v>
      </c>
      <c r="M2" s="8"/>
      <c r="N2" s="9" t="s">
        <v>140</v>
      </c>
      <c r="R2" s="46"/>
      <c r="S2" s="1" t="s">
        <v>141</v>
      </c>
      <c r="Y2" s="1" t="s">
        <v>142</v>
      </c>
      <c r="AB2" s="1" t="s">
        <v>143</v>
      </c>
    </row>
    <row r="3" spans="1:30">
      <c r="A3" s="4">
        <v>3</v>
      </c>
      <c r="B3" s="12" t="s">
        <v>144</v>
      </c>
      <c r="C3" s="13" t="s">
        <v>17</v>
      </c>
      <c r="E3" s="12" t="s">
        <v>145</v>
      </c>
      <c r="F3" s="185" t="s">
        <v>146</v>
      </c>
      <c r="G3" s="14" t="s">
        <v>18</v>
      </c>
      <c r="H3" s="14"/>
      <c r="I3" s="14"/>
      <c r="K3" s="15"/>
      <c r="L3" s="5" t="s">
        <v>147</v>
      </c>
      <c r="M3" s="16"/>
      <c r="N3" s="9" t="s">
        <v>148</v>
      </c>
      <c r="O3" s="9"/>
      <c r="R3" s="25"/>
      <c r="S3" s="9"/>
      <c r="T3" s="2" t="s">
        <v>149</v>
      </c>
      <c r="U3" s="36"/>
      <c r="V3" s="9"/>
      <c r="W3" s="2" t="s">
        <v>150</v>
      </c>
      <c r="X3" s="2" t="s">
        <v>151</v>
      </c>
      <c r="Y3" s="2" t="s">
        <v>152</v>
      </c>
      <c r="Z3" s="2" t="s">
        <v>153</v>
      </c>
      <c r="AB3" s="2" t="s">
        <v>154</v>
      </c>
      <c r="AC3" s="2"/>
      <c r="AD3" s="121" t="s">
        <v>155</v>
      </c>
    </row>
    <row r="4" spans="1:30">
      <c r="A4" s="4">
        <v>4</v>
      </c>
      <c r="B4" s="12" t="s">
        <v>156</v>
      </c>
      <c r="C4" s="20">
        <v>54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157</v>
      </c>
      <c r="L4" s="9"/>
      <c r="M4" s="9"/>
      <c r="N4" s="9"/>
      <c r="R4" s="46"/>
      <c r="S4" s="134" t="s">
        <v>158</v>
      </c>
      <c r="T4" s="135">
        <v>78.084000000000003</v>
      </c>
      <c r="U4" s="136"/>
      <c r="V4" s="134" t="s">
        <v>159</v>
      </c>
      <c r="W4" s="137">
        <f>T7*1</f>
        <v>3.9E-2</v>
      </c>
      <c r="X4" s="10">
        <v>12.010999999999999</v>
      </c>
      <c r="Y4" s="138">
        <f>W4/W8</f>
        <v>1.9586749714485454E-4</v>
      </c>
      <c r="Z4" s="139">
        <f>W4*X4/X9</f>
        <v>1.6170822836228733E-2</v>
      </c>
      <c r="AA4" s="90"/>
      <c r="AB4" s="140">
        <v>1.2400000000000001E-4</v>
      </c>
      <c r="AD4" s="141" t="s">
        <v>160</v>
      </c>
    </row>
    <row r="5" spans="1:30">
      <c r="A5" s="1">
        <v>5</v>
      </c>
      <c r="B5" s="12" t="s">
        <v>161</v>
      </c>
      <c r="C5" s="20">
        <v>136</v>
      </c>
      <c r="D5" s="21" t="s">
        <v>162</v>
      </c>
      <c r="F5" s="14" t="s">
        <v>0</v>
      </c>
      <c r="G5" s="14" t="s">
        <v>26</v>
      </c>
      <c r="H5" s="14" t="s">
        <v>163</v>
      </c>
      <c r="I5" s="14" t="s">
        <v>163</v>
      </c>
      <c r="J5" s="24" t="s">
        <v>164</v>
      </c>
      <c r="K5" s="5" t="s">
        <v>165</v>
      </c>
      <c r="L5" s="14"/>
      <c r="M5" s="14"/>
      <c r="N5" s="9"/>
      <c r="O5" s="15" t="s">
        <v>166</v>
      </c>
      <c r="P5" s="142" t="str">
        <f ca="1">RIGHT(CELL("filename",A1),LEN(CELL("filename",A1))-FIND("]",CELL("filename",A1)))</f>
        <v>srim136Xe_Air</v>
      </c>
      <c r="R5" s="46"/>
      <c r="S5" s="143" t="s">
        <v>167</v>
      </c>
      <c r="T5" s="144">
        <v>20.947600000000001</v>
      </c>
      <c r="U5" s="136"/>
      <c r="V5" s="143" t="s">
        <v>168</v>
      </c>
      <c r="W5" s="145">
        <f>T7*2+T5*2</f>
        <v>41.973200000000006</v>
      </c>
      <c r="X5" s="146">
        <v>15.999000000000001</v>
      </c>
      <c r="Y5" s="147">
        <f>W5/W8</f>
        <v>0.21079963156821566</v>
      </c>
      <c r="Z5" s="148">
        <f>W5*X5/X9</f>
        <v>23.182126119289084</v>
      </c>
      <c r="AA5" s="91"/>
      <c r="AB5" s="149">
        <v>0.23178099999999999</v>
      </c>
      <c r="AD5" s="150" t="s">
        <v>169</v>
      </c>
    </row>
    <row r="6" spans="1:30">
      <c r="A6" s="4">
        <v>6</v>
      </c>
      <c r="B6" s="12" t="s">
        <v>170</v>
      </c>
      <c r="C6" s="26" t="s">
        <v>243</v>
      </c>
      <c r="D6" s="21" t="s">
        <v>171</v>
      </c>
      <c r="F6" s="27" t="s">
        <v>4</v>
      </c>
      <c r="G6" s="28">
        <v>6</v>
      </c>
      <c r="H6" s="28">
        <v>0.02</v>
      </c>
      <c r="I6" s="29">
        <v>0.02</v>
      </c>
      <c r="J6" s="4">
        <v>1</v>
      </c>
      <c r="K6" s="30">
        <v>1.2048E-2</v>
      </c>
      <c r="L6" s="22" t="s">
        <v>172</v>
      </c>
      <c r="M6" s="9"/>
      <c r="N6" s="9"/>
      <c r="O6" s="15" t="s">
        <v>173</v>
      </c>
      <c r="P6" s="131" t="s">
        <v>132</v>
      </c>
      <c r="R6" s="46"/>
      <c r="S6" s="143" t="s">
        <v>175</v>
      </c>
      <c r="T6" s="144">
        <v>0.93400000000000005</v>
      </c>
      <c r="U6" s="136"/>
      <c r="V6" s="151" t="s">
        <v>176</v>
      </c>
      <c r="W6" s="145">
        <f>T4*2</f>
        <v>156.16800000000001</v>
      </c>
      <c r="X6" s="146">
        <v>14.007</v>
      </c>
      <c r="Y6" s="147">
        <f>W6/W8</f>
        <v>0.78431372549019607</v>
      </c>
      <c r="Z6" s="148">
        <f>W6*X6/X9</f>
        <v>75.513660352068698</v>
      </c>
      <c r="AA6" s="91"/>
      <c r="AB6" s="149">
        <v>0.75526700000000002</v>
      </c>
      <c r="AD6" s="1" t="s">
        <v>177</v>
      </c>
    </row>
    <row r="7" spans="1:30">
      <c r="A7" s="1">
        <v>7</v>
      </c>
      <c r="B7" s="31"/>
      <c r="C7" s="26" t="s">
        <v>244</v>
      </c>
      <c r="F7" s="32" t="s">
        <v>5</v>
      </c>
      <c r="G7" s="33">
        <v>8</v>
      </c>
      <c r="H7" s="33">
        <v>21.08</v>
      </c>
      <c r="I7" s="34">
        <v>23.18</v>
      </c>
      <c r="J7" s="4">
        <v>2</v>
      </c>
      <c r="K7" s="35">
        <v>0.12048</v>
      </c>
      <c r="L7" s="22" t="s">
        <v>178</v>
      </c>
      <c r="M7" s="9"/>
      <c r="N7" s="9"/>
      <c r="R7" s="46"/>
      <c r="S7" s="152" t="s">
        <v>179</v>
      </c>
      <c r="T7" s="153">
        <v>3.9E-2</v>
      </c>
      <c r="U7" s="136"/>
      <c r="V7" s="154" t="s">
        <v>174</v>
      </c>
      <c r="W7" s="155">
        <f>T6*1</f>
        <v>0.93400000000000005</v>
      </c>
      <c r="X7" s="19">
        <v>39.948</v>
      </c>
      <c r="Y7" s="156">
        <f>W7/W8</f>
        <v>4.6907754444434398E-3</v>
      </c>
      <c r="Z7" s="157">
        <f>W7*X7/X9</f>
        <v>1.2880427058059933</v>
      </c>
      <c r="AA7" s="91"/>
      <c r="AB7" s="158">
        <v>1.2827E-2</v>
      </c>
      <c r="AD7" s="1" t="s">
        <v>180</v>
      </c>
    </row>
    <row r="8" spans="1:30">
      <c r="A8" s="1">
        <v>8</v>
      </c>
      <c r="B8" s="12" t="s">
        <v>181</v>
      </c>
      <c r="C8" s="37">
        <v>1.2048E-3</v>
      </c>
      <c r="D8" s="38" t="s">
        <v>9</v>
      </c>
      <c r="F8" s="32" t="s">
        <v>2</v>
      </c>
      <c r="G8" s="33">
        <v>7</v>
      </c>
      <c r="H8" s="33">
        <v>78.430000000000007</v>
      </c>
      <c r="I8" s="34">
        <v>75.510000000000005</v>
      </c>
      <c r="J8" s="4">
        <v>3</v>
      </c>
      <c r="K8" s="35">
        <v>0.12048</v>
      </c>
      <c r="L8" s="22" t="s">
        <v>182</v>
      </c>
      <c r="M8" s="9"/>
      <c r="N8" s="9"/>
      <c r="R8" s="46"/>
      <c r="S8" s="5" t="s">
        <v>183</v>
      </c>
      <c r="T8" s="87">
        <f>SUM(T4:T7)</f>
        <v>100.0046</v>
      </c>
      <c r="U8" s="159"/>
      <c r="V8" s="89" t="s">
        <v>184</v>
      </c>
      <c r="W8" s="92">
        <f>SUM(W4:W7)</f>
        <v>199.11420000000001</v>
      </c>
      <c r="Y8" s="92" t="s">
        <v>185</v>
      </c>
      <c r="AA8" s="91"/>
      <c r="AD8" s="1" t="s">
        <v>186</v>
      </c>
    </row>
    <row r="9" spans="1:30">
      <c r="A9" s="1">
        <v>9</v>
      </c>
      <c r="B9" s="31"/>
      <c r="C9" s="37">
        <v>4.987E+19</v>
      </c>
      <c r="D9" s="21" t="s">
        <v>10</v>
      </c>
      <c r="F9" s="32" t="s">
        <v>8</v>
      </c>
      <c r="G9" s="33">
        <v>18</v>
      </c>
      <c r="H9" s="33">
        <v>0.47</v>
      </c>
      <c r="I9" s="34">
        <v>1.29</v>
      </c>
      <c r="J9" s="4">
        <v>4</v>
      </c>
      <c r="K9" s="35">
        <v>1</v>
      </c>
      <c r="L9" s="22" t="s">
        <v>187</v>
      </c>
      <c r="M9" s="9"/>
      <c r="N9" s="9"/>
      <c r="R9" s="46"/>
      <c r="S9" s="41"/>
      <c r="T9" s="126"/>
      <c r="U9" s="121"/>
      <c r="V9" s="160"/>
      <c r="W9" s="5" t="s">
        <v>188</v>
      </c>
      <c r="X9" s="92">
        <f>(W4*X4+W5*X5+W6*X6+W7*X7)/100</f>
        <v>28.967542638000001</v>
      </c>
      <c r="Y9" s="161" t="s">
        <v>189</v>
      </c>
      <c r="Z9" s="125"/>
    </row>
    <row r="10" spans="1:30">
      <c r="A10" s="1">
        <v>10</v>
      </c>
      <c r="B10" s="12" t="s">
        <v>190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191</v>
      </c>
      <c r="M10" s="9"/>
      <c r="N10" s="9"/>
      <c r="R10" s="46"/>
      <c r="T10" s="58"/>
      <c r="U10" s="121"/>
      <c r="V10" s="160"/>
      <c r="W10" s="25" t="s">
        <v>192</v>
      </c>
      <c r="X10" s="40"/>
      <c r="Y10" s="40"/>
      <c r="Z10" s="125"/>
    </row>
    <row r="11" spans="1:30">
      <c r="A11" s="1">
        <v>11</v>
      </c>
      <c r="C11" s="43" t="s">
        <v>193</v>
      </c>
      <c r="D11" s="7" t="s">
        <v>194</v>
      </c>
      <c r="F11" s="32"/>
      <c r="G11" s="33"/>
      <c r="H11" s="33"/>
      <c r="I11" s="34"/>
      <c r="J11" s="4">
        <v>6</v>
      </c>
      <c r="K11" s="35">
        <v>1000</v>
      </c>
      <c r="L11" s="22" t="s">
        <v>195</v>
      </c>
      <c r="M11" s="9"/>
      <c r="N11" s="9"/>
      <c r="R11" s="46"/>
      <c r="T11" s="25"/>
      <c r="U11" s="25"/>
      <c r="V11" s="36"/>
      <c r="W11" s="121" t="s">
        <v>196</v>
      </c>
      <c r="X11" s="36"/>
      <c r="Y11" s="36"/>
      <c r="Z11" s="25"/>
    </row>
    <row r="12" spans="1:30">
      <c r="A12" s="1">
        <v>12</v>
      </c>
      <c r="B12" s="5" t="s">
        <v>197</v>
      </c>
      <c r="C12" s="44">
        <v>20</v>
      </c>
      <c r="D12" s="45">
        <f>$C$5/100</f>
        <v>1.36</v>
      </c>
      <c r="E12" s="21" t="s">
        <v>198</v>
      </c>
      <c r="F12" s="32"/>
      <c r="G12" s="33"/>
      <c r="H12" s="33"/>
      <c r="I12" s="34"/>
      <c r="J12" s="4">
        <v>7</v>
      </c>
      <c r="K12" s="35">
        <v>24.158000000000001</v>
      </c>
      <c r="L12" s="22" t="s">
        <v>199</v>
      </c>
      <c r="M12" s="9"/>
      <c r="R12" s="46"/>
      <c r="S12" s="121" t="s">
        <v>200</v>
      </c>
      <c r="T12" s="25"/>
      <c r="U12" s="25"/>
      <c r="V12" s="162"/>
      <c r="W12" s="162"/>
      <c r="X12" s="162"/>
      <c r="Y12" s="162"/>
      <c r="Z12" s="25"/>
    </row>
    <row r="13" spans="1:30">
      <c r="A13" s="1">
        <v>13</v>
      </c>
      <c r="B13" s="5" t="s">
        <v>201</v>
      </c>
      <c r="C13" s="48">
        <v>228</v>
      </c>
      <c r="D13" s="45">
        <f>$C$5*1000000</f>
        <v>136000000</v>
      </c>
      <c r="E13" s="21" t="s">
        <v>202</v>
      </c>
      <c r="F13" s="49"/>
      <c r="G13" s="50"/>
      <c r="H13" s="86"/>
      <c r="I13" s="86"/>
      <c r="J13" s="4">
        <v>8</v>
      </c>
      <c r="K13" s="52">
        <v>3.4227E-2</v>
      </c>
      <c r="L13" s="22" t="s">
        <v>203</v>
      </c>
      <c r="R13" s="46"/>
      <c r="S13" s="121" t="s">
        <v>204</v>
      </c>
      <c r="T13" s="25"/>
      <c r="U13" s="46"/>
      <c r="V13" s="162"/>
      <c r="W13" s="162"/>
      <c r="X13" s="163"/>
      <c r="Y13" s="163"/>
      <c r="Z13" s="25"/>
    </row>
    <row r="14" spans="1:30" ht="13.5">
      <c r="A14" s="1">
        <v>14</v>
      </c>
      <c r="B14" s="5" t="s">
        <v>205</v>
      </c>
      <c r="C14" s="81">
        <v>101325</v>
      </c>
      <c r="D14" s="21" t="s">
        <v>206</v>
      </c>
      <c r="E14" s="79"/>
      <c r="F14" s="25"/>
      <c r="G14" s="25"/>
      <c r="H14" s="164">
        <f>SUM(H6:H13)</f>
        <v>100</v>
      </c>
      <c r="I14" s="165">
        <f>SUM(I6:I13)</f>
        <v>100.00000000000001</v>
      </c>
      <c r="J14" s="4">
        <v>0</v>
      </c>
      <c r="K14" s="53" t="s">
        <v>207</v>
      </c>
      <c r="L14" s="54"/>
      <c r="N14" s="43"/>
      <c r="O14" s="43"/>
      <c r="P14" s="43"/>
      <c r="R14" s="46"/>
      <c r="T14" s="25"/>
      <c r="U14" s="46"/>
      <c r="V14" s="166"/>
      <c r="W14" s="166"/>
      <c r="X14" s="167"/>
      <c r="Y14" s="167"/>
      <c r="Z14" s="25"/>
      <c r="AB14" s="1" t="s">
        <v>208</v>
      </c>
    </row>
    <row r="15" spans="1:30" ht="13.5">
      <c r="A15" s="1">
        <v>15</v>
      </c>
      <c r="B15" s="5" t="s">
        <v>209</v>
      </c>
      <c r="C15" s="82">
        <v>20</v>
      </c>
      <c r="D15" s="80" t="s">
        <v>210</v>
      </c>
      <c r="E15" s="168" t="s">
        <v>211</v>
      </c>
      <c r="F15" s="21"/>
      <c r="H15" s="78" t="s">
        <v>212</v>
      </c>
      <c r="I15" s="58"/>
      <c r="J15" s="169"/>
      <c r="K15" s="59"/>
      <c r="L15" s="60"/>
      <c r="M15" s="169"/>
      <c r="N15" s="21"/>
      <c r="O15" s="21"/>
      <c r="P15" s="169"/>
      <c r="R15" s="46"/>
      <c r="S15" s="46"/>
      <c r="T15" s="25"/>
      <c r="U15" s="25"/>
      <c r="V15" s="159"/>
      <c r="W15" s="159"/>
      <c r="X15" s="170"/>
      <c r="Y15" s="170"/>
      <c r="Z15" s="25"/>
      <c r="AB15" s="1" t="s">
        <v>213</v>
      </c>
    </row>
    <row r="16" spans="1:30">
      <c r="A16" s="1">
        <v>16</v>
      </c>
      <c r="B16" s="83"/>
      <c r="C16" s="171"/>
      <c r="D16" s="84"/>
      <c r="E16" s="21"/>
      <c r="F16" s="172" t="s">
        <v>214</v>
      </c>
      <c r="H16" s="78" t="s">
        <v>215</v>
      </c>
      <c r="I16" s="58"/>
      <c r="J16" s="173"/>
      <c r="K16" s="59"/>
      <c r="L16" s="60"/>
      <c r="M16" s="21"/>
      <c r="N16" s="21"/>
      <c r="O16" s="21"/>
      <c r="P16" s="21"/>
      <c r="R16" s="46"/>
      <c r="S16" s="46"/>
      <c r="T16" s="25"/>
      <c r="U16" s="25"/>
      <c r="V16" s="159"/>
      <c r="W16" s="159"/>
      <c r="X16" s="170"/>
      <c r="Y16" s="170"/>
      <c r="AB16" s="1" t="s">
        <v>216</v>
      </c>
    </row>
    <row r="17" spans="1:30">
      <c r="A17" s="1">
        <v>17</v>
      </c>
      <c r="B17" s="63" t="s">
        <v>49</v>
      </c>
      <c r="C17" s="11"/>
      <c r="D17" s="10"/>
      <c r="E17" s="63" t="s">
        <v>217</v>
      </c>
      <c r="F17" s="64" t="s">
        <v>218</v>
      </c>
      <c r="G17" s="65" t="s">
        <v>219</v>
      </c>
      <c r="H17" s="63" t="s">
        <v>53</v>
      </c>
      <c r="I17" s="11"/>
      <c r="J17" s="10"/>
      <c r="K17" s="63" t="s">
        <v>54</v>
      </c>
      <c r="L17" s="66"/>
      <c r="M17" s="67"/>
      <c r="N17" s="63" t="s">
        <v>55</v>
      </c>
      <c r="O17" s="11"/>
      <c r="P17" s="10"/>
      <c r="Z17" s="9"/>
      <c r="AB17" s="1" t="s">
        <v>220</v>
      </c>
    </row>
    <row r="18" spans="1:30">
      <c r="A18" s="1">
        <v>18</v>
      </c>
      <c r="B18" s="68" t="s">
        <v>56</v>
      </c>
      <c r="C18" s="25"/>
      <c r="D18" s="133" t="s">
        <v>221</v>
      </c>
      <c r="E18" s="182" t="s">
        <v>222</v>
      </c>
      <c r="F18" s="183"/>
      <c r="G18" s="184"/>
      <c r="H18" s="68" t="s">
        <v>59</v>
      </c>
      <c r="I18" s="25"/>
      <c r="J18" s="133" t="s">
        <v>223</v>
      </c>
      <c r="K18" s="68" t="s">
        <v>61</v>
      </c>
      <c r="L18" s="69"/>
      <c r="M18" s="133" t="s">
        <v>223</v>
      </c>
      <c r="N18" s="68" t="s">
        <v>61</v>
      </c>
      <c r="O18" s="25"/>
      <c r="P18" s="133" t="s">
        <v>223</v>
      </c>
      <c r="Z18" s="9"/>
      <c r="AA18" s="88"/>
      <c r="AB18" s="1" t="s">
        <v>224</v>
      </c>
    </row>
    <row r="19" spans="1:30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  <c r="Z19" s="9"/>
      <c r="AA19" s="88"/>
      <c r="AC19" s="1" t="s">
        <v>225</v>
      </c>
    </row>
    <row r="20" spans="1:30">
      <c r="A20" s="4">
        <v>20</v>
      </c>
      <c r="B20" s="103">
        <v>1.4</v>
      </c>
      <c r="C20" s="104" t="s">
        <v>62</v>
      </c>
      <c r="D20" s="117">
        <f>B20/1000/$C$5</f>
        <v>1.0294117647058823E-5</v>
      </c>
      <c r="E20" s="105">
        <v>0.15909999999999999</v>
      </c>
      <c r="F20" s="106">
        <v>2.8279999999999998</v>
      </c>
      <c r="G20" s="107">
        <f>E20+F20</f>
        <v>2.9870999999999999</v>
      </c>
      <c r="H20" s="103">
        <v>7.88</v>
      </c>
      <c r="I20" s="104" t="s">
        <v>65</v>
      </c>
      <c r="J20" s="76">
        <f>H20</f>
        <v>7.88</v>
      </c>
      <c r="K20" s="103">
        <v>1.98</v>
      </c>
      <c r="L20" s="104" t="s">
        <v>65</v>
      </c>
      <c r="M20" s="76">
        <f>K20</f>
        <v>1.98</v>
      </c>
      <c r="N20" s="103">
        <v>1.4</v>
      </c>
      <c r="O20" s="104" t="s">
        <v>65</v>
      </c>
      <c r="P20" s="76">
        <f>N20</f>
        <v>1.4</v>
      </c>
      <c r="Z20" s="9"/>
      <c r="AA20" s="88"/>
      <c r="AC20" s="1" t="s">
        <v>226</v>
      </c>
    </row>
    <row r="21" spans="1:30">
      <c r="B21" s="108">
        <v>1.5</v>
      </c>
      <c r="C21" s="109" t="s">
        <v>62</v>
      </c>
      <c r="D21" s="95">
        <f t="shared" ref="D21:D84" si="0">B21/1000/$C$5</f>
        <v>1.1029411764705883E-5</v>
      </c>
      <c r="E21" s="110">
        <v>0.16470000000000001</v>
      </c>
      <c r="F21" s="111">
        <v>2.923</v>
      </c>
      <c r="G21" s="107">
        <f t="shared" ref="G21:G84" si="1">E21+F21</f>
        <v>3.0876999999999999</v>
      </c>
      <c r="H21" s="108">
        <v>8.1300000000000008</v>
      </c>
      <c r="I21" s="109" t="s">
        <v>65</v>
      </c>
      <c r="J21" s="70">
        <f>H21</f>
        <v>8.1300000000000008</v>
      </c>
      <c r="K21" s="108">
        <v>2.0299999999999998</v>
      </c>
      <c r="L21" s="109" t="s">
        <v>65</v>
      </c>
      <c r="M21" s="70">
        <f>K21</f>
        <v>2.0299999999999998</v>
      </c>
      <c r="N21" s="108">
        <v>1.44</v>
      </c>
      <c r="O21" s="109" t="s">
        <v>65</v>
      </c>
      <c r="P21" s="70">
        <f>N21</f>
        <v>1.44</v>
      </c>
      <c r="Z21" s="9"/>
      <c r="AA21" s="88"/>
      <c r="AC21" s="1" t="s">
        <v>227</v>
      </c>
    </row>
    <row r="22" spans="1:30">
      <c r="B22" s="108">
        <v>1.6</v>
      </c>
      <c r="C22" s="109" t="s">
        <v>62</v>
      </c>
      <c r="D22" s="95">
        <f t="shared" si="0"/>
        <v>1.1764705882352942E-5</v>
      </c>
      <c r="E22" s="110">
        <v>0.1701</v>
      </c>
      <c r="F22" s="111">
        <v>3.0139999999999998</v>
      </c>
      <c r="G22" s="107">
        <f t="shared" si="1"/>
        <v>3.1840999999999999</v>
      </c>
      <c r="H22" s="108">
        <v>8.3699999999999992</v>
      </c>
      <c r="I22" s="109" t="s">
        <v>65</v>
      </c>
      <c r="J22" s="70">
        <f t="shared" ref="J22:J85" si="2">H22</f>
        <v>8.3699999999999992</v>
      </c>
      <c r="K22" s="108">
        <v>2.09</v>
      </c>
      <c r="L22" s="109" t="s">
        <v>65</v>
      </c>
      <c r="M22" s="70">
        <f t="shared" ref="M22:M85" si="3">K22</f>
        <v>2.09</v>
      </c>
      <c r="N22" s="108">
        <v>1.48</v>
      </c>
      <c r="O22" s="109" t="s">
        <v>65</v>
      </c>
      <c r="P22" s="70">
        <f t="shared" ref="P22:P85" si="4">N22</f>
        <v>1.48</v>
      </c>
      <c r="AA22" s="5"/>
      <c r="AC22" s="174" t="s">
        <v>228</v>
      </c>
    </row>
    <row r="23" spans="1:30">
      <c r="B23" s="108">
        <v>1.7</v>
      </c>
      <c r="C23" s="109" t="s">
        <v>62</v>
      </c>
      <c r="D23" s="95">
        <f t="shared" si="0"/>
        <v>1.2499999999999999E-5</v>
      </c>
      <c r="E23" s="110">
        <v>0.1754</v>
      </c>
      <c r="F23" s="111">
        <v>3.101</v>
      </c>
      <c r="G23" s="107">
        <f t="shared" si="1"/>
        <v>3.2763999999999998</v>
      </c>
      <c r="H23" s="108">
        <v>8.6</v>
      </c>
      <c r="I23" s="109" t="s">
        <v>65</v>
      </c>
      <c r="J23" s="70">
        <f t="shared" si="2"/>
        <v>8.6</v>
      </c>
      <c r="K23" s="108">
        <v>2.14</v>
      </c>
      <c r="L23" s="109" t="s">
        <v>65</v>
      </c>
      <c r="M23" s="70">
        <f t="shared" si="3"/>
        <v>2.14</v>
      </c>
      <c r="N23" s="108">
        <v>1.52</v>
      </c>
      <c r="O23" s="109" t="s">
        <v>65</v>
      </c>
      <c r="P23" s="70">
        <f t="shared" si="4"/>
        <v>1.52</v>
      </c>
      <c r="AA23" s="87"/>
      <c r="AB23" s="1" t="s">
        <v>229</v>
      </c>
    </row>
    <row r="24" spans="1:30">
      <c r="B24" s="108">
        <v>1.8</v>
      </c>
      <c r="C24" s="109" t="s">
        <v>62</v>
      </c>
      <c r="D24" s="95">
        <f t="shared" si="0"/>
        <v>1.3235294117647058E-5</v>
      </c>
      <c r="E24" s="110">
        <v>0.1804</v>
      </c>
      <c r="F24" s="111">
        <v>3.1850000000000001</v>
      </c>
      <c r="G24" s="107">
        <f t="shared" si="1"/>
        <v>3.3654000000000002</v>
      </c>
      <c r="H24" s="108">
        <v>8.82</v>
      </c>
      <c r="I24" s="109" t="s">
        <v>65</v>
      </c>
      <c r="J24" s="70">
        <f t="shared" si="2"/>
        <v>8.82</v>
      </c>
      <c r="K24" s="108">
        <v>2.19</v>
      </c>
      <c r="L24" s="109" t="s">
        <v>65</v>
      </c>
      <c r="M24" s="70">
        <f t="shared" si="3"/>
        <v>2.19</v>
      </c>
      <c r="N24" s="108">
        <v>1.56</v>
      </c>
      <c r="O24" s="109" t="s">
        <v>65</v>
      </c>
      <c r="P24" s="70">
        <f t="shared" si="4"/>
        <v>1.56</v>
      </c>
      <c r="Z24" s="9"/>
      <c r="AC24" s="1" t="s">
        <v>230</v>
      </c>
    </row>
    <row r="25" spans="1:30">
      <c r="B25" s="108">
        <v>2</v>
      </c>
      <c r="C25" s="109" t="s">
        <v>62</v>
      </c>
      <c r="D25" s="95">
        <f t="shared" si="0"/>
        <v>1.4705882352941177E-5</v>
      </c>
      <c r="E25" s="110">
        <v>0.19020000000000001</v>
      </c>
      <c r="F25" s="111">
        <v>3.3439999999999999</v>
      </c>
      <c r="G25" s="107">
        <f t="shared" si="1"/>
        <v>3.5341999999999998</v>
      </c>
      <c r="H25" s="108">
        <v>9.25</v>
      </c>
      <c r="I25" s="109" t="s">
        <v>65</v>
      </c>
      <c r="J25" s="70">
        <f t="shared" si="2"/>
        <v>9.25</v>
      </c>
      <c r="K25" s="108">
        <v>2.29</v>
      </c>
      <c r="L25" s="109" t="s">
        <v>65</v>
      </c>
      <c r="M25" s="70">
        <f t="shared" si="3"/>
        <v>2.29</v>
      </c>
      <c r="N25" s="108">
        <v>1.63</v>
      </c>
      <c r="O25" s="109" t="s">
        <v>65</v>
      </c>
      <c r="P25" s="70">
        <f t="shared" si="4"/>
        <v>1.63</v>
      </c>
      <c r="Z25" s="9"/>
      <c r="AA25" s="87"/>
      <c r="AC25" s="88" t="s">
        <v>231</v>
      </c>
      <c r="AD25" s="87"/>
    </row>
    <row r="26" spans="1:30">
      <c r="B26" s="108">
        <v>2.25</v>
      </c>
      <c r="C26" s="109" t="s">
        <v>62</v>
      </c>
      <c r="D26" s="95">
        <f t="shared" si="0"/>
        <v>1.6544117647058822E-5</v>
      </c>
      <c r="E26" s="110">
        <v>0.20169999999999999</v>
      </c>
      <c r="F26" s="111">
        <v>3.528</v>
      </c>
      <c r="G26" s="107">
        <f t="shared" si="1"/>
        <v>3.7297000000000002</v>
      </c>
      <c r="H26" s="108">
        <v>9.77</v>
      </c>
      <c r="I26" s="109" t="s">
        <v>65</v>
      </c>
      <c r="J26" s="70">
        <f t="shared" si="2"/>
        <v>9.77</v>
      </c>
      <c r="K26" s="108">
        <v>2.4</v>
      </c>
      <c r="L26" s="109" t="s">
        <v>65</v>
      </c>
      <c r="M26" s="70">
        <f t="shared" si="3"/>
        <v>2.4</v>
      </c>
      <c r="N26" s="108">
        <v>1.71</v>
      </c>
      <c r="O26" s="109" t="s">
        <v>65</v>
      </c>
      <c r="P26" s="70">
        <f t="shared" si="4"/>
        <v>1.71</v>
      </c>
      <c r="Z26" s="9"/>
      <c r="AA26" s="87"/>
      <c r="AB26" s="1" t="s">
        <v>232</v>
      </c>
    </row>
    <row r="27" spans="1:30">
      <c r="B27" s="108">
        <v>2.5</v>
      </c>
      <c r="C27" s="109" t="s">
        <v>62</v>
      </c>
      <c r="D27" s="95">
        <f t="shared" si="0"/>
        <v>1.8382352941176472E-5</v>
      </c>
      <c r="E27" s="110">
        <v>0.21260000000000001</v>
      </c>
      <c r="F27" s="111">
        <v>3.698</v>
      </c>
      <c r="G27" s="107">
        <f t="shared" si="1"/>
        <v>3.9106000000000001</v>
      </c>
      <c r="H27" s="108">
        <v>10.26</v>
      </c>
      <c r="I27" s="109" t="s">
        <v>65</v>
      </c>
      <c r="J27" s="70">
        <f t="shared" si="2"/>
        <v>10.26</v>
      </c>
      <c r="K27" s="108">
        <v>2.5099999999999998</v>
      </c>
      <c r="L27" s="109" t="s">
        <v>65</v>
      </c>
      <c r="M27" s="70">
        <f t="shared" si="3"/>
        <v>2.5099999999999998</v>
      </c>
      <c r="N27" s="108">
        <v>1.79</v>
      </c>
      <c r="O27" s="109" t="s">
        <v>65</v>
      </c>
      <c r="P27" s="70">
        <f t="shared" si="4"/>
        <v>1.79</v>
      </c>
      <c r="AA27" s="87"/>
      <c r="AB27" s="1" t="s">
        <v>233</v>
      </c>
    </row>
    <row r="28" spans="1:30">
      <c r="B28" s="108">
        <v>2.75</v>
      </c>
      <c r="C28" s="109" t="s">
        <v>62</v>
      </c>
      <c r="D28" s="95">
        <f t="shared" si="0"/>
        <v>2.0220588235294116E-5</v>
      </c>
      <c r="E28" s="110">
        <v>0.223</v>
      </c>
      <c r="F28" s="111">
        <v>3.8570000000000002</v>
      </c>
      <c r="G28" s="107">
        <f t="shared" si="1"/>
        <v>4.08</v>
      </c>
      <c r="H28" s="108">
        <v>10.72</v>
      </c>
      <c r="I28" s="109" t="s">
        <v>65</v>
      </c>
      <c r="J28" s="70">
        <f t="shared" si="2"/>
        <v>10.72</v>
      </c>
      <c r="K28" s="108">
        <v>2.61</v>
      </c>
      <c r="L28" s="109" t="s">
        <v>65</v>
      </c>
      <c r="M28" s="70">
        <f t="shared" si="3"/>
        <v>2.61</v>
      </c>
      <c r="N28" s="108">
        <v>1.87</v>
      </c>
      <c r="O28" s="109" t="s">
        <v>65</v>
      </c>
      <c r="P28" s="70">
        <f t="shared" si="4"/>
        <v>1.87</v>
      </c>
      <c r="AA28" s="87"/>
      <c r="AB28" s="175" t="s">
        <v>234</v>
      </c>
      <c r="AC28" s="176">
        <v>101325</v>
      </c>
      <c r="AD28" s="87" t="s">
        <v>235</v>
      </c>
    </row>
    <row r="29" spans="1:30">
      <c r="B29" s="108">
        <v>3</v>
      </c>
      <c r="C29" s="109" t="s">
        <v>62</v>
      </c>
      <c r="D29" s="95">
        <f t="shared" si="0"/>
        <v>2.2058823529411766E-5</v>
      </c>
      <c r="E29" s="110">
        <v>0.2329</v>
      </c>
      <c r="F29" s="111">
        <v>4.0049999999999999</v>
      </c>
      <c r="G29" s="107">
        <f t="shared" si="1"/>
        <v>4.2378999999999998</v>
      </c>
      <c r="H29" s="108">
        <v>11.17</v>
      </c>
      <c r="I29" s="109" t="s">
        <v>65</v>
      </c>
      <c r="J29" s="70">
        <f t="shared" si="2"/>
        <v>11.17</v>
      </c>
      <c r="K29" s="108">
        <v>2.71</v>
      </c>
      <c r="L29" s="109" t="s">
        <v>65</v>
      </c>
      <c r="M29" s="70">
        <f t="shared" si="3"/>
        <v>2.71</v>
      </c>
      <c r="N29" s="108">
        <v>1.94</v>
      </c>
      <c r="O29" s="109" t="s">
        <v>65</v>
      </c>
      <c r="P29" s="70">
        <f t="shared" si="4"/>
        <v>1.94</v>
      </c>
      <c r="AA29" s="89"/>
      <c r="AB29" s="177" t="s">
        <v>236</v>
      </c>
      <c r="AC29" s="178">
        <v>20</v>
      </c>
      <c r="AD29" s="87" t="s">
        <v>237</v>
      </c>
    </row>
    <row r="30" spans="1:30">
      <c r="B30" s="108">
        <v>3.25</v>
      </c>
      <c r="C30" s="109" t="s">
        <v>62</v>
      </c>
      <c r="D30" s="95">
        <f t="shared" si="0"/>
        <v>2.389705882352941E-5</v>
      </c>
      <c r="E30" s="110">
        <v>0.24249999999999999</v>
      </c>
      <c r="F30" s="111">
        <v>4.1449999999999996</v>
      </c>
      <c r="G30" s="107">
        <f t="shared" si="1"/>
        <v>4.3874999999999993</v>
      </c>
      <c r="H30" s="108">
        <v>11.61</v>
      </c>
      <c r="I30" s="109" t="s">
        <v>65</v>
      </c>
      <c r="J30" s="70">
        <f t="shared" si="2"/>
        <v>11.61</v>
      </c>
      <c r="K30" s="108">
        <v>2.8</v>
      </c>
      <c r="L30" s="109" t="s">
        <v>65</v>
      </c>
      <c r="M30" s="70">
        <f t="shared" si="3"/>
        <v>2.8</v>
      </c>
      <c r="N30" s="108">
        <v>2.0099999999999998</v>
      </c>
      <c r="O30" s="109" t="s">
        <v>65</v>
      </c>
      <c r="P30" s="70">
        <f t="shared" si="4"/>
        <v>2.0099999999999998</v>
      </c>
      <c r="AA30" s="87"/>
      <c r="AB30" s="5" t="s">
        <v>238</v>
      </c>
      <c r="AC30" s="179">
        <v>0</v>
      </c>
      <c r="AD30" s="1" t="s">
        <v>239</v>
      </c>
    </row>
    <row r="31" spans="1:30">
      <c r="B31" s="108">
        <v>3.5</v>
      </c>
      <c r="C31" s="109" t="s">
        <v>62</v>
      </c>
      <c r="D31" s="95">
        <f t="shared" si="0"/>
        <v>2.573529411764706E-5</v>
      </c>
      <c r="E31" s="110">
        <v>0.25159999999999999</v>
      </c>
      <c r="F31" s="111">
        <v>4.2770000000000001</v>
      </c>
      <c r="G31" s="107">
        <f t="shared" si="1"/>
        <v>4.5286</v>
      </c>
      <c r="H31" s="108">
        <v>12.03</v>
      </c>
      <c r="I31" s="109" t="s">
        <v>65</v>
      </c>
      <c r="J31" s="70">
        <f t="shared" si="2"/>
        <v>12.03</v>
      </c>
      <c r="K31" s="108">
        <v>2.89</v>
      </c>
      <c r="L31" s="109" t="s">
        <v>65</v>
      </c>
      <c r="M31" s="70">
        <f t="shared" si="3"/>
        <v>2.89</v>
      </c>
      <c r="N31" s="108">
        <v>2.08</v>
      </c>
      <c r="O31" s="109" t="s">
        <v>65</v>
      </c>
      <c r="P31" s="70">
        <f t="shared" si="4"/>
        <v>2.08</v>
      </c>
      <c r="AB31" s="5" t="s">
        <v>240</v>
      </c>
      <c r="AC31" s="180">
        <f xml:space="preserve"> 0.001293 * (AC28/101325) / (1 + AC29/273.15)*(1-0.378*AC30/(AC28/101325))</f>
        <v>1.2047857752004094E-3</v>
      </c>
      <c r="AD31" s="1" t="s">
        <v>241</v>
      </c>
    </row>
    <row r="32" spans="1:30">
      <c r="B32" s="108">
        <v>3.75</v>
      </c>
      <c r="C32" s="109" t="s">
        <v>62</v>
      </c>
      <c r="D32" s="95">
        <f t="shared" si="0"/>
        <v>2.7573529411764703E-5</v>
      </c>
      <c r="E32" s="110">
        <v>0.26040000000000002</v>
      </c>
      <c r="F32" s="111">
        <v>4.4020000000000001</v>
      </c>
      <c r="G32" s="107">
        <f t="shared" si="1"/>
        <v>4.6623999999999999</v>
      </c>
      <c r="H32" s="108">
        <v>12.44</v>
      </c>
      <c r="I32" s="109" t="s">
        <v>65</v>
      </c>
      <c r="J32" s="70">
        <f t="shared" si="2"/>
        <v>12.44</v>
      </c>
      <c r="K32" s="108">
        <v>2.97</v>
      </c>
      <c r="L32" s="109" t="s">
        <v>65</v>
      </c>
      <c r="M32" s="70">
        <f t="shared" si="3"/>
        <v>2.97</v>
      </c>
      <c r="N32" s="108">
        <v>2.15</v>
      </c>
      <c r="O32" s="109" t="s">
        <v>65</v>
      </c>
      <c r="P32" s="70">
        <f t="shared" si="4"/>
        <v>2.15</v>
      </c>
      <c r="AB32" s="150" t="s">
        <v>242</v>
      </c>
      <c r="AC32" s="176"/>
      <c r="AD32" s="87"/>
    </row>
    <row r="33" spans="2:30">
      <c r="B33" s="108">
        <v>4</v>
      </c>
      <c r="C33" s="109" t="s">
        <v>62</v>
      </c>
      <c r="D33" s="95">
        <f t="shared" si="0"/>
        <v>2.9411764705882354E-5</v>
      </c>
      <c r="E33" s="110">
        <v>0.26900000000000002</v>
      </c>
      <c r="F33" s="111">
        <v>4.5209999999999999</v>
      </c>
      <c r="G33" s="107">
        <f t="shared" si="1"/>
        <v>4.79</v>
      </c>
      <c r="H33" s="108">
        <v>12.83</v>
      </c>
      <c r="I33" s="109" t="s">
        <v>65</v>
      </c>
      <c r="J33" s="70">
        <f t="shared" si="2"/>
        <v>12.83</v>
      </c>
      <c r="K33" s="108">
        <v>3.05</v>
      </c>
      <c r="L33" s="109" t="s">
        <v>65</v>
      </c>
      <c r="M33" s="70">
        <f t="shared" si="3"/>
        <v>3.05</v>
      </c>
      <c r="N33" s="108">
        <v>2.21</v>
      </c>
      <c r="O33" s="109" t="s">
        <v>65</v>
      </c>
      <c r="P33" s="70">
        <f t="shared" si="4"/>
        <v>2.21</v>
      </c>
      <c r="AA33" s="90"/>
      <c r="AB33" s="89"/>
      <c r="AC33" s="178"/>
      <c r="AD33" s="87"/>
    </row>
    <row r="34" spans="2:30">
      <c r="B34" s="108">
        <v>4.5</v>
      </c>
      <c r="C34" s="109" t="s">
        <v>62</v>
      </c>
      <c r="D34" s="95">
        <f t="shared" si="0"/>
        <v>3.3088235294117644E-5</v>
      </c>
      <c r="E34" s="110">
        <v>0.2853</v>
      </c>
      <c r="F34" s="111">
        <v>4.742</v>
      </c>
      <c r="G34" s="107">
        <f t="shared" si="1"/>
        <v>5.0273000000000003</v>
      </c>
      <c r="H34" s="108">
        <v>13.6</v>
      </c>
      <c r="I34" s="109" t="s">
        <v>65</v>
      </c>
      <c r="J34" s="70">
        <f t="shared" si="2"/>
        <v>13.6</v>
      </c>
      <c r="K34" s="108">
        <v>3.21</v>
      </c>
      <c r="L34" s="109" t="s">
        <v>65</v>
      </c>
      <c r="M34" s="70">
        <f t="shared" si="3"/>
        <v>3.21</v>
      </c>
      <c r="N34" s="108">
        <v>2.33</v>
      </c>
      <c r="O34" s="109" t="s">
        <v>65</v>
      </c>
      <c r="P34" s="70">
        <f t="shared" si="4"/>
        <v>2.33</v>
      </c>
      <c r="AA34" s="92"/>
      <c r="AB34" s="5"/>
      <c r="AC34" s="88"/>
    </row>
    <row r="35" spans="2:30">
      <c r="B35" s="108">
        <v>5</v>
      </c>
      <c r="C35" s="109" t="s">
        <v>62</v>
      </c>
      <c r="D35" s="95">
        <f t="shared" si="0"/>
        <v>3.6764705882352945E-5</v>
      </c>
      <c r="E35" s="110">
        <v>0.30070000000000002</v>
      </c>
      <c r="F35" s="111">
        <v>4.944</v>
      </c>
      <c r="G35" s="107">
        <f t="shared" si="1"/>
        <v>5.2446999999999999</v>
      </c>
      <c r="H35" s="108">
        <v>14.33</v>
      </c>
      <c r="I35" s="109" t="s">
        <v>65</v>
      </c>
      <c r="J35" s="70">
        <f t="shared" si="2"/>
        <v>14.33</v>
      </c>
      <c r="K35" s="108">
        <v>3.36</v>
      </c>
      <c r="L35" s="109" t="s">
        <v>65</v>
      </c>
      <c r="M35" s="70">
        <f t="shared" si="3"/>
        <v>3.36</v>
      </c>
      <c r="N35" s="108">
        <v>2.4500000000000002</v>
      </c>
      <c r="O35" s="109" t="s">
        <v>65</v>
      </c>
      <c r="P35" s="70">
        <f t="shared" si="4"/>
        <v>2.4500000000000002</v>
      </c>
      <c r="AA35" s="92"/>
      <c r="AB35" s="5"/>
      <c r="AC35" s="180"/>
    </row>
    <row r="36" spans="2:30">
      <c r="B36" s="108">
        <v>5.5</v>
      </c>
      <c r="C36" s="109" t="s">
        <v>62</v>
      </c>
      <c r="D36" s="95">
        <f t="shared" si="0"/>
        <v>4.0441176470588232E-5</v>
      </c>
      <c r="E36" s="110">
        <v>0.31540000000000001</v>
      </c>
      <c r="F36" s="111">
        <v>5.1310000000000002</v>
      </c>
      <c r="G36" s="107">
        <f t="shared" si="1"/>
        <v>5.4464000000000006</v>
      </c>
      <c r="H36" s="108">
        <v>15.04</v>
      </c>
      <c r="I36" s="109" t="s">
        <v>65</v>
      </c>
      <c r="J36" s="70">
        <f t="shared" si="2"/>
        <v>15.04</v>
      </c>
      <c r="K36" s="108">
        <v>3.5</v>
      </c>
      <c r="L36" s="109" t="s">
        <v>65</v>
      </c>
      <c r="M36" s="70">
        <f t="shared" si="3"/>
        <v>3.5</v>
      </c>
      <c r="N36" s="108">
        <v>2.57</v>
      </c>
      <c r="O36" s="109" t="s">
        <v>65</v>
      </c>
      <c r="P36" s="70">
        <f t="shared" si="4"/>
        <v>2.57</v>
      </c>
      <c r="AA36" s="92"/>
    </row>
    <row r="37" spans="2:30">
      <c r="B37" s="108">
        <v>6</v>
      </c>
      <c r="C37" s="109" t="s">
        <v>62</v>
      </c>
      <c r="D37" s="95">
        <f t="shared" si="0"/>
        <v>4.4117647058823532E-5</v>
      </c>
      <c r="E37" s="110">
        <v>0.32940000000000003</v>
      </c>
      <c r="F37" s="111">
        <v>5.3040000000000003</v>
      </c>
      <c r="G37" s="107">
        <f t="shared" si="1"/>
        <v>5.6334</v>
      </c>
      <c r="H37" s="108">
        <v>15.72</v>
      </c>
      <c r="I37" s="109" t="s">
        <v>65</v>
      </c>
      <c r="J37" s="70">
        <f t="shared" si="2"/>
        <v>15.72</v>
      </c>
      <c r="K37" s="108">
        <v>3.63</v>
      </c>
      <c r="L37" s="109" t="s">
        <v>65</v>
      </c>
      <c r="M37" s="70">
        <f t="shared" si="3"/>
        <v>3.63</v>
      </c>
      <c r="N37" s="108">
        <v>2.67</v>
      </c>
      <c r="O37" s="109" t="s">
        <v>65</v>
      </c>
      <c r="P37" s="70">
        <f t="shared" si="4"/>
        <v>2.67</v>
      </c>
      <c r="AA37" s="92"/>
    </row>
    <row r="38" spans="2:30">
      <c r="B38" s="108">
        <v>6.5</v>
      </c>
      <c r="C38" s="109" t="s">
        <v>62</v>
      </c>
      <c r="D38" s="95">
        <f t="shared" si="0"/>
        <v>4.7794117647058819E-5</v>
      </c>
      <c r="E38" s="110">
        <v>0.34289999999999998</v>
      </c>
      <c r="F38" s="111">
        <v>5.4649999999999999</v>
      </c>
      <c r="G38" s="107">
        <f t="shared" si="1"/>
        <v>5.8079000000000001</v>
      </c>
      <c r="H38" s="108">
        <v>16.38</v>
      </c>
      <c r="I38" s="109" t="s">
        <v>65</v>
      </c>
      <c r="J38" s="70">
        <f t="shared" si="2"/>
        <v>16.38</v>
      </c>
      <c r="K38" s="108">
        <v>3.76</v>
      </c>
      <c r="L38" s="109" t="s">
        <v>65</v>
      </c>
      <c r="M38" s="70">
        <f t="shared" si="3"/>
        <v>3.76</v>
      </c>
      <c r="N38" s="108">
        <v>2.78</v>
      </c>
      <c r="O38" s="109" t="s">
        <v>65</v>
      </c>
      <c r="P38" s="70">
        <f t="shared" si="4"/>
        <v>2.78</v>
      </c>
    </row>
    <row r="39" spans="2:30">
      <c r="B39" s="108">
        <v>7</v>
      </c>
      <c r="C39" s="109" t="s">
        <v>62</v>
      </c>
      <c r="D39" s="95">
        <f t="shared" si="0"/>
        <v>5.147058823529412E-5</v>
      </c>
      <c r="E39" s="110">
        <v>0.35580000000000001</v>
      </c>
      <c r="F39" s="111">
        <v>5.617</v>
      </c>
      <c r="G39" s="107">
        <f t="shared" si="1"/>
        <v>5.9728000000000003</v>
      </c>
      <c r="H39" s="108">
        <v>17.02</v>
      </c>
      <c r="I39" s="109" t="s">
        <v>65</v>
      </c>
      <c r="J39" s="70">
        <f t="shared" si="2"/>
        <v>17.02</v>
      </c>
      <c r="K39" s="108">
        <v>3.89</v>
      </c>
      <c r="L39" s="109" t="s">
        <v>65</v>
      </c>
      <c r="M39" s="70">
        <f t="shared" si="3"/>
        <v>3.89</v>
      </c>
      <c r="N39" s="108">
        <v>2.88</v>
      </c>
      <c r="O39" s="109" t="s">
        <v>65</v>
      </c>
      <c r="P39" s="70">
        <f t="shared" si="4"/>
        <v>2.88</v>
      </c>
    </row>
    <row r="40" spans="2:30">
      <c r="B40" s="108">
        <v>8</v>
      </c>
      <c r="C40" s="109" t="s">
        <v>62</v>
      </c>
      <c r="D40" s="95">
        <f t="shared" si="0"/>
        <v>5.8823529411764708E-5</v>
      </c>
      <c r="E40" s="110">
        <v>0.38040000000000002</v>
      </c>
      <c r="F40" s="111">
        <v>5.8929999999999998</v>
      </c>
      <c r="G40" s="107">
        <f t="shared" si="1"/>
        <v>6.2733999999999996</v>
      </c>
      <c r="H40" s="108">
        <v>18.260000000000002</v>
      </c>
      <c r="I40" s="109" t="s">
        <v>65</v>
      </c>
      <c r="J40" s="70">
        <f t="shared" si="2"/>
        <v>18.260000000000002</v>
      </c>
      <c r="K40" s="108">
        <v>4.12</v>
      </c>
      <c r="L40" s="109" t="s">
        <v>65</v>
      </c>
      <c r="M40" s="70">
        <f t="shared" si="3"/>
        <v>4.12</v>
      </c>
      <c r="N40" s="108">
        <v>3.08</v>
      </c>
      <c r="O40" s="109" t="s">
        <v>65</v>
      </c>
      <c r="P40" s="70">
        <f t="shared" si="4"/>
        <v>3.08</v>
      </c>
    </row>
    <row r="41" spans="2:30">
      <c r="B41" s="108">
        <v>9</v>
      </c>
      <c r="C41" s="109" t="s">
        <v>62</v>
      </c>
      <c r="D41" s="95">
        <f t="shared" si="0"/>
        <v>6.6176470588235288E-5</v>
      </c>
      <c r="E41" s="110">
        <v>0.40350000000000003</v>
      </c>
      <c r="F41" s="111">
        <v>6.14</v>
      </c>
      <c r="G41" s="107">
        <f t="shared" si="1"/>
        <v>6.5434999999999999</v>
      </c>
      <c r="H41" s="108">
        <v>19.440000000000001</v>
      </c>
      <c r="I41" s="109" t="s">
        <v>65</v>
      </c>
      <c r="J41" s="70">
        <f t="shared" si="2"/>
        <v>19.440000000000001</v>
      </c>
      <c r="K41" s="108">
        <v>4.3499999999999996</v>
      </c>
      <c r="L41" s="109" t="s">
        <v>65</v>
      </c>
      <c r="M41" s="70">
        <f t="shared" si="3"/>
        <v>4.3499999999999996</v>
      </c>
      <c r="N41" s="108">
        <v>3.26</v>
      </c>
      <c r="O41" s="109" t="s">
        <v>65</v>
      </c>
      <c r="P41" s="70">
        <f t="shared" si="4"/>
        <v>3.26</v>
      </c>
    </row>
    <row r="42" spans="2:30">
      <c r="B42" s="108">
        <v>10</v>
      </c>
      <c r="C42" s="109" t="s">
        <v>62</v>
      </c>
      <c r="D42" s="95">
        <f t="shared" si="0"/>
        <v>7.3529411764705889E-5</v>
      </c>
      <c r="E42" s="110">
        <v>0.42530000000000001</v>
      </c>
      <c r="F42" s="111">
        <v>6.3630000000000004</v>
      </c>
      <c r="G42" s="107">
        <f t="shared" si="1"/>
        <v>6.7883000000000004</v>
      </c>
      <c r="H42" s="108">
        <v>20.58</v>
      </c>
      <c r="I42" s="109" t="s">
        <v>65</v>
      </c>
      <c r="J42" s="70">
        <f t="shared" si="2"/>
        <v>20.58</v>
      </c>
      <c r="K42" s="108">
        <v>4.5599999999999996</v>
      </c>
      <c r="L42" s="109" t="s">
        <v>65</v>
      </c>
      <c r="M42" s="70">
        <f t="shared" si="3"/>
        <v>4.5599999999999996</v>
      </c>
      <c r="N42" s="108">
        <v>3.44</v>
      </c>
      <c r="O42" s="109" t="s">
        <v>65</v>
      </c>
      <c r="P42" s="70">
        <f t="shared" si="4"/>
        <v>3.44</v>
      </c>
    </row>
    <row r="43" spans="2:30">
      <c r="B43" s="108">
        <v>11</v>
      </c>
      <c r="C43" s="109" t="s">
        <v>62</v>
      </c>
      <c r="D43" s="95">
        <f t="shared" si="0"/>
        <v>8.0882352941176464E-5</v>
      </c>
      <c r="E43" s="110">
        <v>0.44600000000000001</v>
      </c>
      <c r="F43" s="111">
        <v>6.5670000000000002</v>
      </c>
      <c r="G43" s="107">
        <f t="shared" si="1"/>
        <v>7.0129999999999999</v>
      </c>
      <c r="H43" s="108">
        <v>21.68</v>
      </c>
      <c r="I43" s="109" t="s">
        <v>65</v>
      </c>
      <c r="J43" s="70">
        <f t="shared" si="2"/>
        <v>21.68</v>
      </c>
      <c r="K43" s="108">
        <v>4.76</v>
      </c>
      <c r="L43" s="109" t="s">
        <v>65</v>
      </c>
      <c r="M43" s="70">
        <f t="shared" si="3"/>
        <v>4.76</v>
      </c>
      <c r="N43" s="108">
        <v>3.61</v>
      </c>
      <c r="O43" s="109" t="s">
        <v>65</v>
      </c>
      <c r="P43" s="70">
        <f t="shared" si="4"/>
        <v>3.61</v>
      </c>
    </row>
    <row r="44" spans="2:30">
      <c r="B44" s="108">
        <v>12</v>
      </c>
      <c r="C44" s="109" t="s">
        <v>62</v>
      </c>
      <c r="D44" s="95">
        <f t="shared" si="0"/>
        <v>8.8235294117647065E-5</v>
      </c>
      <c r="E44" s="110">
        <v>0.46589999999999998</v>
      </c>
      <c r="F44" s="111">
        <v>6.7530000000000001</v>
      </c>
      <c r="G44" s="107">
        <f t="shared" si="1"/>
        <v>7.2188999999999997</v>
      </c>
      <c r="H44" s="108">
        <v>22.75</v>
      </c>
      <c r="I44" s="109" t="s">
        <v>65</v>
      </c>
      <c r="J44" s="70">
        <f t="shared" si="2"/>
        <v>22.75</v>
      </c>
      <c r="K44" s="108">
        <v>4.95</v>
      </c>
      <c r="L44" s="109" t="s">
        <v>65</v>
      </c>
      <c r="M44" s="70">
        <f t="shared" si="3"/>
        <v>4.95</v>
      </c>
      <c r="N44" s="108">
        <v>3.78</v>
      </c>
      <c r="O44" s="109" t="s">
        <v>65</v>
      </c>
      <c r="P44" s="70">
        <f t="shared" si="4"/>
        <v>3.78</v>
      </c>
    </row>
    <row r="45" spans="2:30">
      <c r="B45" s="108">
        <v>13</v>
      </c>
      <c r="C45" s="109" t="s">
        <v>62</v>
      </c>
      <c r="D45" s="95">
        <f t="shared" si="0"/>
        <v>9.5588235294117639E-5</v>
      </c>
      <c r="E45" s="110">
        <v>0.4849</v>
      </c>
      <c r="F45" s="111">
        <v>6.9260000000000002</v>
      </c>
      <c r="G45" s="107">
        <f t="shared" si="1"/>
        <v>7.4108999999999998</v>
      </c>
      <c r="H45" s="108">
        <v>23.79</v>
      </c>
      <c r="I45" s="109" t="s">
        <v>65</v>
      </c>
      <c r="J45" s="70">
        <f t="shared" si="2"/>
        <v>23.79</v>
      </c>
      <c r="K45" s="108">
        <v>5.14</v>
      </c>
      <c r="L45" s="109" t="s">
        <v>65</v>
      </c>
      <c r="M45" s="70">
        <f t="shared" si="3"/>
        <v>5.14</v>
      </c>
      <c r="N45" s="108">
        <v>3.94</v>
      </c>
      <c r="O45" s="109" t="s">
        <v>65</v>
      </c>
      <c r="P45" s="70">
        <f t="shared" si="4"/>
        <v>3.94</v>
      </c>
    </row>
    <row r="46" spans="2:30">
      <c r="B46" s="108">
        <v>14</v>
      </c>
      <c r="C46" s="109" t="s">
        <v>62</v>
      </c>
      <c r="D46" s="95">
        <f t="shared" si="0"/>
        <v>1.0294117647058824E-4</v>
      </c>
      <c r="E46" s="110">
        <v>0.50319999999999998</v>
      </c>
      <c r="F46" s="111">
        <v>7.085</v>
      </c>
      <c r="G46" s="107">
        <f t="shared" si="1"/>
        <v>7.5881999999999996</v>
      </c>
      <c r="H46" s="108">
        <v>24.81</v>
      </c>
      <c r="I46" s="109" t="s">
        <v>65</v>
      </c>
      <c r="J46" s="70">
        <f t="shared" si="2"/>
        <v>24.81</v>
      </c>
      <c r="K46" s="108">
        <v>5.32</v>
      </c>
      <c r="L46" s="109" t="s">
        <v>65</v>
      </c>
      <c r="M46" s="70">
        <f t="shared" si="3"/>
        <v>5.32</v>
      </c>
      <c r="N46" s="108">
        <v>4.09</v>
      </c>
      <c r="O46" s="109" t="s">
        <v>65</v>
      </c>
      <c r="P46" s="70">
        <f t="shared" si="4"/>
        <v>4.09</v>
      </c>
    </row>
    <row r="47" spans="2:30">
      <c r="B47" s="108">
        <v>15</v>
      </c>
      <c r="C47" s="109" t="s">
        <v>62</v>
      </c>
      <c r="D47" s="95">
        <f t="shared" si="0"/>
        <v>1.1029411764705881E-4</v>
      </c>
      <c r="E47" s="110">
        <v>0.52090000000000003</v>
      </c>
      <c r="F47" s="111">
        <v>7.234</v>
      </c>
      <c r="G47" s="107">
        <f t="shared" si="1"/>
        <v>7.7549000000000001</v>
      </c>
      <c r="H47" s="108">
        <v>25.8</v>
      </c>
      <c r="I47" s="109" t="s">
        <v>65</v>
      </c>
      <c r="J47" s="70">
        <f t="shared" si="2"/>
        <v>25.8</v>
      </c>
      <c r="K47" s="108">
        <v>5.49</v>
      </c>
      <c r="L47" s="109" t="s">
        <v>65</v>
      </c>
      <c r="M47" s="70">
        <f t="shared" si="3"/>
        <v>5.49</v>
      </c>
      <c r="N47" s="108">
        <v>4.24</v>
      </c>
      <c r="O47" s="109" t="s">
        <v>65</v>
      </c>
      <c r="P47" s="70">
        <f t="shared" si="4"/>
        <v>4.24</v>
      </c>
    </row>
    <row r="48" spans="2:30">
      <c r="B48" s="108">
        <v>16</v>
      </c>
      <c r="C48" s="109" t="s">
        <v>62</v>
      </c>
      <c r="D48" s="95">
        <f t="shared" si="0"/>
        <v>1.1764705882352942E-4</v>
      </c>
      <c r="E48" s="110">
        <v>0.53790000000000004</v>
      </c>
      <c r="F48" s="111">
        <v>7.3719999999999999</v>
      </c>
      <c r="G48" s="107">
        <f t="shared" si="1"/>
        <v>7.9099000000000004</v>
      </c>
      <c r="H48" s="108">
        <v>26.77</v>
      </c>
      <c r="I48" s="109" t="s">
        <v>65</v>
      </c>
      <c r="J48" s="70">
        <f t="shared" si="2"/>
        <v>26.77</v>
      </c>
      <c r="K48" s="108">
        <v>5.66</v>
      </c>
      <c r="L48" s="109" t="s">
        <v>65</v>
      </c>
      <c r="M48" s="70">
        <f t="shared" si="3"/>
        <v>5.66</v>
      </c>
      <c r="N48" s="108">
        <v>4.3899999999999997</v>
      </c>
      <c r="O48" s="109" t="s">
        <v>65</v>
      </c>
      <c r="P48" s="70">
        <f t="shared" si="4"/>
        <v>4.3899999999999997</v>
      </c>
    </row>
    <row r="49" spans="2:16">
      <c r="B49" s="108">
        <v>17</v>
      </c>
      <c r="C49" s="109" t="s">
        <v>62</v>
      </c>
      <c r="D49" s="95">
        <f t="shared" si="0"/>
        <v>1.25E-4</v>
      </c>
      <c r="E49" s="110">
        <v>0.55449999999999999</v>
      </c>
      <c r="F49" s="111">
        <v>7.5019999999999998</v>
      </c>
      <c r="G49" s="107">
        <f t="shared" si="1"/>
        <v>8.0564999999999998</v>
      </c>
      <c r="H49" s="108">
        <v>27.73</v>
      </c>
      <c r="I49" s="109" t="s">
        <v>65</v>
      </c>
      <c r="J49" s="70">
        <f t="shared" si="2"/>
        <v>27.73</v>
      </c>
      <c r="K49" s="108">
        <v>5.83</v>
      </c>
      <c r="L49" s="109" t="s">
        <v>65</v>
      </c>
      <c r="M49" s="70">
        <f t="shared" si="3"/>
        <v>5.83</v>
      </c>
      <c r="N49" s="108">
        <v>4.54</v>
      </c>
      <c r="O49" s="109" t="s">
        <v>65</v>
      </c>
      <c r="P49" s="70">
        <f t="shared" si="4"/>
        <v>4.54</v>
      </c>
    </row>
    <row r="50" spans="2:16">
      <c r="B50" s="108">
        <v>18</v>
      </c>
      <c r="C50" s="109" t="s">
        <v>62</v>
      </c>
      <c r="D50" s="95">
        <f t="shared" si="0"/>
        <v>1.3235294117647058E-4</v>
      </c>
      <c r="E50" s="110">
        <v>0.5706</v>
      </c>
      <c r="F50" s="111">
        <v>7.6239999999999997</v>
      </c>
      <c r="G50" s="107">
        <f t="shared" si="1"/>
        <v>8.1945999999999994</v>
      </c>
      <c r="H50" s="108">
        <v>28.67</v>
      </c>
      <c r="I50" s="109" t="s">
        <v>65</v>
      </c>
      <c r="J50" s="70">
        <f t="shared" si="2"/>
        <v>28.67</v>
      </c>
      <c r="K50" s="108">
        <v>5.99</v>
      </c>
      <c r="L50" s="109" t="s">
        <v>65</v>
      </c>
      <c r="M50" s="70">
        <f t="shared" si="3"/>
        <v>5.99</v>
      </c>
      <c r="N50" s="108">
        <v>4.68</v>
      </c>
      <c r="O50" s="109" t="s">
        <v>65</v>
      </c>
      <c r="P50" s="70">
        <f t="shared" si="4"/>
        <v>4.68</v>
      </c>
    </row>
    <row r="51" spans="2:16">
      <c r="B51" s="108">
        <v>20</v>
      </c>
      <c r="C51" s="109" t="s">
        <v>62</v>
      </c>
      <c r="D51" s="95">
        <f t="shared" si="0"/>
        <v>1.4705882352941178E-4</v>
      </c>
      <c r="E51" s="110">
        <v>0.60140000000000005</v>
      </c>
      <c r="F51" s="111">
        <v>7.8479999999999999</v>
      </c>
      <c r="G51" s="107">
        <f t="shared" si="1"/>
        <v>8.4494000000000007</v>
      </c>
      <c r="H51" s="108">
        <v>30.51</v>
      </c>
      <c r="I51" s="109" t="s">
        <v>65</v>
      </c>
      <c r="J51" s="70">
        <f t="shared" si="2"/>
        <v>30.51</v>
      </c>
      <c r="K51" s="108">
        <v>6.3</v>
      </c>
      <c r="L51" s="109" t="s">
        <v>65</v>
      </c>
      <c r="M51" s="70">
        <f t="shared" si="3"/>
        <v>6.3</v>
      </c>
      <c r="N51" s="108">
        <v>4.96</v>
      </c>
      <c r="O51" s="109" t="s">
        <v>65</v>
      </c>
      <c r="P51" s="70">
        <f t="shared" si="4"/>
        <v>4.96</v>
      </c>
    </row>
    <row r="52" spans="2:16">
      <c r="B52" s="108">
        <v>22.5</v>
      </c>
      <c r="C52" s="109" t="s">
        <v>62</v>
      </c>
      <c r="D52" s="95">
        <f t="shared" si="0"/>
        <v>1.6544117647058823E-4</v>
      </c>
      <c r="E52" s="110">
        <v>0.63790000000000002</v>
      </c>
      <c r="F52" s="111">
        <v>8.0950000000000006</v>
      </c>
      <c r="G52" s="107">
        <f t="shared" si="1"/>
        <v>8.7329000000000008</v>
      </c>
      <c r="H52" s="108">
        <v>32.74</v>
      </c>
      <c r="I52" s="109" t="s">
        <v>65</v>
      </c>
      <c r="J52" s="70">
        <f t="shared" si="2"/>
        <v>32.74</v>
      </c>
      <c r="K52" s="108">
        <v>6.68</v>
      </c>
      <c r="L52" s="109" t="s">
        <v>65</v>
      </c>
      <c r="M52" s="70">
        <f t="shared" si="3"/>
        <v>6.68</v>
      </c>
      <c r="N52" s="108">
        <v>5.29</v>
      </c>
      <c r="O52" s="109" t="s">
        <v>65</v>
      </c>
      <c r="P52" s="70">
        <f t="shared" si="4"/>
        <v>5.29</v>
      </c>
    </row>
    <row r="53" spans="2:16">
      <c r="B53" s="108">
        <v>25</v>
      </c>
      <c r="C53" s="109" t="s">
        <v>62</v>
      </c>
      <c r="D53" s="95">
        <f t="shared" si="0"/>
        <v>1.838235294117647E-4</v>
      </c>
      <c r="E53" s="110">
        <v>0.6724</v>
      </c>
      <c r="F53" s="111">
        <v>8.3130000000000006</v>
      </c>
      <c r="G53" s="107">
        <f t="shared" si="1"/>
        <v>8.9854000000000003</v>
      </c>
      <c r="H53" s="108">
        <v>34.909999999999997</v>
      </c>
      <c r="I53" s="109" t="s">
        <v>65</v>
      </c>
      <c r="J53" s="70">
        <f t="shared" si="2"/>
        <v>34.909999999999997</v>
      </c>
      <c r="K53" s="108">
        <v>7.04</v>
      </c>
      <c r="L53" s="109" t="s">
        <v>65</v>
      </c>
      <c r="M53" s="70">
        <f t="shared" si="3"/>
        <v>7.04</v>
      </c>
      <c r="N53" s="108">
        <v>5.61</v>
      </c>
      <c r="O53" s="109" t="s">
        <v>65</v>
      </c>
      <c r="P53" s="70">
        <f t="shared" si="4"/>
        <v>5.61</v>
      </c>
    </row>
    <row r="54" spans="2:16">
      <c r="B54" s="108">
        <v>27.5</v>
      </c>
      <c r="C54" s="109" t="s">
        <v>62</v>
      </c>
      <c r="D54" s="95">
        <f t="shared" si="0"/>
        <v>2.0220588235294118E-4</v>
      </c>
      <c r="E54" s="110">
        <v>0.70530000000000004</v>
      </c>
      <c r="F54" s="111">
        <v>8.5069999999999997</v>
      </c>
      <c r="G54" s="107">
        <f t="shared" si="1"/>
        <v>9.212299999999999</v>
      </c>
      <c r="H54" s="108">
        <v>37.020000000000003</v>
      </c>
      <c r="I54" s="109" t="s">
        <v>65</v>
      </c>
      <c r="J54" s="70">
        <f t="shared" si="2"/>
        <v>37.020000000000003</v>
      </c>
      <c r="K54" s="108">
        <v>7.39</v>
      </c>
      <c r="L54" s="109" t="s">
        <v>65</v>
      </c>
      <c r="M54" s="70">
        <f t="shared" si="3"/>
        <v>7.39</v>
      </c>
      <c r="N54" s="108">
        <v>5.92</v>
      </c>
      <c r="O54" s="109" t="s">
        <v>65</v>
      </c>
      <c r="P54" s="70">
        <f t="shared" si="4"/>
        <v>5.92</v>
      </c>
    </row>
    <row r="55" spans="2:16">
      <c r="B55" s="108">
        <v>30</v>
      </c>
      <c r="C55" s="109" t="s">
        <v>62</v>
      </c>
      <c r="D55" s="95">
        <f t="shared" si="0"/>
        <v>2.2058823529411763E-4</v>
      </c>
      <c r="E55" s="110">
        <v>0.73660000000000003</v>
      </c>
      <c r="F55" s="111">
        <v>8.6809999999999992</v>
      </c>
      <c r="G55" s="107">
        <f t="shared" si="1"/>
        <v>9.4175999999999984</v>
      </c>
      <c r="H55" s="108">
        <v>39.090000000000003</v>
      </c>
      <c r="I55" s="109" t="s">
        <v>65</v>
      </c>
      <c r="J55" s="70">
        <f t="shared" si="2"/>
        <v>39.090000000000003</v>
      </c>
      <c r="K55" s="108">
        <v>7.73</v>
      </c>
      <c r="L55" s="109" t="s">
        <v>65</v>
      </c>
      <c r="M55" s="70">
        <f t="shared" si="3"/>
        <v>7.73</v>
      </c>
      <c r="N55" s="108">
        <v>6.22</v>
      </c>
      <c r="O55" s="109" t="s">
        <v>65</v>
      </c>
      <c r="P55" s="70">
        <f t="shared" si="4"/>
        <v>6.22</v>
      </c>
    </row>
    <row r="56" spans="2:16">
      <c r="B56" s="108">
        <v>32.5</v>
      </c>
      <c r="C56" s="109" t="s">
        <v>62</v>
      </c>
      <c r="D56" s="95">
        <f t="shared" si="0"/>
        <v>2.3897058823529413E-4</v>
      </c>
      <c r="E56" s="110">
        <v>0.76670000000000005</v>
      </c>
      <c r="F56" s="111">
        <v>8.8379999999999992</v>
      </c>
      <c r="G56" s="107">
        <f t="shared" si="1"/>
        <v>9.6046999999999993</v>
      </c>
      <c r="H56" s="108">
        <v>41.11</v>
      </c>
      <c r="I56" s="109" t="s">
        <v>65</v>
      </c>
      <c r="J56" s="70">
        <f t="shared" si="2"/>
        <v>41.11</v>
      </c>
      <c r="K56" s="108">
        <v>8.0500000000000007</v>
      </c>
      <c r="L56" s="109" t="s">
        <v>65</v>
      </c>
      <c r="M56" s="70">
        <f t="shared" si="3"/>
        <v>8.0500000000000007</v>
      </c>
      <c r="N56" s="108">
        <v>6.52</v>
      </c>
      <c r="O56" s="109" t="s">
        <v>65</v>
      </c>
      <c r="P56" s="70">
        <f t="shared" si="4"/>
        <v>6.52</v>
      </c>
    </row>
    <row r="57" spans="2:16">
      <c r="B57" s="108">
        <v>35</v>
      </c>
      <c r="C57" s="109" t="s">
        <v>62</v>
      </c>
      <c r="D57" s="95">
        <f t="shared" si="0"/>
        <v>2.5735294117647061E-4</v>
      </c>
      <c r="E57" s="110">
        <v>0.79559999999999997</v>
      </c>
      <c r="F57" s="111">
        <v>8.9789999999999992</v>
      </c>
      <c r="G57" s="107">
        <f t="shared" si="1"/>
        <v>9.7745999999999995</v>
      </c>
      <c r="H57" s="108">
        <v>43.1</v>
      </c>
      <c r="I57" s="109" t="s">
        <v>65</v>
      </c>
      <c r="J57" s="70">
        <f t="shared" si="2"/>
        <v>43.1</v>
      </c>
      <c r="K57" s="108">
        <v>8.3699999999999992</v>
      </c>
      <c r="L57" s="109" t="s">
        <v>65</v>
      </c>
      <c r="M57" s="70">
        <f t="shared" si="3"/>
        <v>8.3699999999999992</v>
      </c>
      <c r="N57" s="108">
        <v>6.8</v>
      </c>
      <c r="O57" s="109" t="s">
        <v>65</v>
      </c>
      <c r="P57" s="70">
        <f t="shared" si="4"/>
        <v>6.8</v>
      </c>
    </row>
    <row r="58" spans="2:16">
      <c r="B58" s="108">
        <v>37.5</v>
      </c>
      <c r="C58" s="109" t="s">
        <v>62</v>
      </c>
      <c r="D58" s="95">
        <f t="shared" si="0"/>
        <v>2.7573529411764705E-4</v>
      </c>
      <c r="E58" s="110">
        <v>0.8236</v>
      </c>
      <c r="F58" s="111">
        <v>9.109</v>
      </c>
      <c r="G58" s="107">
        <f t="shared" si="1"/>
        <v>9.9326000000000008</v>
      </c>
      <c r="H58" s="108">
        <v>45.06</v>
      </c>
      <c r="I58" s="109" t="s">
        <v>65</v>
      </c>
      <c r="J58" s="70">
        <f t="shared" si="2"/>
        <v>45.06</v>
      </c>
      <c r="K58" s="108">
        <v>8.68</v>
      </c>
      <c r="L58" s="109" t="s">
        <v>65</v>
      </c>
      <c r="M58" s="70">
        <f t="shared" si="3"/>
        <v>8.68</v>
      </c>
      <c r="N58" s="108">
        <v>7.09</v>
      </c>
      <c r="O58" s="109" t="s">
        <v>65</v>
      </c>
      <c r="P58" s="70">
        <f t="shared" si="4"/>
        <v>7.09</v>
      </c>
    </row>
    <row r="59" spans="2:16">
      <c r="B59" s="108">
        <v>40</v>
      </c>
      <c r="C59" s="109" t="s">
        <v>62</v>
      </c>
      <c r="D59" s="95">
        <f t="shared" si="0"/>
        <v>2.9411764705882356E-4</v>
      </c>
      <c r="E59" s="110">
        <v>0.85060000000000002</v>
      </c>
      <c r="F59" s="111">
        <v>9.2270000000000003</v>
      </c>
      <c r="G59" s="107">
        <f t="shared" si="1"/>
        <v>10.0776</v>
      </c>
      <c r="H59" s="108">
        <v>46.99</v>
      </c>
      <c r="I59" s="109" t="s">
        <v>65</v>
      </c>
      <c r="J59" s="70">
        <f t="shared" si="2"/>
        <v>46.99</v>
      </c>
      <c r="K59" s="108">
        <v>8.98</v>
      </c>
      <c r="L59" s="109" t="s">
        <v>65</v>
      </c>
      <c r="M59" s="70">
        <f t="shared" si="3"/>
        <v>8.98</v>
      </c>
      <c r="N59" s="108">
        <v>7.36</v>
      </c>
      <c r="O59" s="109" t="s">
        <v>65</v>
      </c>
      <c r="P59" s="70">
        <f t="shared" si="4"/>
        <v>7.36</v>
      </c>
    </row>
    <row r="60" spans="2:16">
      <c r="B60" s="108">
        <v>45</v>
      </c>
      <c r="C60" s="109" t="s">
        <v>62</v>
      </c>
      <c r="D60" s="95">
        <f t="shared" si="0"/>
        <v>3.3088235294117646E-4</v>
      </c>
      <c r="E60" s="110">
        <v>0.9022</v>
      </c>
      <c r="F60" s="111">
        <v>9.4350000000000005</v>
      </c>
      <c r="G60" s="107">
        <f t="shared" si="1"/>
        <v>10.337200000000001</v>
      </c>
      <c r="H60" s="108">
        <v>50.77</v>
      </c>
      <c r="I60" s="109" t="s">
        <v>65</v>
      </c>
      <c r="J60" s="70">
        <f t="shared" si="2"/>
        <v>50.77</v>
      </c>
      <c r="K60" s="108">
        <v>9.58</v>
      </c>
      <c r="L60" s="109" t="s">
        <v>65</v>
      </c>
      <c r="M60" s="70">
        <f t="shared" si="3"/>
        <v>9.58</v>
      </c>
      <c r="N60" s="108">
        <v>7.9</v>
      </c>
      <c r="O60" s="109" t="s">
        <v>65</v>
      </c>
      <c r="P60" s="70">
        <f t="shared" si="4"/>
        <v>7.9</v>
      </c>
    </row>
    <row r="61" spans="2:16">
      <c r="B61" s="108">
        <v>50</v>
      </c>
      <c r="C61" s="109" t="s">
        <v>62</v>
      </c>
      <c r="D61" s="95">
        <f t="shared" si="0"/>
        <v>3.6764705882352941E-4</v>
      </c>
      <c r="E61" s="110">
        <v>0.95099999999999996</v>
      </c>
      <c r="F61" s="111">
        <v>9.6110000000000007</v>
      </c>
      <c r="G61" s="107">
        <f t="shared" si="1"/>
        <v>10.562000000000001</v>
      </c>
      <c r="H61" s="108">
        <v>54.48</v>
      </c>
      <c r="I61" s="109" t="s">
        <v>65</v>
      </c>
      <c r="J61" s="70">
        <f t="shared" si="2"/>
        <v>54.48</v>
      </c>
      <c r="K61" s="108">
        <v>10.15</v>
      </c>
      <c r="L61" s="109" t="s">
        <v>65</v>
      </c>
      <c r="M61" s="70">
        <f t="shared" si="3"/>
        <v>10.15</v>
      </c>
      <c r="N61" s="108">
        <v>8.42</v>
      </c>
      <c r="O61" s="109" t="s">
        <v>65</v>
      </c>
      <c r="P61" s="70">
        <f t="shared" si="4"/>
        <v>8.42</v>
      </c>
    </row>
    <row r="62" spans="2:16">
      <c r="B62" s="108">
        <v>55</v>
      </c>
      <c r="C62" s="109" t="s">
        <v>62</v>
      </c>
      <c r="D62" s="95">
        <f t="shared" si="0"/>
        <v>4.0441176470588236E-4</v>
      </c>
      <c r="E62" s="110">
        <v>0.99739999999999995</v>
      </c>
      <c r="F62" s="111">
        <v>9.7629999999999999</v>
      </c>
      <c r="G62" s="107">
        <f t="shared" si="1"/>
        <v>10.760400000000001</v>
      </c>
      <c r="H62" s="108">
        <v>58.11</v>
      </c>
      <c r="I62" s="109" t="s">
        <v>65</v>
      </c>
      <c r="J62" s="70">
        <f t="shared" si="2"/>
        <v>58.11</v>
      </c>
      <c r="K62" s="108">
        <v>10.71</v>
      </c>
      <c r="L62" s="109" t="s">
        <v>65</v>
      </c>
      <c r="M62" s="70">
        <f t="shared" si="3"/>
        <v>10.71</v>
      </c>
      <c r="N62" s="108">
        <v>8.93</v>
      </c>
      <c r="O62" s="109" t="s">
        <v>65</v>
      </c>
      <c r="P62" s="70">
        <f t="shared" si="4"/>
        <v>8.93</v>
      </c>
    </row>
    <row r="63" spans="2:16">
      <c r="B63" s="108">
        <v>60</v>
      </c>
      <c r="C63" s="109" t="s">
        <v>62</v>
      </c>
      <c r="D63" s="95">
        <f t="shared" si="0"/>
        <v>4.4117647058823526E-4</v>
      </c>
      <c r="E63" s="110">
        <v>1.042</v>
      </c>
      <c r="F63" s="111">
        <v>9.8940000000000001</v>
      </c>
      <c r="G63" s="107">
        <f t="shared" si="1"/>
        <v>10.936</v>
      </c>
      <c r="H63" s="108">
        <v>61.69</v>
      </c>
      <c r="I63" s="109" t="s">
        <v>65</v>
      </c>
      <c r="J63" s="70">
        <f t="shared" si="2"/>
        <v>61.69</v>
      </c>
      <c r="K63" s="108">
        <v>11.25</v>
      </c>
      <c r="L63" s="109" t="s">
        <v>65</v>
      </c>
      <c r="M63" s="70">
        <f t="shared" si="3"/>
        <v>11.25</v>
      </c>
      <c r="N63" s="108">
        <v>9.42</v>
      </c>
      <c r="O63" s="109" t="s">
        <v>65</v>
      </c>
      <c r="P63" s="70">
        <f t="shared" si="4"/>
        <v>9.42</v>
      </c>
    </row>
    <row r="64" spans="2:16">
      <c r="B64" s="108">
        <v>65</v>
      </c>
      <c r="C64" s="109" t="s">
        <v>62</v>
      </c>
      <c r="D64" s="95">
        <f t="shared" si="0"/>
        <v>4.7794117647058826E-4</v>
      </c>
      <c r="E64" s="110">
        <v>1.0840000000000001</v>
      </c>
      <c r="F64" s="111">
        <v>10.01</v>
      </c>
      <c r="G64" s="107">
        <f t="shared" si="1"/>
        <v>11.093999999999999</v>
      </c>
      <c r="H64" s="108">
        <v>65.209999999999994</v>
      </c>
      <c r="I64" s="109" t="s">
        <v>65</v>
      </c>
      <c r="J64" s="70">
        <f t="shared" si="2"/>
        <v>65.209999999999994</v>
      </c>
      <c r="K64" s="108">
        <v>11.78</v>
      </c>
      <c r="L64" s="109" t="s">
        <v>65</v>
      </c>
      <c r="M64" s="70">
        <f t="shared" si="3"/>
        <v>11.78</v>
      </c>
      <c r="N64" s="108">
        <v>9.9</v>
      </c>
      <c r="O64" s="109" t="s">
        <v>65</v>
      </c>
      <c r="P64" s="70">
        <f t="shared" si="4"/>
        <v>9.9</v>
      </c>
    </row>
    <row r="65" spans="2:16">
      <c r="B65" s="108">
        <v>70</v>
      </c>
      <c r="C65" s="109" t="s">
        <v>62</v>
      </c>
      <c r="D65" s="95">
        <f t="shared" si="0"/>
        <v>5.1470588235294121E-4</v>
      </c>
      <c r="E65" s="110">
        <v>1.125</v>
      </c>
      <c r="F65" s="111">
        <v>10.11</v>
      </c>
      <c r="G65" s="107">
        <f t="shared" si="1"/>
        <v>11.234999999999999</v>
      </c>
      <c r="H65" s="108">
        <v>68.69</v>
      </c>
      <c r="I65" s="109" t="s">
        <v>65</v>
      </c>
      <c r="J65" s="70">
        <f t="shared" si="2"/>
        <v>68.69</v>
      </c>
      <c r="K65" s="108">
        <v>12.3</v>
      </c>
      <c r="L65" s="109" t="s">
        <v>65</v>
      </c>
      <c r="M65" s="70">
        <f t="shared" si="3"/>
        <v>12.3</v>
      </c>
      <c r="N65" s="108">
        <v>10.38</v>
      </c>
      <c r="O65" s="109" t="s">
        <v>65</v>
      </c>
      <c r="P65" s="70">
        <f t="shared" si="4"/>
        <v>10.38</v>
      </c>
    </row>
    <row r="66" spans="2:16">
      <c r="B66" s="108">
        <v>80</v>
      </c>
      <c r="C66" s="109" t="s">
        <v>62</v>
      </c>
      <c r="D66" s="95">
        <f t="shared" si="0"/>
        <v>5.8823529411764712E-4</v>
      </c>
      <c r="E66" s="110">
        <v>1.2030000000000001</v>
      </c>
      <c r="F66" s="111">
        <v>10.27</v>
      </c>
      <c r="G66" s="107">
        <f t="shared" si="1"/>
        <v>11.472999999999999</v>
      </c>
      <c r="H66" s="108">
        <v>75.55</v>
      </c>
      <c r="I66" s="109" t="s">
        <v>65</v>
      </c>
      <c r="J66" s="70">
        <f t="shared" si="2"/>
        <v>75.55</v>
      </c>
      <c r="K66" s="108">
        <v>13.32</v>
      </c>
      <c r="L66" s="109" t="s">
        <v>65</v>
      </c>
      <c r="M66" s="70">
        <f t="shared" si="3"/>
        <v>13.32</v>
      </c>
      <c r="N66" s="108">
        <v>11.31</v>
      </c>
      <c r="O66" s="109" t="s">
        <v>65</v>
      </c>
      <c r="P66" s="70">
        <f t="shared" si="4"/>
        <v>11.31</v>
      </c>
    </row>
    <row r="67" spans="2:16">
      <c r="B67" s="108">
        <v>90</v>
      </c>
      <c r="C67" s="109" t="s">
        <v>62</v>
      </c>
      <c r="D67" s="95">
        <f t="shared" si="0"/>
        <v>6.6176470588235291E-4</v>
      </c>
      <c r="E67" s="110">
        <v>1.276</v>
      </c>
      <c r="F67" s="111">
        <v>10.39</v>
      </c>
      <c r="G67" s="107">
        <f t="shared" si="1"/>
        <v>11.666</v>
      </c>
      <c r="H67" s="108">
        <v>82.28</v>
      </c>
      <c r="I67" s="109" t="s">
        <v>65</v>
      </c>
      <c r="J67" s="70">
        <f t="shared" si="2"/>
        <v>82.28</v>
      </c>
      <c r="K67" s="108">
        <v>14.31</v>
      </c>
      <c r="L67" s="109" t="s">
        <v>65</v>
      </c>
      <c r="M67" s="70">
        <f t="shared" si="3"/>
        <v>14.31</v>
      </c>
      <c r="N67" s="108">
        <v>12.2</v>
      </c>
      <c r="O67" s="109" t="s">
        <v>65</v>
      </c>
      <c r="P67" s="70">
        <f t="shared" si="4"/>
        <v>12.2</v>
      </c>
    </row>
    <row r="68" spans="2:16">
      <c r="B68" s="108">
        <v>100</v>
      </c>
      <c r="C68" s="109" t="s">
        <v>62</v>
      </c>
      <c r="D68" s="95">
        <f t="shared" si="0"/>
        <v>7.3529411764705881E-4</v>
      </c>
      <c r="E68" s="110">
        <v>1.345</v>
      </c>
      <c r="F68" s="111">
        <v>10.49</v>
      </c>
      <c r="G68" s="107">
        <f t="shared" si="1"/>
        <v>11.835000000000001</v>
      </c>
      <c r="H68" s="108">
        <v>88.93</v>
      </c>
      <c r="I68" s="109" t="s">
        <v>65</v>
      </c>
      <c r="J68" s="70">
        <f t="shared" si="2"/>
        <v>88.93</v>
      </c>
      <c r="K68" s="108">
        <v>15.27</v>
      </c>
      <c r="L68" s="109" t="s">
        <v>65</v>
      </c>
      <c r="M68" s="70">
        <f t="shared" si="3"/>
        <v>15.27</v>
      </c>
      <c r="N68" s="108">
        <v>13.08</v>
      </c>
      <c r="O68" s="109" t="s">
        <v>65</v>
      </c>
      <c r="P68" s="70">
        <f t="shared" si="4"/>
        <v>13.08</v>
      </c>
    </row>
    <row r="69" spans="2:16">
      <c r="B69" s="108">
        <v>110</v>
      </c>
      <c r="C69" s="109" t="s">
        <v>62</v>
      </c>
      <c r="D69" s="95">
        <f t="shared" si="0"/>
        <v>8.0882352941176472E-4</v>
      </c>
      <c r="E69" s="110">
        <v>1.411</v>
      </c>
      <c r="F69" s="111">
        <v>10.56</v>
      </c>
      <c r="G69" s="107">
        <f t="shared" si="1"/>
        <v>11.971</v>
      </c>
      <c r="H69" s="108">
        <v>95.49</v>
      </c>
      <c r="I69" s="109" t="s">
        <v>65</v>
      </c>
      <c r="J69" s="70">
        <f t="shared" si="2"/>
        <v>95.49</v>
      </c>
      <c r="K69" s="108">
        <v>16.21</v>
      </c>
      <c r="L69" s="109" t="s">
        <v>65</v>
      </c>
      <c r="M69" s="70">
        <f t="shared" si="3"/>
        <v>16.21</v>
      </c>
      <c r="N69" s="108">
        <v>13.94</v>
      </c>
      <c r="O69" s="109" t="s">
        <v>65</v>
      </c>
      <c r="P69" s="70">
        <f t="shared" si="4"/>
        <v>13.94</v>
      </c>
    </row>
    <row r="70" spans="2:16">
      <c r="B70" s="108">
        <v>120</v>
      </c>
      <c r="C70" s="109" t="s">
        <v>62</v>
      </c>
      <c r="D70" s="95">
        <f t="shared" si="0"/>
        <v>8.8235294117647051E-4</v>
      </c>
      <c r="E70" s="110">
        <v>1.4730000000000001</v>
      </c>
      <c r="F70" s="111">
        <v>10.62</v>
      </c>
      <c r="G70" s="107">
        <f t="shared" si="1"/>
        <v>12.093</v>
      </c>
      <c r="H70" s="108">
        <v>101.99</v>
      </c>
      <c r="I70" s="109" t="s">
        <v>65</v>
      </c>
      <c r="J70" s="70">
        <f t="shared" si="2"/>
        <v>101.99</v>
      </c>
      <c r="K70" s="108">
        <v>17.13</v>
      </c>
      <c r="L70" s="109" t="s">
        <v>65</v>
      </c>
      <c r="M70" s="70">
        <f t="shared" si="3"/>
        <v>17.13</v>
      </c>
      <c r="N70" s="108">
        <v>14.78</v>
      </c>
      <c r="O70" s="109" t="s">
        <v>65</v>
      </c>
      <c r="P70" s="70">
        <f t="shared" si="4"/>
        <v>14.78</v>
      </c>
    </row>
    <row r="71" spans="2:16">
      <c r="B71" s="108">
        <v>130</v>
      </c>
      <c r="C71" s="109" t="s">
        <v>62</v>
      </c>
      <c r="D71" s="95">
        <f t="shared" si="0"/>
        <v>9.5588235294117652E-4</v>
      </c>
      <c r="E71" s="110">
        <v>1.5329999999999999</v>
      </c>
      <c r="F71" s="111">
        <v>10.66</v>
      </c>
      <c r="G71" s="107">
        <f t="shared" si="1"/>
        <v>12.193</v>
      </c>
      <c r="H71" s="108">
        <v>108.44</v>
      </c>
      <c r="I71" s="109" t="s">
        <v>65</v>
      </c>
      <c r="J71" s="70">
        <f t="shared" si="2"/>
        <v>108.44</v>
      </c>
      <c r="K71" s="108">
        <v>18.03</v>
      </c>
      <c r="L71" s="109" t="s">
        <v>65</v>
      </c>
      <c r="M71" s="70">
        <f t="shared" si="3"/>
        <v>18.03</v>
      </c>
      <c r="N71" s="108">
        <v>15.61</v>
      </c>
      <c r="O71" s="109" t="s">
        <v>65</v>
      </c>
      <c r="P71" s="70">
        <f t="shared" si="4"/>
        <v>15.61</v>
      </c>
    </row>
    <row r="72" spans="2:16">
      <c r="B72" s="108">
        <v>140</v>
      </c>
      <c r="C72" s="109" t="s">
        <v>62</v>
      </c>
      <c r="D72" s="95">
        <f t="shared" si="0"/>
        <v>1.0294117647058824E-3</v>
      </c>
      <c r="E72" s="110">
        <v>1.591</v>
      </c>
      <c r="F72" s="111">
        <v>10.68</v>
      </c>
      <c r="G72" s="107">
        <f t="shared" si="1"/>
        <v>12.270999999999999</v>
      </c>
      <c r="H72" s="108">
        <v>114.85</v>
      </c>
      <c r="I72" s="109" t="s">
        <v>65</v>
      </c>
      <c r="J72" s="70">
        <f t="shared" si="2"/>
        <v>114.85</v>
      </c>
      <c r="K72" s="108">
        <v>18.920000000000002</v>
      </c>
      <c r="L72" s="109" t="s">
        <v>65</v>
      </c>
      <c r="M72" s="70">
        <f t="shared" si="3"/>
        <v>18.920000000000002</v>
      </c>
      <c r="N72" s="108">
        <v>16.420000000000002</v>
      </c>
      <c r="O72" s="109" t="s">
        <v>65</v>
      </c>
      <c r="P72" s="70">
        <f t="shared" si="4"/>
        <v>16.420000000000002</v>
      </c>
    </row>
    <row r="73" spans="2:16">
      <c r="B73" s="108">
        <v>150</v>
      </c>
      <c r="C73" s="109" t="s">
        <v>62</v>
      </c>
      <c r="D73" s="95">
        <f t="shared" si="0"/>
        <v>1.1029411764705882E-3</v>
      </c>
      <c r="E73" s="110">
        <v>1.647</v>
      </c>
      <c r="F73" s="111">
        <v>10.7</v>
      </c>
      <c r="G73" s="107">
        <f t="shared" si="1"/>
        <v>12.347</v>
      </c>
      <c r="H73" s="108">
        <v>121.22</v>
      </c>
      <c r="I73" s="109" t="s">
        <v>65</v>
      </c>
      <c r="J73" s="70">
        <f t="shared" si="2"/>
        <v>121.22</v>
      </c>
      <c r="K73" s="108">
        <v>19.79</v>
      </c>
      <c r="L73" s="109" t="s">
        <v>65</v>
      </c>
      <c r="M73" s="70">
        <f t="shared" si="3"/>
        <v>19.79</v>
      </c>
      <c r="N73" s="108">
        <v>17.23</v>
      </c>
      <c r="O73" s="109" t="s">
        <v>65</v>
      </c>
      <c r="P73" s="70">
        <f t="shared" si="4"/>
        <v>17.23</v>
      </c>
    </row>
    <row r="74" spans="2:16">
      <c r="B74" s="108">
        <v>160</v>
      </c>
      <c r="C74" s="109" t="s">
        <v>62</v>
      </c>
      <c r="D74" s="95">
        <f t="shared" si="0"/>
        <v>1.1764705882352942E-3</v>
      </c>
      <c r="E74" s="110">
        <v>1.7010000000000001</v>
      </c>
      <c r="F74" s="111">
        <v>10.71</v>
      </c>
      <c r="G74" s="107">
        <f t="shared" si="1"/>
        <v>12.411000000000001</v>
      </c>
      <c r="H74" s="108">
        <v>127.57</v>
      </c>
      <c r="I74" s="109" t="s">
        <v>65</v>
      </c>
      <c r="J74" s="70">
        <f t="shared" si="2"/>
        <v>127.57</v>
      </c>
      <c r="K74" s="108">
        <v>20.66</v>
      </c>
      <c r="L74" s="109" t="s">
        <v>65</v>
      </c>
      <c r="M74" s="70">
        <f t="shared" si="3"/>
        <v>20.66</v>
      </c>
      <c r="N74" s="108">
        <v>18.02</v>
      </c>
      <c r="O74" s="109" t="s">
        <v>65</v>
      </c>
      <c r="P74" s="70">
        <f t="shared" si="4"/>
        <v>18.02</v>
      </c>
    </row>
    <row r="75" spans="2:16">
      <c r="B75" s="108">
        <v>170</v>
      </c>
      <c r="C75" s="109" t="s">
        <v>62</v>
      </c>
      <c r="D75" s="95">
        <f t="shared" si="0"/>
        <v>1.25E-3</v>
      </c>
      <c r="E75" s="110">
        <v>1.754</v>
      </c>
      <c r="F75" s="111">
        <v>10.71</v>
      </c>
      <c r="G75" s="107">
        <f t="shared" si="1"/>
        <v>12.464</v>
      </c>
      <c r="H75" s="108">
        <v>133.88999999999999</v>
      </c>
      <c r="I75" s="109" t="s">
        <v>65</v>
      </c>
      <c r="J75" s="70">
        <f t="shared" si="2"/>
        <v>133.88999999999999</v>
      </c>
      <c r="K75" s="108">
        <v>21.51</v>
      </c>
      <c r="L75" s="109" t="s">
        <v>65</v>
      </c>
      <c r="M75" s="70">
        <f t="shared" si="3"/>
        <v>21.51</v>
      </c>
      <c r="N75" s="108">
        <v>18.809999999999999</v>
      </c>
      <c r="O75" s="109" t="s">
        <v>65</v>
      </c>
      <c r="P75" s="70">
        <f t="shared" si="4"/>
        <v>18.809999999999999</v>
      </c>
    </row>
    <row r="76" spans="2:16">
      <c r="B76" s="108">
        <v>180</v>
      </c>
      <c r="C76" s="109" t="s">
        <v>62</v>
      </c>
      <c r="D76" s="95">
        <f t="shared" si="0"/>
        <v>1.3235294117647058E-3</v>
      </c>
      <c r="E76" s="110">
        <v>1.804</v>
      </c>
      <c r="F76" s="111">
        <v>10.7</v>
      </c>
      <c r="G76" s="107">
        <f t="shared" si="1"/>
        <v>12.504</v>
      </c>
      <c r="H76" s="108">
        <v>140.18</v>
      </c>
      <c r="I76" s="109" t="s">
        <v>65</v>
      </c>
      <c r="J76" s="70">
        <f t="shared" si="2"/>
        <v>140.18</v>
      </c>
      <c r="K76" s="108">
        <v>22.35</v>
      </c>
      <c r="L76" s="109" t="s">
        <v>65</v>
      </c>
      <c r="M76" s="70">
        <f t="shared" si="3"/>
        <v>22.35</v>
      </c>
      <c r="N76" s="108">
        <v>19.579999999999998</v>
      </c>
      <c r="O76" s="109" t="s">
        <v>65</v>
      </c>
      <c r="P76" s="70">
        <f t="shared" si="4"/>
        <v>19.579999999999998</v>
      </c>
    </row>
    <row r="77" spans="2:16">
      <c r="B77" s="108">
        <v>200</v>
      </c>
      <c r="C77" s="109" t="s">
        <v>62</v>
      </c>
      <c r="D77" s="95">
        <f t="shared" si="0"/>
        <v>1.4705882352941176E-3</v>
      </c>
      <c r="E77" s="110">
        <v>1.9019999999999999</v>
      </c>
      <c r="F77" s="111">
        <v>10.68</v>
      </c>
      <c r="G77" s="107">
        <f t="shared" si="1"/>
        <v>12.581999999999999</v>
      </c>
      <c r="H77" s="108">
        <v>152.72999999999999</v>
      </c>
      <c r="I77" s="109" t="s">
        <v>65</v>
      </c>
      <c r="J77" s="70">
        <f t="shared" si="2"/>
        <v>152.72999999999999</v>
      </c>
      <c r="K77" s="108">
        <v>24.04</v>
      </c>
      <c r="L77" s="109" t="s">
        <v>65</v>
      </c>
      <c r="M77" s="70">
        <f t="shared" si="3"/>
        <v>24.04</v>
      </c>
      <c r="N77" s="108">
        <v>21.12</v>
      </c>
      <c r="O77" s="109" t="s">
        <v>65</v>
      </c>
      <c r="P77" s="70">
        <f t="shared" si="4"/>
        <v>21.12</v>
      </c>
    </row>
    <row r="78" spans="2:16">
      <c r="B78" s="108">
        <v>225</v>
      </c>
      <c r="C78" s="109" t="s">
        <v>62</v>
      </c>
      <c r="D78" s="95">
        <f t="shared" si="0"/>
        <v>1.6544117647058823E-3</v>
      </c>
      <c r="E78" s="110">
        <v>2.0169999999999999</v>
      </c>
      <c r="F78" s="111">
        <v>10.63</v>
      </c>
      <c r="G78" s="107">
        <f t="shared" si="1"/>
        <v>12.647</v>
      </c>
      <c r="H78" s="108">
        <v>168.35</v>
      </c>
      <c r="I78" s="109" t="s">
        <v>65</v>
      </c>
      <c r="J78" s="70">
        <f t="shared" si="2"/>
        <v>168.35</v>
      </c>
      <c r="K78" s="108">
        <v>26.13</v>
      </c>
      <c r="L78" s="109" t="s">
        <v>65</v>
      </c>
      <c r="M78" s="70">
        <f t="shared" si="3"/>
        <v>26.13</v>
      </c>
      <c r="N78" s="108">
        <v>23.01</v>
      </c>
      <c r="O78" s="109" t="s">
        <v>65</v>
      </c>
      <c r="P78" s="70">
        <f t="shared" si="4"/>
        <v>23.01</v>
      </c>
    </row>
    <row r="79" spans="2:16">
      <c r="B79" s="108">
        <v>250</v>
      </c>
      <c r="C79" s="109" t="s">
        <v>62</v>
      </c>
      <c r="D79" s="95">
        <f t="shared" si="0"/>
        <v>1.838235294117647E-3</v>
      </c>
      <c r="E79" s="110">
        <v>2.1259999999999999</v>
      </c>
      <c r="F79" s="111">
        <v>10.56</v>
      </c>
      <c r="G79" s="107">
        <f t="shared" si="1"/>
        <v>12.686</v>
      </c>
      <c r="H79" s="108">
        <v>183.93</v>
      </c>
      <c r="I79" s="109" t="s">
        <v>65</v>
      </c>
      <c r="J79" s="70">
        <f t="shared" si="2"/>
        <v>183.93</v>
      </c>
      <c r="K79" s="108">
        <v>28.17</v>
      </c>
      <c r="L79" s="109" t="s">
        <v>65</v>
      </c>
      <c r="M79" s="70">
        <f t="shared" si="3"/>
        <v>28.17</v>
      </c>
      <c r="N79" s="108">
        <v>24.86</v>
      </c>
      <c r="O79" s="109" t="s">
        <v>65</v>
      </c>
      <c r="P79" s="70">
        <f t="shared" si="4"/>
        <v>24.86</v>
      </c>
    </row>
    <row r="80" spans="2:16">
      <c r="B80" s="108">
        <v>275</v>
      </c>
      <c r="C80" s="109" t="s">
        <v>62</v>
      </c>
      <c r="D80" s="95">
        <f t="shared" si="0"/>
        <v>2.022058823529412E-3</v>
      </c>
      <c r="E80" s="110">
        <v>2.2269999999999999</v>
      </c>
      <c r="F80" s="111">
        <v>10.48</v>
      </c>
      <c r="G80" s="107">
        <f t="shared" si="1"/>
        <v>12.707000000000001</v>
      </c>
      <c r="H80" s="108">
        <v>199.48</v>
      </c>
      <c r="I80" s="109" t="s">
        <v>65</v>
      </c>
      <c r="J80" s="70">
        <f t="shared" si="2"/>
        <v>199.48</v>
      </c>
      <c r="K80" s="108">
        <v>30.17</v>
      </c>
      <c r="L80" s="109" t="s">
        <v>65</v>
      </c>
      <c r="M80" s="70">
        <f t="shared" si="3"/>
        <v>30.17</v>
      </c>
      <c r="N80" s="108">
        <v>26.69</v>
      </c>
      <c r="O80" s="109" t="s">
        <v>65</v>
      </c>
      <c r="P80" s="70">
        <f t="shared" si="4"/>
        <v>26.69</v>
      </c>
    </row>
    <row r="81" spans="2:16">
      <c r="B81" s="108">
        <v>300</v>
      </c>
      <c r="C81" s="109" t="s">
        <v>62</v>
      </c>
      <c r="D81" s="95">
        <f t="shared" si="0"/>
        <v>2.2058823529411764E-3</v>
      </c>
      <c r="E81" s="110">
        <v>2.298</v>
      </c>
      <c r="F81" s="111">
        <v>10.39</v>
      </c>
      <c r="G81" s="107">
        <f t="shared" si="1"/>
        <v>12.688000000000001</v>
      </c>
      <c r="H81" s="108">
        <v>215.06</v>
      </c>
      <c r="I81" s="109" t="s">
        <v>65</v>
      </c>
      <c r="J81" s="70">
        <f t="shared" si="2"/>
        <v>215.06</v>
      </c>
      <c r="K81" s="108">
        <v>32.14</v>
      </c>
      <c r="L81" s="109" t="s">
        <v>65</v>
      </c>
      <c r="M81" s="70">
        <f t="shared" si="3"/>
        <v>32.14</v>
      </c>
      <c r="N81" s="108">
        <v>28.51</v>
      </c>
      <c r="O81" s="109" t="s">
        <v>65</v>
      </c>
      <c r="P81" s="70">
        <f t="shared" si="4"/>
        <v>28.51</v>
      </c>
    </row>
    <row r="82" spans="2:16">
      <c r="B82" s="108">
        <v>325</v>
      </c>
      <c r="C82" s="109" t="s">
        <v>62</v>
      </c>
      <c r="D82" s="95">
        <f t="shared" si="0"/>
        <v>2.3897058823529414E-3</v>
      </c>
      <c r="E82" s="110">
        <v>2.3650000000000002</v>
      </c>
      <c r="F82" s="111">
        <v>10.3</v>
      </c>
      <c r="G82" s="107">
        <f t="shared" si="1"/>
        <v>12.665000000000001</v>
      </c>
      <c r="H82" s="108">
        <v>230.67</v>
      </c>
      <c r="I82" s="109" t="s">
        <v>65</v>
      </c>
      <c r="J82" s="70">
        <f t="shared" si="2"/>
        <v>230.67</v>
      </c>
      <c r="K82" s="108">
        <v>34.090000000000003</v>
      </c>
      <c r="L82" s="109" t="s">
        <v>65</v>
      </c>
      <c r="M82" s="70">
        <f t="shared" si="3"/>
        <v>34.090000000000003</v>
      </c>
      <c r="N82" s="108">
        <v>30.3</v>
      </c>
      <c r="O82" s="109" t="s">
        <v>65</v>
      </c>
      <c r="P82" s="70">
        <f t="shared" si="4"/>
        <v>30.3</v>
      </c>
    </row>
    <row r="83" spans="2:16">
      <c r="B83" s="108">
        <v>350</v>
      </c>
      <c r="C83" s="109" t="s">
        <v>62</v>
      </c>
      <c r="D83" s="95">
        <f t="shared" si="0"/>
        <v>2.5735294117647058E-3</v>
      </c>
      <c r="E83" s="110">
        <v>2.4289999999999998</v>
      </c>
      <c r="F83" s="111">
        <v>10.199999999999999</v>
      </c>
      <c r="G83" s="107">
        <f t="shared" si="1"/>
        <v>12.629</v>
      </c>
      <c r="H83" s="108">
        <v>246.34</v>
      </c>
      <c r="I83" s="109" t="s">
        <v>65</v>
      </c>
      <c r="J83" s="70">
        <f t="shared" si="2"/>
        <v>246.34</v>
      </c>
      <c r="K83" s="108">
        <v>36.03</v>
      </c>
      <c r="L83" s="109" t="s">
        <v>65</v>
      </c>
      <c r="M83" s="70">
        <f t="shared" si="3"/>
        <v>36.03</v>
      </c>
      <c r="N83" s="108">
        <v>32.090000000000003</v>
      </c>
      <c r="O83" s="109" t="s">
        <v>65</v>
      </c>
      <c r="P83" s="70">
        <f t="shared" si="4"/>
        <v>32.090000000000003</v>
      </c>
    </row>
    <row r="84" spans="2:16">
      <c r="B84" s="108">
        <v>375</v>
      </c>
      <c r="C84" s="109" t="s">
        <v>62</v>
      </c>
      <c r="D84" s="95">
        <f t="shared" si="0"/>
        <v>2.7573529411764708E-3</v>
      </c>
      <c r="E84" s="110">
        <v>2.4910000000000001</v>
      </c>
      <c r="F84" s="111">
        <v>10.1</v>
      </c>
      <c r="G84" s="107">
        <f t="shared" si="1"/>
        <v>12.590999999999999</v>
      </c>
      <c r="H84" s="108">
        <v>262.07</v>
      </c>
      <c r="I84" s="109" t="s">
        <v>65</v>
      </c>
      <c r="J84" s="70">
        <f t="shared" si="2"/>
        <v>262.07</v>
      </c>
      <c r="K84" s="108">
        <v>37.94</v>
      </c>
      <c r="L84" s="109" t="s">
        <v>65</v>
      </c>
      <c r="M84" s="70">
        <f t="shared" si="3"/>
        <v>37.94</v>
      </c>
      <c r="N84" s="108">
        <v>33.86</v>
      </c>
      <c r="O84" s="109" t="s">
        <v>65</v>
      </c>
      <c r="P84" s="70">
        <f t="shared" si="4"/>
        <v>33.86</v>
      </c>
    </row>
    <row r="85" spans="2:16">
      <c r="B85" s="108">
        <v>400</v>
      </c>
      <c r="C85" s="109" t="s">
        <v>62</v>
      </c>
      <c r="D85" s="95">
        <f t="shared" ref="D85:D93" si="5">B85/1000/$C$5</f>
        <v>2.9411764705882353E-3</v>
      </c>
      <c r="E85" s="110">
        <v>2.5510000000000002</v>
      </c>
      <c r="F85" s="111">
        <v>10</v>
      </c>
      <c r="G85" s="107">
        <f t="shared" ref="G85:G148" si="6">E85+F85</f>
        <v>12.551</v>
      </c>
      <c r="H85" s="108">
        <v>277.85000000000002</v>
      </c>
      <c r="I85" s="109" t="s">
        <v>65</v>
      </c>
      <c r="J85" s="70">
        <f t="shared" si="2"/>
        <v>277.85000000000002</v>
      </c>
      <c r="K85" s="108">
        <v>39.840000000000003</v>
      </c>
      <c r="L85" s="109" t="s">
        <v>65</v>
      </c>
      <c r="M85" s="70">
        <f t="shared" si="3"/>
        <v>39.840000000000003</v>
      </c>
      <c r="N85" s="108">
        <v>35.630000000000003</v>
      </c>
      <c r="O85" s="109" t="s">
        <v>65</v>
      </c>
      <c r="P85" s="70">
        <f t="shared" si="4"/>
        <v>35.630000000000003</v>
      </c>
    </row>
    <row r="86" spans="2:16">
      <c r="B86" s="108">
        <v>450</v>
      </c>
      <c r="C86" s="109" t="s">
        <v>62</v>
      </c>
      <c r="D86" s="95">
        <f t="shared" si="5"/>
        <v>3.3088235294117647E-3</v>
      </c>
      <c r="E86" s="110">
        <v>2.6669999999999998</v>
      </c>
      <c r="F86" s="111">
        <v>9.7989999999999995</v>
      </c>
      <c r="G86" s="107">
        <f t="shared" si="6"/>
        <v>12.465999999999999</v>
      </c>
      <c r="H86" s="108">
        <v>309.62</v>
      </c>
      <c r="I86" s="109" t="s">
        <v>65</v>
      </c>
      <c r="J86" s="70">
        <f t="shared" ref="J86:J98" si="7">H86</f>
        <v>309.62</v>
      </c>
      <c r="K86" s="108">
        <v>43.7</v>
      </c>
      <c r="L86" s="109" t="s">
        <v>65</v>
      </c>
      <c r="M86" s="70">
        <f t="shared" ref="M86:M149" si="8">K86</f>
        <v>43.7</v>
      </c>
      <c r="N86" s="108">
        <v>39.15</v>
      </c>
      <c r="O86" s="109" t="s">
        <v>65</v>
      </c>
      <c r="P86" s="70">
        <f t="shared" ref="P86:P149" si="9">N86</f>
        <v>39.15</v>
      </c>
    </row>
    <row r="87" spans="2:16">
      <c r="B87" s="108">
        <v>500</v>
      </c>
      <c r="C87" s="109" t="s">
        <v>62</v>
      </c>
      <c r="D87" s="95">
        <f t="shared" si="5"/>
        <v>3.6764705882352941E-3</v>
      </c>
      <c r="E87" s="110">
        <v>2.7789999999999999</v>
      </c>
      <c r="F87" s="111">
        <v>9.6</v>
      </c>
      <c r="G87" s="107">
        <f t="shared" si="6"/>
        <v>12.379</v>
      </c>
      <c r="H87" s="108">
        <v>341.65</v>
      </c>
      <c r="I87" s="109" t="s">
        <v>65</v>
      </c>
      <c r="J87" s="70">
        <f t="shared" si="7"/>
        <v>341.65</v>
      </c>
      <c r="K87" s="108">
        <v>47.5</v>
      </c>
      <c r="L87" s="109" t="s">
        <v>65</v>
      </c>
      <c r="M87" s="70">
        <f t="shared" si="8"/>
        <v>47.5</v>
      </c>
      <c r="N87" s="108">
        <v>42.64</v>
      </c>
      <c r="O87" s="109" t="s">
        <v>65</v>
      </c>
      <c r="P87" s="70">
        <f t="shared" si="9"/>
        <v>42.64</v>
      </c>
    </row>
    <row r="88" spans="2:16">
      <c r="B88" s="108">
        <v>550</v>
      </c>
      <c r="C88" s="109" t="s">
        <v>62</v>
      </c>
      <c r="D88" s="95">
        <f t="shared" si="5"/>
        <v>4.0441176470588239E-3</v>
      </c>
      <c r="E88" s="110">
        <v>2.8879999999999999</v>
      </c>
      <c r="F88" s="111">
        <v>9.4039999999999999</v>
      </c>
      <c r="G88" s="107">
        <f t="shared" si="6"/>
        <v>12.292</v>
      </c>
      <c r="H88" s="108">
        <v>373.95</v>
      </c>
      <c r="I88" s="109" t="s">
        <v>65</v>
      </c>
      <c r="J88" s="70">
        <f t="shared" si="7"/>
        <v>373.95</v>
      </c>
      <c r="K88" s="108">
        <v>51.25</v>
      </c>
      <c r="L88" s="109" t="s">
        <v>65</v>
      </c>
      <c r="M88" s="70">
        <f t="shared" si="8"/>
        <v>51.25</v>
      </c>
      <c r="N88" s="108">
        <v>46.12</v>
      </c>
      <c r="O88" s="109" t="s">
        <v>65</v>
      </c>
      <c r="P88" s="70">
        <f t="shared" si="9"/>
        <v>46.12</v>
      </c>
    </row>
    <row r="89" spans="2:16">
      <c r="B89" s="108">
        <v>600</v>
      </c>
      <c r="C89" s="109" t="s">
        <v>62</v>
      </c>
      <c r="D89" s="95">
        <f t="shared" si="5"/>
        <v>4.4117647058823529E-3</v>
      </c>
      <c r="E89" s="110">
        <v>2.9940000000000002</v>
      </c>
      <c r="F89" s="111">
        <v>9.2149999999999999</v>
      </c>
      <c r="G89" s="107">
        <f t="shared" si="6"/>
        <v>12.209</v>
      </c>
      <c r="H89" s="108">
        <v>406.5</v>
      </c>
      <c r="I89" s="109" t="s">
        <v>65</v>
      </c>
      <c r="J89" s="70">
        <f t="shared" si="7"/>
        <v>406.5</v>
      </c>
      <c r="K89" s="108">
        <v>54.94</v>
      </c>
      <c r="L89" s="109" t="s">
        <v>65</v>
      </c>
      <c r="M89" s="70">
        <f t="shared" si="8"/>
        <v>54.94</v>
      </c>
      <c r="N89" s="108">
        <v>49.59</v>
      </c>
      <c r="O89" s="109" t="s">
        <v>65</v>
      </c>
      <c r="P89" s="70">
        <f t="shared" si="9"/>
        <v>49.59</v>
      </c>
    </row>
    <row r="90" spans="2:16">
      <c r="B90" s="108">
        <v>650</v>
      </c>
      <c r="C90" s="109" t="s">
        <v>62</v>
      </c>
      <c r="D90" s="95">
        <f t="shared" si="5"/>
        <v>4.7794117647058827E-3</v>
      </c>
      <c r="E90" s="110">
        <v>3.0990000000000002</v>
      </c>
      <c r="F90" s="111">
        <v>9.0310000000000006</v>
      </c>
      <c r="G90" s="107">
        <f t="shared" si="6"/>
        <v>12.13</v>
      </c>
      <c r="H90" s="108">
        <v>439.31</v>
      </c>
      <c r="I90" s="109" t="s">
        <v>65</v>
      </c>
      <c r="J90" s="70">
        <f t="shared" si="7"/>
        <v>439.31</v>
      </c>
      <c r="K90" s="108">
        <v>58.59</v>
      </c>
      <c r="L90" s="109" t="s">
        <v>65</v>
      </c>
      <c r="M90" s="70">
        <f t="shared" si="8"/>
        <v>58.59</v>
      </c>
      <c r="N90" s="108">
        <v>53.05</v>
      </c>
      <c r="O90" s="109" t="s">
        <v>65</v>
      </c>
      <c r="P90" s="70">
        <f t="shared" si="9"/>
        <v>53.05</v>
      </c>
    </row>
    <row r="91" spans="2:16">
      <c r="B91" s="108">
        <v>700</v>
      </c>
      <c r="C91" s="109" t="s">
        <v>62</v>
      </c>
      <c r="D91" s="95">
        <f t="shared" si="5"/>
        <v>5.1470588235294117E-3</v>
      </c>
      <c r="E91" s="110">
        <v>3.202</v>
      </c>
      <c r="F91" s="111">
        <v>8.8550000000000004</v>
      </c>
      <c r="G91" s="107">
        <f t="shared" si="6"/>
        <v>12.057</v>
      </c>
      <c r="H91" s="108">
        <v>472.34</v>
      </c>
      <c r="I91" s="109" t="s">
        <v>65</v>
      </c>
      <c r="J91" s="70">
        <f t="shared" si="7"/>
        <v>472.34</v>
      </c>
      <c r="K91" s="108">
        <v>62.2</v>
      </c>
      <c r="L91" s="109" t="s">
        <v>65</v>
      </c>
      <c r="M91" s="70">
        <f t="shared" si="8"/>
        <v>62.2</v>
      </c>
      <c r="N91" s="108">
        <v>56.5</v>
      </c>
      <c r="O91" s="109" t="s">
        <v>65</v>
      </c>
      <c r="P91" s="70">
        <f t="shared" si="9"/>
        <v>56.5</v>
      </c>
    </row>
    <row r="92" spans="2:16">
      <c r="B92" s="108">
        <v>800</v>
      </c>
      <c r="C92" s="109" t="s">
        <v>62</v>
      </c>
      <c r="D92" s="95">
        <f t="shared" si="5"/>
        <v>5.8823529411764705E-3</v>
      </c>
      <c r="E92" s="110">
        <v>3.4049999999999998</v>
      </c>
      <c r="F92" s="111">
        <v>8.5210000000000008</v>
      </c>
      <c r="G92" s="107">
        <f t="shared" si="6"/>
        <v>11.926</v>
      </c>
      <c r="H92" s="108">
        <v>539.08000000000004</v>
      </c>
      <c r="I92" s="109" t="s">
        <v>65</v>
      </c>
      <c r="J92" s="70">
        <f t="shared" si="7"/>
        <v>539.08000000000004</v>
      </c>
      <c r="K92" s="108">
        <v>69.59</v>
      </c>
      <c r="L92" s="109" t="s">
        <v>65</v>
      </c>
      <c r="M92" s="70">
        <f t="shared" si="8"/>
        <v>69.59</v>
      </c>
      <c r="N92" s="108">
        <v>63.39</v>
      </c>
      <c r="O92" s="109" t="s">
        <v>65</v>
      </c>
      <c r="P92" s="70">
        <f t="shared" si="9"/>
        <v>63.39</v>
      </c>
    </row>
    <row r="93" spans="2:16">
      <c r="B93" s="108">
        <v>900</v>
      </c>
      <c r="C93" s="109" t="s">
        <v>62</v>
      </c>
      <c r="D93" s="95">
        <f t="shared" si="5"/>
        <v>6.6176470588235293E-3</v>
      </c>
      <c r="E93" s="110">
        <v>3.6040000000000001</v>
      </c>
      <c r="F93" s="111">
        <v>8.2129999999999992</v>
      </c>
      <c r="G93" s="107">
        <f t="shared" si="6"/>
        <v>11.817</v>
      </c>
      <c r="H93" s="108">
        <v>606.58000000000004</v>
      </c>
      <c r="I93" s="109" t="s">
        <v>65</v>
      </c>
      <c r="J93" s="70">
        <f t="shared" si="7"/>
        <v>606.58000000000004</v>
      </c>
      <c r="K93" s="108">
        <v>76.77</v>
      </c>
      <c r="L93" s="109" t="s">
        <v>65</v>
      </c>
      <c r="M93" s="70">
        <f t="shared" si="8"/>
        <v>76.77</v>
      </c>
      <c r="N93" s="108">
        <v>70.239999999999995</v>
      </c>
      <c r="O93" s="109" t="s">
        <v>65</v>
      </c>
      <c r="P93" s="70">
        <f t="shared" si="9"/>
        <v>70.239999999999995</v>
      </c>
    </row>
    <row r="94" spans="2:16">
      <c r="B94" s="108">
        <v>1</v>
      </c>
      <c r="C94" s="118" t="s">
        <v>64</v>
      </c>
      <c r="D94" s="70">
        <f t="shared" ref="D94:D157" si="10">B94/$C$5</f>
        <v>7.3529411764705881E-3</v>
      </c>
      <c r="E94" s="110">
        <v>3.8</v>
      </c>
      <c r="F94" s="111">
        <v>7.9279999999999999</v>
      </c>
      <c r="G94" s="107">
        <f t="shared" si="6"/>
        <v>11.728</v>
      </c>
      <c r="H94" s="108">
        <v>674.72</v>
      </c>
      <c r="I94" s="109" t="s">
        <v>65</v>
      </c>
      <c r="J94" s="70">
        <f t="shared" si="7"/>
        <v>674.72</v>
      </c>
      <c r="K94" s="108">
        <v>83.77</v>
      </c>
      <c r="L94" s="109" t="s">
        <v>65</v>
      </c>
      <c r="M94" s="70">
        <f t="shared" si="8"/>
        <v>83.77</v>
      </c>
      <c r="N94" s="108">
        <v>77.069999999999993</v>
      </c>
      <c r="O94" s="109" t="s">
        <v>65</v>
      </c>
      <c r="P94" s="70">
        <f t="shared" si="9"/>
        <v>77.069999999999993</v>
      </c>
    </row>
    <row r="95" spans="2:16">
      <c r="B95" s="108">
        <v>1.1000000000000001</v>
      </c>
      <c r="C95" s="109" t="s">
        <v>64</v>
      </c>
      <c r="D95" s="70">
        <f t="shared" si="10"/>
        <v>8.0882352941176478E-3</v>
      </c>
      <c r="E95" s="110">
        <v>3.9929999999999999</v>
      </c>
      <c r="F95" s="111">
        <v>7.665</v>
      </c>
      <c r="G95" s="107">
        <f t="shared" si="6"/>
        <v>11.657999999999999</v>
      </c>
      <c r="H95" s="108">
        <v>743.41</v>
      </c>
      <c r="I95" s="109" t="s">
        <v>65</v>
      </c>
      <c r="J95" s="70">
        <f t="shared" si="7"/>
        <v>743.41</v>
      </c>
      <c r="K95" s="108">
        <v>90.59</v>
      </c>
      <c r="L95" s="109" t="s">
        <v>65</v>
      </c>
      <c r="M95" s="70">
        <f t="shared" si="8"/>
        <v>90.59</v>
      </c>
      <c r="N95" s="108">
        <v>83.85</v>
      </c>
      <c r="O95" s="109" t="s">
        <v>65</v>
      </c>
      <c r="P95" s="70">
        <f t="shared" si="9"/>
        <v>83.85</v>
      </c>
    </row>
    <row r="96" spans="2:16">
      <c r="B96" s="108">
        <v>1.2</v>
      </c>
      <c r="C96" s="109" t="s">
        <v>64</v>
      </c>
      <c r="D96" s="70">
        <f t="shared" si="10"/>
        <v>8.8235294117647058E-3</v>
      </c>
      <c r="E96" s="110">
        <v>4.1829999999999998</v>
      </c>
      <c r="F96" s="111">
        <v>7.4210000000000003</v>
      </c>
      <c r="G96" s="107">
        <f t="shared" si="6"/>
        <v>11.603999999999999</v>
      </c>
      <c r="H96" s="108">
        <v>812.53</v>
      </c>
      <c r="I96" s="109" t="s">
        <v>65</v>
      </c>
      <c r="J96" s="70">
        <f t="shared" si="7"/>
        <v>812.53</v>
      </c>
      <c r="K96" s="108">
        <v>97.25</v>
      </c>
      <c r="L96" s="109" t="s">
        <v>65</v>
      </c>
      <c r="M96" s="70">
        <f t="shared" si="8"/>
        <v>97.25</v>
      </c>
      <c r="N96" s="108">
        <v>90.6</v>
      </c>
      <c r="O96" s="109" t="s">
        <v>65</v>
      </c>
      <c r="P96" s="70">
        <f t="shared" si="9"/>
        <v>90.6</v>
      </c>
    </row>
    <row r="97" spans="2:16">
      <c r="B97" s="108">
        <v>1.3</v>
      </c>
      <c r="C97" s="109" t="s">
        <v>64</v>
      </c>
      <c r="D97" s="70">
        <f t="shared" si="10"/>
        <v>9.5588235294117654E-3</v>
      </c>
      <c r="E97" s="110">
        <v>4.3689999999999998</v>
      </c>
      <c r="F97" s="111">
        <v>7.194</v>
      </c>
      <c r="G97" s="107">
        <f t="shared" si="6"/>
        <v>11.562999999999999</v>
      </c>
      <c r="H97" s="108">
        <v>881.99</v>
      </c>
      <c r="I97" s="109" t="s">
        <v>65</v>
      </c>
      <c r="J97" s="70">
        <f t="shared" si="7"/>
        <v>881.99</v>
      </c>
      <c r="K97" s="108">
        <v>103.74</v>
      </c>
      <c r="L97" s="109" t="s">
        <v>65</v>
      </c>
      <c r="M97" s="70">
        <f t="shared" si="8"/>
        <v>103.74</v>
      </c>
      <c r="N97" s="108">
        <v>97.3</v>
      </c>
      <c r="O97" s="109" t="s">
        <v>65</v>
      </c>
      <c r="P97" s="70">
        <f t="shared" si="9"/>
        <v>97.3</v>
      </c>
    </row>
    <row r="98" spans="2:16">
      <c r="B98" s="108">
        <v>1.4</v>
      </c>
      <c r="C98" s="109" t="s">
        <v>64</v>
      </c>
      <c r="D98" s="70">
        <f t="shared" si="10"/>
        <v>1.0294117647058823E-2</v>
      </c>
      <c r="E98" s="110">
        <v>4.55</v>
      </c>
      <c r="F98" s="111">
        <v>6.9829999999999997</v>
      </c>
      <c r="G98" s="107">
        <f t="shared" si="6"/>
        <v>11.532999999999999</v>
      </c>
      <c r="H98" s="108">
        <v>951.73</v>
      </c>
      <c r="I98" s="109" t="s">
        <v>65</v>
      </c>
      <c r="J98" s="70">
        <f t="shared" si="7"/>
        <v>951.73</v>
      </c>
      <c r="K98" s="108">
        <v>110.08</v>
      </c>
      <c r="L98" s="109" t="s">
        <v>65</v>
      </c>
      <c r="M98" s="70">
        <f t="shared" si="8"/>
        <v>110.08</v>
      </c>
      <c r="N98" s="108">
        <v>103.94</v>
      </c>
      <c r="O98" s="109" t="s">
        <v>65</v>
      </c>
      <c r="P98" s="70">
        <f t="shared" si="9"/>
        <v>103.94</v>
      </c>
    </row>
    <row r="99" spans="2:16">
      <c r="B99" s="108">
        <v>1.5</v>
      </c>
      <c r="C99" s="109" t="s">
        <v>64</v>
      </c>
      <c r="D99" s="70">
        <f t="shared" si="10"/>
        <v>1.1029411764705883E-2</v>
      </c>
      <c r="E99" s="110">
        <v>4.7279999999999998</v>
      </c>
      <c r="F99" s="111">
        <v>6.7859999999999996</v>
      </c>
      <c r="G99" s="107">
        <f t="shared" si="6"/>
        <v>11.513999999999999</v>
      </c>
      <c r="H99" s="108">
        <v>1.02</v>
      </c>
      <c r="I99" s="118" t="s">
        <v>12</v>
      </c>
      <c r="J99" s="77">
        <f t="shared" ref="J99:J102" si="11">H99*1000</f>
        <v>1020</v>
      </c>
      <c r="K99" s="108">
        <v>116.27</v>
      </c>
      <c r="L99" s="109" t="s">
        <v>65</v>
      </c>
      <c r="M99" s="70">
        <f t="shared" si="8"/>
        <v>116.27</v>
      </c>
      <c r="N99" s="108">
        <v>110.54</v>
      </c>
      <c r="O99" s="109" t="s">
        <v>65</v>
      </c>
      <c r="P99" s="70">
        <f t="shared" si="9"/>
        <v>110.54</v>
      </c>
    </row>
    <row r="100" spans="2:16">
      <c r="B100" s="108">
        <v>1.6</v>
      </c>
      <c r="C100" s="109" t="s">
        <v>64</v>
      </c>
      <c r="D100" s="70">
        <f t="shared" si="10"/>
        <v>1.1764705882352941E-2</v>
      </c>
      <c r="E100" s="110">
        <v>4.9020000000000001</v>
      </c>
      <c r="F100" s="111">
        <v>6.6020000000000003</v>
      </c>
      <c r="G100" s="107">
        <f t="shared" si="6"/>
        <v>11.504000000000001</v>
      </c>
      <c r="H100" s="108">
        <v>1.0900000000000001</v>
      </c>
      <c r="I100" s="109" t="s">
        <v>12</v>
      </c>
      <c r="J100" s="77">
        <f t="shared" si="11"/>
        <v>1090</v>
      </c>
      <c r="K100" s="108">
        <v>122.32</v>
      </c>
      <c r="L100" s="109" t="s">
        <v>65</v>
      </c>
      <c r="M100" s="70">
        <f t="shared" si="8"/>
        <v>122.32</v>
      </c>
      <c r="N100" s="108">
        <v>117.07</v>
      </c>
      <c r="O100" s="109" t="s">
        <v>65</v>
      </c>
      <c r="P100" s="70">
        <f t="shared" si="9"/>
        <v>117.07</v>
      </c>
    </row>
    <row r="101" spans="2:16">
      <c r="B101" s="108">
        <v>1.7</v>
      </c>
      <c r="C101" s="109" t="s">
        <v>64</v>
      </c>
      <c r="D101" s="70">
        <f t="shared" si="10"/>
        <v>1.2499999999999999E-2</v>
      </c>
      <c r="E101" s="110">
        <v>5.0709999999999997</v>
      </c>
      <c r="F101" s="111">
        <v>6.4290000000000003</v>
      </c>
      <c r="G101" s="107">
        <f t="shared" si="6"/>
        <v>11.5</v>
      </c>
      <c r="H101" s="108">
        <v>1.1599999999999999</v>
      </c>
      <c r="I101" s="109" t="s">
        <v>12</v>
      </c>
      <c r="J101" s="77">
        <f t="shared" si="11"/>
        <v>1160</v>
      </c>
      <c r="K101" s="108">
        <v>128.22999999999999</v>
      </c>
      <c r="L101" s="109" t="s">
        <v>65</v>
      </c>
      <c r="M101" s="70">
        <f t="shared" si="8"/>
        <v>128.22999999999999</v>
      </c>
      <c r="N101" s="108">
        <v>123.55</v>
      </c>
      <c r="O101" s="109" t="s">
        <v>65</v>
      </c>
      <c r="P101" s="70">
        <f t="shared" si="9"/>
        <v>123.55</v>
      </c>
    </row>
    <row r="102" spans="2:16">
      <c r="B102" s="108">
        <v>1.8</v>
      </c>
      <c r="C102" s="109" t="s">
        <v>64</v>
      </c>
      <c r="D102" s="70">
        <f t="shared" si="10"/>
        <v>1.3235294117647059E-2</v>
      </c>
      <c r="E102" s="110">
        <v>5.2350000000000003</v>
      </c>
      <c r="F102" s="111">
        <v>6.266</v>
      </c>
      <c r="G102" s="107">
        <f t="shared" si="6"/>
        <v>11.501000000000001</v>
      </c>
      <c r="H102" s="108">
        <v>1.23</v>
      </c>
      <c r="I102" s="109" t="s">
        <v>12</v>
      </c>
      <c r="J102" s="77">
        <f t="shared" si="11"/>
        <v>1230</v>
      </c>
      <c r="K102" s="108">
        <v>134</v>
      </c>
      <c r="L102" s="109" t="s">
        <v>65</v>
      </c>
      <c r="M102" s="70">
        <f t="shared" si="8"/>
        <v>134</v>
      </c>
      <c r="N102" s="108">
        <v>129.96</v>
      </c>
      <c r="O102" s="109" t="s">
        <v>65</v>
      </c>
      <c r="P102" s="70">
        <f t="shared" si="9"/>
        <v>129.96</v>
      </c>
    </row>
    <row r="103" spans="2:16">
      <c r="B103" s="108">
        <v>2</v>
      </c>
      <c r="C103" s="109" t="s">
        <v>64</v>
      </c>
      <c r="D103" s="70">
        <f t="shared" si="10"/>
        <v>1.4705882352941176E-2</v>
      </c>
      <c r="E103" s="110">
        <v>5.5510000000000002</v>
      </c>
      <c r="F103" s="111">
        <v>5.968</v>
      </c>
      <c r="G103" s="107">
        <f t="shared" si="6"/>
        <v>11.519</v>
      </c>
      <c r="H103" s="108">
        <v>1.37</v>
      </c>
      <c r="I103" s="109" t="s">
        <v>12</v>
      </c>
      <c r="J103" s="77">
        <f>H103*1000</f>
        <v>1370</v>
      </c>
      <c r="K103" s="108">
        <v>145.79</v>
      </c>
      <c r="L103" s="109" t="s">
        <v>65</v>
      </c>
      <c r="M103" s="70">
        <f t="shared" si="8"/>
        <v>145.79</v>
      </c>
      <c r="N103" s="108">
        <v>142.6</v>
      </c>
      <c r="O103" s="109" t="s">
        <v>65</v>
      </c>
      <c r="P103" s="70">
        <f t="shared" si="9"/>
        <v>142.6</v>
      </c>
    </row>
    <row r="104" spans="2:16">
      <c r="B104" s="108">
        <v>2.25</v>
      </c>
      <c r="C104" s="109" t="s">
        <v>64</v>
      </c>
      <c r="D104" s="70">
        <f t="shared" si="10"/>
        <v>1.6544117647058824E-2</v>
      </c>
      <c r="E104" s="110">
        <v>5.9219999999999997</v>
      </c>
      <c r="F104" s="111">
        <v>5.64</v>
      </c>
      <c r="G104" s="107">
        <f t="shared" si="6"/>
        <v>11.561999999999999</v>
      </c>
      <c r="H104" s="108">
        <v>1.55</v>
      </c>
      <c r="I104" s="109" t="s">
        <v>12</v>
      </c>
      <c r="J104" s="77">
        <f t="shared" ref="J104:J167" si="12">H104*1000</f>
        <v>1550</v>
      </c>
      <c r="K104" s="108">
        <v>160.09</v>
      </c>
      <c r="L104" s="109" t="s">
        <v>65</v>
      </c>
      <c r="M104" s="70">
        <f t="shared" si="8"/>
        <v>160.09</v>
      </c>
      <c r="N104" s="108">
        <v>158.03</v>
      </c>
      <c r="O104" s="109" t="s">
        <v>65</v>
      </c>
      <c r="P104" s="70">
        <f t="shared" si="9"/>
        <v>158.03</v>
      </c>
    </row>
    <row r="105" spans="2:16">
      <c r="B105" s="108">
        <v>2.5</v>
      </c>
      <c r="C105" s="109" t="s">
        <v>64</v>
      </c>
      <c r="D105" s="70">
        <f t="shared" si="10"/>
        <v>1.8382352941176471E-2</v>
      </c>
      <c r="E105" s="110">
        <v>6.2670000000000003</v>
      </c>
      <c r="F105" s="111">
        <v>5.351</v>
      </c>
      <c r="G105" s="107">
        <f t="shared" si="6"/>
        <v>11.618</v>
      </c>
      <c r="H105" s="108">
        <v>1.72</v>
      </c>
      <c r="I105" s="109" t="s">
        <v>12</v>
      </c>
      <c r="J105" s="77">
        <f t="shared" si="12"/>
        <v>1720</v>
      </c>
      <c r="K105" s="108">
        <v>173.54</v>
      </c>
      <c r="L105" s="109" t="s">
        <v>65</v>
      </c>
      <c r="M105" s="70">
        <f t="shared" si="8"/>
        <v>173.54</v>
      </c>
      <c r="N105" s="108">
        <v>173.05</v>
      </c>
      <c r="O105" s="109" t="s">
        <v>65</v>
      </c>
      <c r="P105" s="70">
        <f t="shared" si="9"/>
        <v>173.05</v>
      </c>
    </row>
    <row r="106" spans="2:16">
      <c r="B106" s="108">
        <v>2.75</v>
      </c>
      <c r="C106" s="109" t="s">
        <v>64</v>
      </c>
      <c r="D106" s="70">
        <f t="shared" si="10"/>
        <v>2.0220588235294119E-2</v>
      </c>
      <c r="E106" s="110">
        <v>6.59</v>
      </c>
      <c r="F106" s="111">
        <v>5.0960000000000001</v>
      </c>
      <c r="G106" s="107">
        <f t="shared" si="6"/>
        <v>11.686</v>
      </c>
      <c r="H106" s="108">
        <v>1.9</v>
      </c>
      <c r="I106" s="109" t="s">
        <v>12</v>
      </c>
      <c r="J106" s="77">
        <f t="shared" si="12"/>
        <v>1900</v>
      </c>
      <c r="K106" s="108">
        <v>186.25</v>
      </c>
      <c r="L106" s="109" t="s">
        <v>65</v>
      </c>
      <c r="M106" s="70">
        <f t="shared" si="8"/>
        <v>186.25</v>
      </c>
      <c r="N106" s="108">
        <v>187.65</v>
      </c>
      <c r="O106" s="109" t="s">
        <v>65</v>
      </c>
      <c r="P106" s="70">
        <f t="shared" si="9"/>
        <v>187.65</v>
      </c>
    </row>
    <row r="107" spans="2:16">
      <c r="B107" s="108">
        <v>3</v>
      </c>
      <c r="C107" s="109" t="s">
        <v>64</v>
      </c>
      <c r="D107" s="70">
        <f t="shared" si="10"/>
        <v>2.2058823529411766E-2</v>
      </c>
      <c r="E107" s="110">
        <v>6.8929999999999998</v>
      </c>
      <c r="F107" s="111">
        <v>4.867</v>
      </c>
      <c r="G107" s="107">
        <f t="shared" si="6"/>
        <v>11.76</v>
      </c>
      <c r="H107" s="108">
        <v>2.0699999999999998</v>
      </c>
      <c r="I107" s="109" t="s">
        <v>12</v>
      </c>
      <c r="J107" s="77">
        <f t="shared" si="12"/>
        <v>2070</v>
      </c>
      <c r="K107" s="108">
        <v>198.29</v>
      </c>
      <c r="L107" s="109" t="s">
        <v>65</v>
      </c>
      <c r="M107" s="70">
        <f t="shared" si="8"/>
        <v>198.29</v>
      </c>
      <c r="N107" s="108">
        <v>201.87</v>
      </c>
      <c r="O107" s="109" t="s">
        <v>65</v>
      </c>
      <c r="P107" s="70">
        <f t="shared" si="9"/>
        <v>201.87</v>
      </c>
    </row>
    <row r="108" spans="2:16">
      <c r="B108" s="108">
        <v>3.25</v>
      </c>
      <c r="C108" s="109" t="s">
        <v>64</v>
      </c>
      <c r="D108" s="70">
        <f t="shared" si="10"/>
        <v>2.389705882352941E-2</v>
      </c>
      <c r="E108" s="110">
        <v>7.1790000000000003</v>
      </c>
      <c r="F108" s="111">
        <v>4.6609999999999996</v>
      </c>
      <c r="G108" s="107">
        <f t="shared" si="6"/>
        <v>11.84</v>
      </c>
      <c r="H108" s="108">
        <v>2.2400000000000002</v>
      </c>
      <c r="I108" s="109" t="s">
        <v>12</v>
      </c>
      <c r="J108" s="77">
        <f t="shared" si="12"/>
        <v>2240</v>
      </c>
      <c r="K108" s="108">
        <v>209.73</v>
      </c>
      <c r="L108" s="109" t="s">
        <v>65</v>
      </c>
      <c r="M108" s="70">
        <f t="shared" si="8"/>
        <v>209.73</v>
      </c>
      <c r="N108" s="108">
        <v>215.69</v>
      </c>
      <c r="O108" s="109" t="s">
        <v>65</v>
      </c>
      <c r="P108" s="70">
        <f t="shared" si="9"/>
        <v>215.69</v>
      </c>
    </row>
    <row r="109" spans="2:16">
      <c r="B109" s="108">
        <v>3.5</v>
      </c>
      <c r="C109" s="109" t="s">
        <v>64</v>
      </c>
      <c r="D109" s="70">
        <f t="shared" si="10"/>
        <v>2.5735294117647058E-2</v>
      </c>
      <c r="E109" s="110">
        <v>7.4489999999999998</v>
      </c>
      <c r="F109" s="111">
        <v>4.4749999999999996</v>
      </c>
      <c r="G109" s="107">
        <f t="shared" si="6"/>
        <v>11.923999999999999</v>
      </c>
      <c r="H109" s="108">
        <v>2.41</v>
      </c>
      <c r="I109" s="109" t="s">
        <v>12</v>
      </c>
      <c r="J109" s="77">
        <f t="shared" si="12"/>
        <v>2410</v>
      </c>
      <c r="K109" s="108">
        <v>220.64</v>
      </c>
      <c r="L109" s="109" t="s">
        <v>65</v>
      </c>
      <c r="M109" s="70">
        <f t="shared" si="8"/>
        <v>220.64</v>
      </c>
      <c r="N109" s="108">
        <v>229.15</v>
      </c>
      <c r="O109" s="109" t="s">
        <v>65</v>
      </c>
      <c r="P109" s="70">
        <f t="shared" si="9"/>
        <v>229.15</v>
      </c>
    </row>
    <row r="110" spans="2:16">
      <c r="B110" s="108">
        <v>3.75</v>
      </c>
      <c r="C110" s="109" t="s">
        <v>64</v>
      </c>
      <c r="D110" s="70">
        <f t="shared" si="10"/>
        <v>2.7573529411764705E-2</v>
      </c>
      <c r="E110" s="110">
        <v>7.7069999999999999</v>
      </c>
      <c r="F110" s="111">
        <v>4.3049999999999997</v>
      </c>
      <c r="G110" s="107">
        <f t="shared" si="6"/>
        <v>12.012</v>
      </c>
      <c r="H110" s="108">
        <v>2.58</v>
      </c>
      <c r="I110" s="109" t="s">
        <v>12</v>
      </c>
      <c r="J110" s="77">
        <f t="shared" si="12"/>
        <v>2580</v>
      </c>
      <c r="K110" s="108">
        <v>231.05</v>
      </c>
      <c r="L110" s="109" t="s">
        <v>65</v>
      </c>
      <c r="M110" s="70">
        <f t="shared" si="8"/>
        <v>231.05</v>
      </c>
      <c r="N110" s="108">
        <v>242.24</v>
      </c>
      <c r="O110" s="109" t="s">
        <v>65</v>
      </c>
      <c r="P110" s="70">
        <f t="shared" si="9"/>
        <v>242.24</v>
      </c>
    </row>
    <row r="111" spans="2:16">
      <c r="B111" s="108">
        <v>4</v>
      </c>
      <c r="C111" s="109" t="s">
        <v>64</v>
      </c>
      <c r="D111" s="70">
        <f t="shared" si="10"/>
        <v>2.9411764705882353E-2</v>
      </c>
      <c r="E111" s="110">
        <v>7.9550000000000001</v>
      </c>
      <c r="F111" s="111">
        <v>4.1500000000000004</v>
      </c>
      <c r="G111" s="107">
        <f t="shared" si="6"/>
        <v>12.105</v>
      </c>
      <c r="H111" s="108">
        <v>2.75</v>
      </c>
      <c r="I111" s="109" t="s">
        <v>12</v>
      </c>
      <c r="J111" s="77">
        <f t="shared" si="12"/>
        <v>2750</v>
      </c>
      <c r="K111" s="108">
        <v>241.01</v>
      </c>
      <c r="L111" s="109" t="s">
        <v>65</v>
      </c>
      <c r="M111" s="70">
        <f t="shared" si="8"/>
        <v>241.01</v>
      </c>
      <c r="N111" s="108">
        <v>255</v>
      </c>
      <c r="O111" s="109" t="s">
        <v>65</v>
      </c>
      <c r="P111" s="70">
        <f t="shared" si="9"/>
        <v>255</v>
      </c>
    </row>
    <row r="112" spans="2:16">
      <c r="B112" s="108">
        <v>4.5</v>
      </c>
      <c r="C112" s="109" t="s">
        <v>64</v>
      </c>
      <c r="D112" s="70">
        <f t="shared" si="10"/>
        <v>3.3088235294117647E-2</v>
      </c>
      <c r="E112" s="110">
        <v>8.4260000000000002</v>
      </c>
      <c r="F112" s="111">
        <v>3.875</v>
      </c>
      <c r="G112" s="107">
        <f t="shared" si="6"/>
        <v>12.301</v>
      </c>
      <c r="H112" s="108">
        <v>3.09</v>
      </c>
      <c r="I112" s="109" t="s">
        <v>12</v>
      </c>
      <c r="J112" s="77">
        <f t="shared" si="12"/>
        <v>3090</v>
      </c>
      <c r="K112" s="108">
        <v>261.77</v>
      </c>
      <c r="L112" s="109" t="s">
        <v>65</v>
      </c>
      <c r="M112" s="70">
        <f t="shared" si="8"/>
        <v>261.77</v>
      </c>
      <c r="N112" s="108">
        <v>279.52999999999997</v>
      </c>
      <c r="O112" s="109" t="s">
        <v>65</v>
      </c>
      <c r="P112" s="70">
        <f t="shared" si="9"/>
        <v>279.52999999999997</v>
      </c>
    </row>
    <row r="113" spans="1:16">
      <c r="B113" s="108">
        <v>5</v>
      </c>
      <c r="C113" s="109" t="s">
        <v>64</v>
      </c>
      <c r="D113" s="70">
        <f t="shared" si="10"/>
        <v>3.6764705882352942E-2</v>
      </c>
      <c r="E113" s="110">
        <v>8.875</v>
      </c>
      <c r="F113" s="111">
        <v>3.6389999999999998</v>
      </c>
      <c r="G113" s="107">
        <f t="shared" si="6"/>
        <v>12.513999999999999</v>
      </c>
      <c r="H113" s="108">
        <v>3.42</v>
      </c>
      <c r="I113" s="109" t="s">
        <v>12</v>
      </c>
      <c r="J113" s="77">
        <f t="shared" si="12"/>
        <v>3420</v>
      </c>
      <c r="K113" s="108">
        <v>280.75</v>
      </c>
      <c r="L113" s="109" t="s">
        <v>65</v>
      </c>
      <c r="M113" s="70">
        <f t="shared" si="8"/>
        <v>280.75</v>
      </c>
      <c r="N113" s="108">
        <v>302.82</v>
      </c>
      <c r="O113" s="109" t="s">
        <v>65</v>
      </c>
      <c r="P113" s="70">
        <f t="shared" si="9"/>
        <v>302.82</v>
      </c>
    </row>
    <row r="114" spans="1:16">
      <c r="B114" s="108">
        <v>5.5</v>
      </c>
      <c r="C114" s="109" t="s">
        <v>64</v>
      </c>
      <c r="D114" s="70">
        <f t="shared" si="10"/>
        <v>4.0441176470588237E-2</v>
      </c>
      <c r="E114" s="110">
        <v>9.3109999999999999</v>
      </c>
      <c r="F114" s="111">
        <v>3.4350000000000001</v>
      </c>
      <c r="G114" s="107">
        <f t="shared" si="6"/>
        <v>12.746</v>
      </c>
      <c r="H114" s="108">
        <v>3.74</v>
      </c>
      <c r="I114" s="109" t="s">
        <v>12</v>
      </c>
      <c r="J114" s="77">
        <f t="shared" si="12"/>
        <v>3740</v>
      </c>
      <c r="K114" s="108">
        <v>298.2</v>
      </c>
      <c r="L114" s="109" t="s">
        <v>65</v>
      </c>
      <c r="M114" s="70">
        <f t="shared" si="8"/>
        <v>298.2</v>
      </c>
      <c r="N114" s="108">
        <v>324.94</v>
      </c>
      <c r="O114" s="109" t="s">
        <v>65</v>
      </c>
      <c r="P114" s="70">
        <f t="shared" si="9"/>
        <v>324.94</v>
      </c>
    </row>
    <row r="115" spans="1:16">
      <c r="B115" s="108">
        <v>6</v>
      </c>
      <c r="C115" s="109" t="s">
        <v>64</v>
      </c>
      <c r="D115" s="70">
        <f t="shared" si="10"/>
        <v>4.4117647058823532E-2</v>
      </c>
      <c r="E115" s="110">
        <v>9.7420000000000009</v>
      </c>
      <c r="F115" s="111">
        <v>3.2549999999999999</v>
      </c>
      <c r="G115" s="107">
        <f t="shared" si="6"/>
        <v>12.997</v>
      </c>
      <c r="H115" s="108">
        <v>4.0599999999999996</v>
      </c>
      <c r="I115" s="109" t="s">
        <v>12</v>
      </c>
      <c r="J115" s="77">
        <f t="shared" si="12"/>
        <v>4059.9999999999995</v>
      </c>
      <c r="K115" s="108">
        <v>314.32</v>
      </c>
      <c r="L115" s="109" t="s">
        <v>65</v>
      </c>
      <c r="M115" s="70">
        <f t="shared" si="8"/>
        <v>314.32</v>
      </c>
      <c r="N115" s="108">
        <v>345.97</v>
      </c>
      <c r="O115" s="109" t="s">
        <v>65</v>
      </c>
      <c r="P115" s="70">
        <f t="shared" si="9"/>
        <v>345.97</v>
      </c>
    </row>
    <row r="116" spans="1:16">
      <c r="B116" s="108">
        <v>6.5</v>
      </c>
      <c r="C116" s="109" t="s">
        <v>64</v>
      </c>
      <c r="D116" s="70">
        <f t="shared" si="10"/>
        <v>4.779411764705882E-2</v>
      </c>
      <c r="E116" s="110">
        <v>10.17</v>
      </c>
      <c r="F116" s="111">
        <v>3.0960000000000001</v>
      </c>
      <c r="G116" s="107">
        <f t="shared" si="6"/>
        <v>13.266</v>
      </c>
      <c r="H116" s="108">
        <v>4.37</v>
      </c>
      <c r="I116" s="109" t="s">
        <v>12</v>
      </c>
      <c r="J116" s="77">
        <f t="shared" si="12"/>
        <v>4370</v>
      </c>
      <c r="K116" s="108">
        <v>329.24</v>
      </c>
      <c r="L116" s="109" t="s">
        <v>65</v>
      </c>
      <c r="M116" s="70">
        <f t="shared" si="8"/>
        <v>329.24</v>
      </c>
      <c r="N116" s="108">
        <v>365.96</v>
      </c>
      <c r="O116" s="109" t="s">
        <v>65</v>
      </c>
      <c r="P116" s="70">
        <f t="shared" si="9"/>
        <v>365.96</v>
      </c>
    </row>
    <row r="117" spans="1:16">
      <c r="B117" s="108">
        <v>7</v>
      </c>
      <c r="C117" s="109" t="s">
        <v>64</v>
      </c>
      <c r="D117" s="70">
        <f t="shared" si="10"/>
        <v>5.1470588235294115E-2</v>
      </c>
      <c r="E117" s="110">
        <v>10.6</v>
      </c>
      <c r="F117" s="111">
        <v>2.9529999999999998</v>
      </c>
      <c r="G117" s="107">
        <f t="shared" si="6"/>
        <v>13.552999999999999</v>
      </c>
      <c r="H117" s="108">
        <v>4.67</v>
      </c>
      <c r="I117" s="109" t="s">
        <v>12</v>
      </c>
      <c r="J117" s="77">
        <f t="shared" si="12"/>
        <v>4670</v>
      </c>
      <c r="K117" s="108">
        <v>343.09</v>
      </c>
      <c r="L117" s="109" t="s">
        <v>65</v>
      </c>
      <c r="M117" s="70">
        <f t="shared" si="8"/>
        <v>343.09</v>
      </c>
      <c r="N117" s="108">
        <v>384.96</v>
      </c>
      <c r="O117" s="109" t="s">
        <v>65</v>
      </c>
      <c r="P117" s="70">
        <f t="shared" si="9"/>
        <v>384.96</v>
      </c>
    </row>
    <row r="118" spans="1:16">
      <c r="B118" s="108">
        <v>8</v>
      </c>
      <c r="C118" s="109" t="s">
        <v>64</v>
      </c>
      <c r="D118" s="70">
        <f t="shared" si="10"/>
        <v>5.8823529411764705E-2</v>
      </c>
      <c r="E118" s="110">
        <v>11.49</v>
      </c>
      <c r="F118" s="111">
        <v>2.7090000000000001</v>
      </c>
      <c r="G118" s="107">
        <f t="shared" si="6"/>
        <v>14.199</v>
      </c>
      <c r="H118" s="108">
        <v>5.27</v>
      </c>
      <c r="I118" s="109" t="s">
        <v>12</v>
      </c>
      <c r="J118" s="77">
        <f t="shared" si="12"/>
        <v>5270</v>
      </c>
      <c r="K118" s="108">
        <v>372.52</v>
      </c>
      <c r="L118" s="109" t="s">
        <v>65</v>
      </c>
      <c r="M118" s="70">
        <f t="shared" si="8"/>
        <v>372.52</v>
      </c>
      <c r="N118" s="108">
        <v>420.19</v>
      </c>
      <c r="O118" s="109" t="s">
        <v>65</v>
      </c>
      <c r="P118" s="70">
        <f t="shared" si="9"/>
        <v>420.19</v>
      </c>
    </row>
    <row r="119" spans="1:16">
      <c r="B119" s="108">
        <v>9</v>
      </c>
      <c r="C119" s="109" t="s">
        <v>64</v>
      </c>
      <c r="D119" s="70">
        <f t="shared" si="10"/>
        <v>6.6176470588235295E-2</v>
      </c>
      <c r="E119" s="110">
        <v>12.41</v>
      </c>
      <c r="F119" s="111">
        <v>2.5070000000000001</v>
      </c>
      <c r="G119" s="107">
        <f t="shared" si="6"/>
        <v>14.917</v>
      </c>
      <c r="H119" s="108">
        <v>5.83</v>
      </c>
      <c r="I119" s="109" t="s">
        <v>12</v>
      </c>
      <c r="J119" s="77">
        <f t="shared" si="12"/>
        <v>5830</v>
      </c>
      <c r="K119" s="108">
        <v>397.74</v>
      </c>
      <c r="L119" s="109" t="s">
        <v>65</v>
      </c>
      <c r="M119" s="70">
        <f t="shared" si="8"/>
        <v>397.74</v>
      </c>
      <c r="N119" s="108">
        <v>452</v>
      </c>
      <c r="O119" s="109" t="s">
        <v>65</v>
      </c>
      <c r="P119" s="70">
        <f t="shared" si="9"/>
        <v>452</v>
      </c>
    </row>
    <row r="120" spans="1:16">
      <c r="B120" s="108">
        <v>10</v>
      </c>
      <c r="C120" s="109" t="s">
        <v>64</v>
      </c>
      <c r="D120" s="70">
        <f t="shared" si="10"/>
        <v>7.3529411764705885E-2</v>
      </c>
      <c r="E120" s="110">
        <v>13.36</v>
      </c>
      <c r="F120" s="111">
        <v>2.3359999999999999</v>
      </c>
      <c r="G120" s="107">
        <f t="shared" si="6"/>
        <v>15.696</v>
      </c>
      <c r="H120" s="108">
        <v>6.37</v>
      </c>
      <c r="I120" s="109" t="s">
        <v>12</v>
      </c>
      <c r="J120" s="77">
        <f t="shared" si="12"/>
        <v>6370</v>
      </c>
      <c r="K120" s="108">
        <v>419.53</v>
      </c>
      <c r="L120" s="109" t="s">
        <v>65</v>
      </c>
      <c r="M120" s="70">
        <f t="shared" si="8"/>
        <v>419.53</v>
      </c>
      <c r="N120" s="108">
        <v>480.73</v>
      </c>
      <c r="O120" s="109" t="s">
        <v>65</v>
      </c>
      <c r="P120" s="70">
        <f t="shared" si="9"/>
        <v>480.73</v>
      </c>
    </row>
    <row r="121" spans="1:16">
      <c r="B121" s="108">
        <v>11</v>
      </c>
      <c r="C121" s="109" t="s">
        <v>64</v>
      </c>
      <c r="D121" s="70">
        <f t="shared" si="10"/>
        <v>8.0882352941176475E-2</v>
      </c>
      <c r="E121" s="110">
        <v>14.36</v>
      </c>
      <c r="F121" s="111">
        <v>2.19</v>
      </c>
      <c r="G121" s="107">
        <f t="shared" si="6"/>
        <v>16.55</v>
      </c>
      <c r="H121" s="108">
        <v>6.88</v>
      </c>
      <c r="I121" s="109" t="s">
        <v>12</v>
      </c>
      <c r="J121" s="77">
        <f t="shared" si="12"/>
        <v>6880</v>
      </c>
      <c r="K121" s="108">
        <v>438.44</v>
      </c>
      <c r="L121" s="109" t="s">
        <v>65</v>
      </c>
      <c r="M121" s="70">
        <f t="shared" si="8"/>
        <v>438.44</v>
      </c>
      <c r="N121" s="108">
        <v>506.67</v>
      </c>
      <c r="O121" s="109" t="s">
        <v>65</v>
      </c>
      <c r="P121" s="70">
        <f t="shared" si="9"/>
        <v>506.67</v>
      </c>
    </row>
    <row r="122" spans="1:16">
      <c r="B122" s="108">
        <v>12</v>
      </c>
      <c r="C122" s="109" t="s">
        <v>64</v>
      </c>
      <c r="D122" s="70">
        <f t="shared" si="10"/>
        <v>8.8235294117647065E-2</v>
      </c>
      <c r="E122" s="110">
        <v>15.39</v>
      </c>
      <c r="F122" s="111">
        <v>2.0630000000000002</v>
      </c>
      <c r="G122" s="107">
        <f t="shared" si="6"/>
        <v>17.452999999999999</v>
      </c>
      <c r="H122" s="108">
        <v>7.36</v>
      </c>
      <c r="I122" s="109" t="s">
        <v>12</v>
      </c>
      <c r="J122" s="77">
        <f t="shared" si="12"/>
        <v>7360</v>
      </c>
      <c r="K122" s="108">
        <v>454.94</v>
      </c>
      <c r="L122" s="109" t="s">
        <v>65</v>
      </c>
      <c r="M122" s="70">
        <f t="shared" si="8"/>
        <v>454.94</v>
      </c>
      <c r="N122" s="108">
        <v>530.12</v>
      </c>
      <c r="O122" s="109" t="s">
        <v>65</v>
      </c>
      <c r="P122" s="70">
        <f t="shared" si="9"/>
        <v>530.12</v>
      </c>
    </row>
    <row r="123" spans="1:16">
      <c r="B123" s="108">
        <v>13</v>
      </c>
      <c r="C123" s="109" t="s">
        <v>64</v>
      </c>
      <c r="D123" s="70">
        <f t="shared" si="10"/>
        <v>9.5588235294117641E-2</v>
      </c>
      <c r="E123" s="110">
        <v>16.46</v>
      </c>
      <c r="F123" s="111">
        <v>1.952</v>
      </c>
      <c r="G123" s="107">
        <f t="shared" si="6"/>
        <v>18.411999999999999</v>
      </c>
      <c r="H123" s="108">
        <v>7.82</v>
      </c>
      <c r="I123" s="109" t="s">
        <v>12</v>
      </c>
      <c r="J123" s="77">
        <f t="shared" si="12"/>
        <v>7820</v>
      </c>
      <c r="K123" s="108">
        <v>469.39</v>
      </c>
      <c r="L123" s="109" t="s">
        <v>65</v>
      </c>
      <c r="M123" s="70">
        <f t="shared" si="8"/>
        <v>469.39</v>
      </c>
      <c r="N123" s="108">
        <v>551.32000000000005</v>
      </c>
      <c r="O123" s="109" t="s">
        <v>65</v>
      </c>
      <c r="P123" s="70">
        <f t="shared" si="9"/>
        <v>551.32000000000005</v>
      </c>
    </row>
    <row r="124" spans="1:16">
      <c r="B124" s="108">
        <v>14</v>
      </c>
      <c r="C124" s="109" t="s">
        <v>64</v>
      </c>
      <c r="D124" s="70">
        <f t="shared" si="10"/>
        <v>0.10294117647058823</v>
      </c>
      <c r="E124" s="110">
        <v>17.559999999999999</v>
      </c>
      <c r="F124" s="111">
        <v>1.853</v>
      </c>
      <c r="G124" s="107">
        <f t="shared" si="6"/>
        <v>19.413</v>
      </c>
      <c r="H124" s="108">
        <v>8.25</v>
      </c>
      <c r="I124" s="109" t="s">
        <v>12</v>
      </c>
      <c r="J124" s="77">
        <f t="shared" si="12"/>
        <v>8250</v>
      </c>
      <c r="K124" s="108">
        <v>482.12</v>
      </c>
      <c r="L124" s="109" t="s">
        <v>65</v>
      </c>
      <c r="M124" s="70">
        <f t="shared" si="8"/>
        <v>482.12</v>
      </c>
      <c r="N124" s="108">
        <v>570.54</v>
      </c>
      <c r="O124" s="109" t="s">
        <v>65</v>
      </c>
      <c r="P124" s="70">
        <f t="shared" si="9"/>
        <v>570.54</v>
      </c>
    </row>
    <row r="125" spans="1:16">
      <c r="B125" s="72">
        <v>15</v>
      </c>
      <c r="C125" s="74" t="s">
        <v>64</v>
      </c>
      <c r="D125" s="70">
        <f t="shared" si="10"/>
        <v>0.11029411764705882</v>
      </c>
      <c r="E125" s="110">
        <v>18.690000000000001</v>
      </c>
      <c r="F125" s="111">
        <v>1.7649999999999999</v>
      </c>
      <c r="G125" s="107">
        <f t="shared" si="6"/>
        <v>20.455000000000002</v>
      </c>
      <c r="H125" s="108">
        <v>8.67</v>
      </c>
      <c r="I125" s="109" t="s">
        <v>12</v>
      </c>
      <c r="J125" s="77">
        <f t="shared" si="12"/>
        <v>8670</v>
      </c>
      <c r="K125" s="108">
        <v>493.37</v>
      </c>
      <c r="L125" s="109" t="s">
        <v>65</v>
      </c>
      <c r="M125" s="70">
        <f t="shared" si="8"/>
        <v>493.37</v>
      </c>
      <c r="N125" s="108">
        <v>587.97</v>
      </c>
      <c r="O125" s="109" t="s">
        <v>65</v>
      </c>
      <c r="P125" s="70">
        <f t="shared" si="9"/>
        <v>587.97</v>
      </c>
    </row>
    <row r="126" spans="1:16">
      <c r="B126" s="72">
        <v>16</v>
      </c>
      <c r="C126" s="74" t="s">
        <v>64</v>
      </c>
      <c r="D126" s="70">
        <f t="shared" si="10"/>
        <v>0.11764705882352941</v>
      </c>
      <c r="E126" s="110">
        <v>19.829999999999998</v>
      </c>
      <c r="F126" s="111">
        <v>1.6859999999999999</v>
      </c>
      <c r="G126" s="107">
        <f t="shared" si="6"/>
        <v>21.515999999999998</v>
      </c>
      <c r="H126" s="72">
        <v>9.06</v>
      </c>
      <c r="I126" s="74" t="s">
        <v>12</v>
      </c>
      <c r="J126" s="77">
        <f t="shared" si="12"/>
        <v>9060</v>
      </c>
      <c r="K126" s="72">
        <v>503.35</v>
      </c>
      <c r="L126" s="74" t="s">
        <v>65</v>
      </c>
      <c r="M126" s="70">
        <f t="shared" si="8"/>
        <v>503.35</v>
      </c>
      <c r="N126" s="72">
        <v>603.84</v>
      </c>
      <c r="O126" s="74" t="s">
        <v>65</v>
      </c>
      <c r="P126" s="70">
        <f t="shared" si="9"/>
        <v>603.84</v>
      </c>
    </row>
    <row r="127" spans="1:16">
      <c r="B127" s="72">
        <v>17</v>
      </c>
      <c r="C127" s="74" t="s">
        <v>64</v>
      </c>
      <c r="D127" s="70">
        <f t="shared" si="10"/>
        <v>0.125</v>
      </c>
      <c r="E127" s="110">
        <v>20.99</v>
      </c>
      <c r="F127" s="111">
        <v>1.615</v>
      </c>
      <c r="G127" s="107">
        <f t="shared" si="6"/>
        <v>22.604999999999997</v>
      </c>
      <c r="H127" s="72">
        <v>9.44</v>
      </c>
      <c r="I127" s="74" t="s">
        <v>12</v>
      </c>
      <c r="J127" s="77">
        <f t="shared" si="12"/>
        <v>9440</v>
      </c>
      <c r="K127" s="72">
        <v>512.26</v>
      </c>
      <c r="L127" s="74" t="s">
        <v>65</v>
      </c>
      <c r="M127" s="70">
        <f t="shared" si="8"/>
        <v>512.26</v>
      </c>
      <c r="N127" s="72">
        <v>618.29999999999995</v>
      </c>
      <c r="O127" s="74" t="s">
        <v>65</v>
      </c>
      <c r="P127" s="70">
        <f t="shared" si="9"/>
        <v>618.29999999999995</v>
      </c>
    </row>
    <row r="128" spans="1:16">
      <c r="A128" s="181"/>
      <c r="B128" s="108">
        <v>18</v>
      </c>
      <c r="C128" s="109" t="s">
        <v>64</v>
      </c>
      <c r="D128" s="70">
        <f t="shared" si="10"/>
        <v>0.13235294117647059</v>
      </c>
      <c r="E128" s="110">
        <v>22.16</v>
      </c>
      <c r="F128" s="111">
        <v>1.55</v>
      </c>
      <c r="G128" s="107">
        <f t="shared" si="6"/>
        <v>23.71</v>
      </c>
      <c r="H128" s="108">
        <v>9.7899999999999991</v>
      </c>
      <c r="I128" s="109" t="s">
        <v>12</v>
      </c>
      <c r="J128" s="77">
        <f t="shared" si="12"/>
        <v>9790</v>
      </c>
      <c r="K128" s="72">
        <v>520.24</v>
      </c>
      <c r="L128" s="74" t="s">
        <v>65</v>
      </c>
      <c r="M128" s="70">
        <f t="shared" si="8"/>
        <v>520.24</v>
      </c>
      <c r="N128" s="72">
        <v>631.52</v>
      </c>
      <c r="O128" s="74" t="s">
        <v>65</v>
      </c>
      <c r="P128" s="70">
        <f t="shared" si="9"/>
        <v>631.52</v>
      </c>
    </row>
    <row r="129" spans="1:16">
      <c r="A129" s="181"/>
      <c r="B129" s="108">
        <v>20</v>
      </c>
      <c r="C129" s="109" t="s">
        <v>64</v>
      </c>
      <c r="D129" s="70">
        <f t="shared" si="10"/>
        <v>0.14705882352941177</v>
      </c>
      <c r="E129" s="110">
        <v>24.51</v>
      </c>
      <c r="F129" s="111">
        <v>1.4359999999999999</v>
      </c>
      <c r="G129" s="107">
        <f t="shared" si="6"/>
        <v>25.946000000000002</v>
      </c>
      <c r="H129" s="108">
        <v>10.46</v>
      </c>
      <c r="I129" s="109" t="s">
        <v>12</v>
      </c>
      <c r="J129" s="77">
        <f t="shared" si="12"/>
        <v>10460</v>
      </c>
      <c r="K129" s="72">
        <v>537.98</v>
      </c>
      <c r="L129" s="74" t="s">
        <v>65</v>
      </c>
      <c r="M129" s="70">
        <f t="shared" si="8"/>
        <v>537.98</v>
      </c>
      <c r="N129" s="72">
        <v>654.76</v>
      </c>
      <c r="O129" s="74" t="s">
        <v>65</v>
      </c>
      <c r="P129" s="70">
        <f t="shared" si="9"/>
        <v>654.76</v>
      </c>
    </row>
    <row r="130" spans="1:16">
      <c r="A130" s="181"/>
      <c r="B130" s="108">
        <v>22.5</v>
      </c>
      <c r="C130" s="109" t="s">
        <v>64</v>
      </c>
      <c r="D130" s="70">
        <f t="shared" si="10"/>
        <v>0.16544117647058823</v>
      </c>
      <c r="E130" s="110">
        <v>27.41</v>
      </c>
      <c r="F130" s="111">
        <v>1.3169999999999999</v>
      </c>
      <c r="G130" s="107">
        <f t="shared" si="6"/>
        <v>28.727</v>
      </c>
      <c r="H130" s="108">
        <v>11.21</v>
      </c>
      <c r="I130" s="109" t="s">
        <v>12</v>
      </c>
      <c r="J130" s="77">
        <f t="shared" si="12"/>
        <v>11210</v>
      </c>
      <c r="K130" s="72">
        <v>557.75</v>
      </c>
      <c r="L130" s="74" t="s">
        <v>65</v>
      </c>
      <c r="M130" s="70">
        <f t="shared" si="8"/>
        <v>557.75</v>
      </c>
      <c r="N130" s="72">
        <v>678.98</v>
      </c>
      <c r="O130" s="74" t="s">
        <v>65</v>
      </c>
      <c r="P130" s="70">
        <f t="shared" si="9"/>
        <v>678.98</v>
      </c>
    </row>
    <row r="131" spans="1:16">
      <c r="A131" s="181"/>
      <c r="B131" s="108">
        <v>25</v>
      </c>
      <c r="C131" s="109" t="s">
        <v>64</v>
      </c>
      <c r="D131" s="70">
        <f t="shared" si="10"/>
        <v>0.18382352941176472</v>
      </c>
      <c r="E131" s="110">
        <v>30.24</v>
      </c>
      <c r="F131" s="111">
        <v>1.218</v>
      </c>
      <c r="G131" s="107">
        <f t="shared" si="6"/>
        <v>31.457999999999998</v>
      </c>
      <c r="H131" s="108">
        <v>11.9</v>
      </c>
      <c r="I131" s="109" t="s">
        <v>12</v>
      </c>
      <c r="J131" s="77">
        <f t="shared" si="12"/>
        <v>11900</v>
      </c>
      <c r="K131" s="72">
        <v>573.53</v>
      </c>
      <c r="L131" s="74" t="s">
        <v>65</v>
      </c>
      <c r="M131" s="70">
        <f t="shared" si="8"/>
        <v>573.53</v>
      </c>
      <c r="N131" s="72">
        <v>699.09</v>
      </c>
      <c r="O131" s="74" t="s">
        <v>65</v>
      </c>
      <c r="P131" s="70">
        <f t="shared" si="9"/>
        <v>699.09</v>
      </c>
    </row>
    <row r="132" spans="1:16">
      <c r="A132" s="181"/>
      <c r="B132" s="108">
        <v>27.5</v>
      </c>
      <c r="C132" s="109" t="s">
        <v>64</v>
      </c>
      <c r="D132" s="70">
        <f t="shared" si="10"/>
        <v>0.20220588235294118</v>
      </c>
      <c r="E132" s="110">
        <v>32.93</v>
      </c>
      <c r="F132" s="111">
        <v>1.135</v>
      </c>
      <c r="G132" s="107">
        <f t="shared" si="6"/>
        <v>34.064999999999998</v>
      </c>
      <c r="H132" s="108">
        <v>12.53</v>
      </c>
      <c r="I132" s="109" t="s">
        <v>12</v>
      </c>
      <c r="J132" s="77">
        <f t="shared" si="12"/>
        <v>12530</v>
      </c>
      <c r="K132" s="72">
        <v>586.46</v>
      </c>
      <c r="L132" s="74" t="s">
        <v>65</v>
      </c>
      <c r="M132" s="70">
        <f t="shared" si="8"/>
        <v>586.46</v>
      </c>
      <c r="N132" s="72">
        <v>716.07</v>
      </c>
      <c r="O132" s="74" t="s">
        <v>65</v>
      </c>
      <c r="P132" s="70">
        <f t="shared" si="9"/>
        <v>716.07</v>
      </c>
    </row>
    <row r="133" spans="1:16">
      <c r="A133" s="181"/>
      <c r="B133" s="108">
        <v>30</v>
      </c>
      <c r="C133" s="109" t="s">
        <v>64</v>
      </c>
      <c r="D133" s="70">
        <f t="shared" si="10"/>
        <v>0.22058823529411764</v>
      </c>
      <c r="E133" s="110">
        <v>35.479999999999997</v>
      </c>
      <c r="F133" s="111">
        <v>1.0629999999999999</v>
      </c>
      <c r="G133" s="107">
        <f t="shared" si="6"/>
        <v>36.542999999999999</v>
      </c>
      <c r="H133" s="108">
        <v>13.12</v>
      </c>
      <c r="I133" s="109" t="s">
        <v>12</v>
      </c>
      <c r="J133" s="77">
        <f t="shared" si="12"/>
        <v>13120</v>
      </c>
      <c r="K133" s="72">
        <v>597.29999999999995</v>
      </c>
      <c r="L133" s="74" t="s">
        <v>65</v>
      </c>
      <c r="M133" s="70">
        <f t="shared" si="8"/>
        <v>597.29999999999995</v>
      </c>
      <c r="N133" s="72">
        <v>730.62</v>
      </c>
      <c r="O133" s="74" t="s">
        <v>65</v>
      </c>
      <c r="P133" s="70">
        <f t="shared" si="9"/>
        <v>730.62</v>
      </c>
    </row>
    <row r="134" spans="1:16">
      <c r="A134" s="181"/>
      <c r="B134" s="108">
        <v>32.5</v>
      </c>
      <c r="C134" s="109" t="s">
        <v>64</v>
      </c>
      <c r="D134" s="70">
        <f t="shared" si="10"/>
        <v>0.23897058823529413</v>
      </c>
      <c r="E134" s="110">
        <v>37.869999999999997</v>
      </c>
      <c r="F134" s="111">
        <v>1.0009999999999999</v>
      </c>
      <c r="G134" s="107">
        <f t="shared" si="6"/>
        <v>38.870999999999995</v>
      </c>
      <c r="H134" s="108">
        <v>13.66</v>
      </c>
      <c r="I134" s="109" t="s">
        <v>12</v>
      </c>
      <c r="J134" s="77">
        <f t="shared" si="12"/>
        <v>13660</v>
      </c>
      <c r="K134" s="72">
        <v>606.58000000000004</v>
      </c>
      <c r="L134" s="74" t="s">
        <v>65</v>
      </c>
      <c r="M134" s="70">
        <f t="shared" si="8"/>
        <v>606.58000000000004</v>
      </c>
      <c r="N134" s="72">
        <v>743.26</v>
      </c>
      <c r="O134" s="74" t="s">
        <v>65</v>
      </c>
      <c r="P134" s="70">
        <f t="shared" si="9"/>
        <v>743.26</v>
      </c>
    </row>
    <row r="135" spans="1:16">
      <c r="A135" s="181"/>
      <c r="B135" s="108">
        <v>35</v>
      </c>
      <c r="C135" s="109" t="s">
        <v>64</v>
      </c>
      <c r="D135" s="70">
        <f t="shared" si="10"/>
        <v>0.25735294117647056</v>
      </c>
      <c r="E135" s="110">
        <v>40.090000000000003</v>
      </c>
      <c r="F135" s="111">
        <v>0.94579999999999997</v>
      </c>
      <c r="G135" s="107">
        <f t="shared" si="6"/>
        <v>41.035800000000002</v>
      </c>
      <c r="H135" s="108">
        <v>14.18</v>
      </c>
      <c r="I135" s="109" t="s">
        <v>12</v>
      </c>
      <c r="J135" s="77">
        <f t="shared" si="12"/>
        <v>14180</v>
      </c>
      <c r="K135" s="72">
        <v>614.65</v>
      </c>
      <c r="L135" s="74" t="s">
        <v>65</v>
      </c>
      <c r="M135" s="70">
        <f t="shared" si="8"/>
        <v>614.65</v>
      </c>
      <c r="N135" s="72">
        <v>754.39</v>
      </c>
      <c r="O135" s="74" t="s">
        <v>65</v>
      </c>
      <c r="P135" s="70">
        <f t="shared" si="9"/>
        <v>754.39</v>
      </c>
    </row>
    <row r="136" spans="1:16">
      <c r="A136" s="181"/>
      <c r="B136" s="108">
        <v>37.5</v>
      </c>
      <c r="C136" s="109" t="s">
        <v>64</v>
      </c>
      <c r="D136" s="70">
        <f t="shared" si="10"/>
        <v>0.27573529411764708</v>
      </c>
      <c r="E136" s="110">
        <v>42.14</v>
      </c>
      <c r="F136" s="111">
        <v>0.8972</v>
      </c>
      <c r="G136" s="107">
        <f t="shared" si="6"/>
        <v>43.037199999999999</v>
      </c>
      <c r="H136" s="108">
        <v>14.67</v>
      </c>
      <c r="I136" s="109" t="s">
        <v>12</v>
      </c>
      <c r="J136" s="77">
        <f t="shared" si="12"/>
        <v>14670</v>
      </c>
      <c r="K136" s="72">
        <v>621.78</v>
      </c>
      <c r="L136" s="74" t="s">
        <v>65</v>
      </c>
      <c r="M136" s="70">
        <f t="shared" si="8"/>
        <v>621.78</v>
      </c>
      <c r="N136" s="72">
        <v>764.29</v>
      </c>
      <c r="O136" s="74" t="s">
        <v>65</v>
      </c>
      <c r="P136" s="70">
        <f t="shared" si="9"/>
        <v>764.29</v>
      </c>
    </row>
    <row r="137" spans="1:16">
      <c r="A137" s="181"/>
      <c r="B137" s="108">
        <v>40</v>
      </c>
      <c r="C137" s="109" t="s">
        <v>64</v>
      </c>
      <c r="D137" s="70">
        <f t="shared" si="10"/>
        <v>0.29411764705882354</v>
      </c>
      <c r="E137" s="110">
        <v>44.04</v>
      </c>
      <c r="F137" s="111">
        <v>0.8538</v>
      </c>
      <c r="G137" s="107">
        <f t="shared" si="6"/>
        <v>44.893799999999999</v>
      </c>
      <c r="H137" s="108">
        <v>15.14</v>
      </c>
      <c r="I137" s="109" t="s">
        <v>12</v>
      </c>
      <c r="J137" s="77">
        <f t="shared" si="12"/>
        <v>15140</v>
      </c>
      <c r="K137" s="72">
        <v>628.16</v>
      </c>
      <c r="L137" s="74" t="s">
        <v>65</v>
      </c>
      <c r="M137" s="70">
        <f t="shared" si="8"/>
        <v>628.16</v>
      </c>
      <c r="N137" s="72">
        <v>773.19</v>
      </c>
      <c r="O137" s="74" t="s">
        <v>65</v>
      </c>
      <c r="P137" s="70">
        <f t="shared" si="9"/>
        <v>773.19</v>
      </c>
    </row>
    <row r="138" spans="1:16">
      <c r="A138" s="181"/>
      <c r="B138" s="108">
        <v>45</v>
      </c>
      <c r="C138" s="109" t="s">
        <v>64</v>
      </c>
      <c r="D138" s="70">
        <f t="shared" si="10"/>
        <v>0.33088235294117646</v>
      </c>
      <c r="E138" s="110">
        <v>47.43</v>
      </c>
      <c r="F138" s="111">
        <v>0.77959999999999996</v>
      </c>
      <c r="G138" s="107">
        <f t="shared" si="6"/>
        <v>48.209600000000002</v>
      </c>
      <c r="H138" s="108">
        <v>16.03</v>
      </c>
      <c r="I138" s="109" t="s">
        <v>12</v>
      </c>
      <c r="J138" s="77">
        <f t="shared" si="12"/>
        <v>16030.000000000002</v>
      </c>
      <c r="K138" s="72">
        <v>645.35</v>
      </c>
      <c r="L138" s="74" t="s">
        <v>65</v>
      </c>
      <c r="M138" s="70">
        <f t="shared" si="8"/>
        <v>645.35</v>
      </c>
      <c r="N138" s="72">
        <v>788.62</v>
      </c>
      <c r="O138" s="74" t="s">
        <v>65</v>
      </c>
      <c r="P138" s="70">
        <f t="shared" si="9"/>
        <v>788.62</v>
      </c>
    </row>
    <row r="139" spans="1:16">
      <c r="A139" s="181"/>
      <c r="B139" s="108">
        <v>50</v>
      </c>
      <c r="C139" s="109" t="s">
        <v>64</v>
      </c>
      <c r="D139" s="70">
        <f t="shared" si="10"/>
        <v>0.36764705882352944</v>
      </c>
      <c r="E139" s="110">
        <v>50.33</v>
      </c>
      <c r="F139" s="111">
        <v>0.71830000000000005</v>
      </c>
      <c r="G139" s="107">
        <f t="shared" si="6"/>
        <v>51.048299999999998</v>
      </c>
      <c r="H139" s="108">
        <v>16.87</v>
      </c>
      <c r="I139" s="109" t="s">
        <v>12</v>
      </c>
      <c r="J139" s="77">
        <f t="shared" si="12"/>
        <v>16870</v>
      </c>
      <c r="K139" s="72">
        <v>659.9</v>
      </c>
      <c r="L139" s="74" t="s">
        <v>65</v>
      </c>
      <c r="M139" s="70">
        <f t="shared" si="8"/>
        <v>659.9</v>
      </c>
      <c r="N139" s="72">
        <v>801.65</v>
      </c>
      <c r="O139" s="74" t="s">
        <v>65</v>
      </c>
      <c r="P139" s="70">
        <f t="shared" si="9"/>
        <v>801.65</v>
      </c>
    </row>
    <row r="140" spans="1:16">
      <c r="A140" s="181"/>
      <c r="B140" s="108">
        <v>55</v>
      </c>
      <c r="C140" s="113" t="s">
        <v>64</v>
      </c>
      <c r="D140" s="70">
        <f t="shared" si="10"/>
        <v>0.40441176470588236</v>
      </c>
      <c r="E140" s="110">
        <v>52.84</v>
      </c>
      <c r="F140" s="111">
        <v>0.66669999999999996</v>
      </c>
      <c r="G140" s="107">
        <f t="shared" si="6"/>
        <v>53.506700000000002</v>
      </c>
      <c r="H140" s="108">
        <v>17.66</v>
      </c>
      <c r="I140" s="109" t="s">
        <v>12</v>
      </c>
      <c r="J140" s="77">
        <f t="shared" si="12"/>
        <v>17660</v>
      </c>
      <c r="K140" s="72">
        <v>672.58</v>
      </c>
      <c r="L140" s="74" t="s">
        <v>65</v>
      </c>
      <c r="M140" s="70">
        <f t="shared" si="8"/>
        <v>672.58</v>
      </c>
      <c r="N140" s="72">
        <v>812.9</v>
      </c>
      <c r="O140" s="74" t="s">
        <v>65</v>
      </c>
      <c r="P140" s="70">
        <f t="shared" si="9"/>
        <v>812.9</v>
      </c>
    </row>
    <row r="141" spans="1:16">
      <c r="B141" s="108">
        <v>60</v>
      </c>
      <c r="C141" s="74" t="s">
        <v>64</v>
      </c>
      <c r="D141" s="70">
        <f t="shared" si="10"/>
        <v>0.44117647058823528</v>
      </c>
      <c r="E141" s="110">
        <v>55.03</v>
      </c>
      <c r="F141" s="111">
        <v>0.62260000000000004</v>
      </c>
      <c r="G141" s="107">
        <f t="shared" si="6"/>
        <v>55.6526</v>
      </c>
      <c r="H141" s="72">
        <v>18.420000000000002</v>
      </c>
      <c r="I141" s="74" t="s">
        <v>12</v>
      </c>
      <c r="J141" s="77">
        <f t="shared" si="12"/>
        <v>18420</v>
      </c>
      <c r="K141" s="72">
        <v>683.87</v>
      </c>
      <c r="L141" s="74" t="s">
        <v>65</v>
      </c>
      <c r="M141" s="70">
        <f t="shared" si="8"/>
        <v>683.87</v>
      </c>
      <c r="N141" s="72">
        <v>822.79</v>
      </c>
      <c r="O141" s="74" t="s">
        <v>65</v>
      </c>
      <c r="P141" s="70">
        <f t="shared" si="9"/>
        <v>822.79</v>
      </c>
    </row>
    <row r="142" spans="1:16">
      <c r="B142" s="108">
        <v>65</v>
      </c>
      <c r="C142" s="74" t="s">
        <v>64</v>
      </c>
      <c r="D142" s="70">
        <f t="shared" si="10"/>
        <v>0.47794117647058826</v>
      </c>
      <c r="E142" s="110">
        <v>56.96</v>
      </c>
      <c r="F142" s="111">
        <v>0.58440000000000003</v>
      </c>
      <c r="G142" s="107">
        <f t="shared" si="6"/>
        <v>57.544400000000003</v>
      </c>
      <c r="H142" s="72">
        <v>19.149999999999999</v>
      </c>
      <c r="I142" s="74" t="s">
        <v>12</v>
      </c>
      <c r="J142" s="77">
        <f t="shared" si="12"/>
        <v>19150</v>
      </c>
      <c r="K142" s="72">
        <v>694.08</v>
      </c>
      <c r="L142" s="74" t="s">
        <v>65</v>
      </c>
      <c r="M142" s="70">
        <f t="shared" si="8"/>
        <v>694.08</v>
      </c>
      <c r="N142" s="72">
        <v>831.62</v>
      </c>
      <c r="O142" s="74" t="s">
        <v>65</v>
      </c>
      <c r="P142" s="70">
        <f t="shared" si="9"/>
        <v>831.62</v>
      </c>
    </row>
    <row r="143" spans="1:16">
      <c r="B143" s="108">
        <v>70</v>
      </c>
      <c r="C143" s="74" t="s">
        <v>64</v>
      </c>
      <c r="D143" s="70">
        <f t="shared" si="10"/>
        <v>0.51470588235294112</v>
      </c>
      <c r="E143" s="110">
        <v>58.67</v>
      </c>
      <c r="F143" s="111">
        <v>0.55100000000000005</v>
      </c>
      <c r="G143" s="107">
        <f t="shared" si="6"/>
        <v>59.221000000000004</v>
      </c>
      <c r="H143" s="72">
        <v>19.86</v>
      </c>
      <c r="I143" s="74" t="s">
        <v>12</v>
      </c>
      <c r="J143" s="77">
        <f t="shared" si="12"/>
        <v>19860</v>
      </c>
      <c r="K143" s="72">
        <v>703.45</v>
      </c>
      <c r="L143" s="74" t="s">
        <v>65</v>
      </c>
      <c r="M143" s="70">
        <f t="shared" si="8"/>
        <v>703.45</v>
      </c>
      <c r="N143" s="72">
        <v>839.59</v>
      </c>
      <c r="O143" s="74" t="s">
        <v>65</v>
      </c>
      <c r="P143" s="70">
        <f t="shared" si="9"/>
        <v>839.59</v>
      </c>
    </row>
    <row r="144" spans="1:16">
      <c r="B144" s="108">
        <v>80</v>
      </c>
      <c r="C144" s="74" t="s">
        <v>64</v>
      </c>
      <c r="D144" s="70">
        <f t="shared" si="10"/>
        <v>0.58823529411764708</v>
      </c>
      <c r="E144" s="110">
        <v>61.58</v>
      </c>
      <c r="F144" s="111">
        <v>0.49530000000000002</v>
      </c>
      <c r="G144" s="107">
        <f t="shared" si="6"/>
        <v>62.075299999999999</v>
      </c>
      <c r="H144" s="72">
        <v>21.23</v>
      </c>
      <c r="I144" s="74" t="s">
        <v>12</v>
      </c>
      <c r="J144" s="77">
        <f t="shared" si="12"/>
        <v>21230</v>
      </c>
      <c r="K144" s="72">
        <v>733.08</v>
      </c>
      <c r="L144" s="74" t="s">
        <v>65</v>
      </c>
      <c r="M144" s="70">
        <f t="shared" si="8"/>
        <v>733.08</v>
      </c>
      <c r="N144" s="72">
        <v>853.54</v>
      </c>
      <c r="O144" s="74" t="s">
        <v>65</v>
      </c>
      <c r="P144" s="70">
        <f t="shared" si="9"/>
        <v>853.54</v>
      </c>
    </row>
    <row r="145" spans="2:16">
      <c r="B145" s="108">
        <v>90</v>
      </c>
      <c r="C145" s="74" t="s">
        <v>64</v>
      </c>
      <c r="D145" s="70">
        <f t="shared" si="10"/>
        <v>0.66176470588235292</v>
      </c>
      <c r="E145" s="110">
        <v>63.95</v>
      </c>
      <c r="F145" s="111">
        <v>0.4506</v>
      </c>
      <c r="G145" s="107">
        <f t="shared" si="6"/>
        <v>64.400599999999997</v>
      </c>
      <c r="H145" s="72">
        <v>22.54</v>
      </c>
      <c r="I145" s="74" t="s">
        <v>12</v>
      </c>
      <c r="J145" s="77">
        <f t="shared" si="12"/>
        <v>22540</v>
      </c>
      <c r="K145" s="72">
        <v>759.08</v>
      </c>
      <c r="L145" s="74" t="s">
        <v>65</v>
      </c>
      <c r="M145" s="70">
        <f t="shared" si="8"/>
        <v>759.08</v>
      </c>
      <c r="N145" s="72">
        <v>865.49</v>
      </c>
      <c r="O145" s="74" t="s">
        <v>65</v>
      </c>
      <c r="P145" s="70">
        <f t="shared" si="9"/>
        <v>865.49</v>
      </c>
    </row>
    <row r="146" spans="2:16">
      <c r="B146" s="108">
        <v>100</v>
      </c>
      <c r="C146" s="74" t="s">
        <v>64</v>
      </c>
      <c r="D146" s="70">
        <f t="shared" si="10"/>
        <v>0.73529411764705888</v>
      </c>
      <c r="E146" s="110">
        <v>65.92</v>
      </c>
      <c r="F146" s="111">
        <v>0.41389999999999999</v>
      </c>
      <c r="G146" s="107">
        <f t="shared" si="6"/>
        <v>66.3339</v>
      </c>
      <c r="H146" s="72">
        <v>23.81</v>
      </c>
      <c r="I146" s="74" t="s">
        <v>12</v>
      </c>
      <c r="J146" s="77">
        <f t="shared" si="12"/>
        <v>23810</v>
      </c>
      <c r="K146" s="72">
        <v>782.46</v>
      </c>
      <c r="L146" s="74" t="s">
        <v>65</v>
      </c>
      <c r="M146" s="70">
        <f t="shared" si="8"/>
        <v>782.46</v>
      </c>
      <c r="N146" s="72">
        <v>875.97</v>
      </c>
      <c r="O146" s="74" t="s">
        <v>65</v>
      </c>
      <c r="P146" s="70">
        <f t="shared" si="9"/>
        <v>875.97</v>
      </c>
    </row>
    <row r="147" spans="2:16">
      <c r="B147" s="108">
        <v>110</v>
      </c>
      <c r="C147" s="74" t="s">
        <v>64</v>
      </c>
      <c r="D147" s="70">
        <f t="shared" si="10"/>
        <v>0.80882352941176472</v>
      </c>
      <c r="E147" s="110">
        <v>67.56</v>
      </c>
      <c r="F147" s="111">
        <v>0.3831</v>
      </c>
      <c r="G147" s="107">
        <f t="shared" si="6"/>
        <v>67.943100000000001</v>
      </c>
      <c r="H147" s="72">
        <v>25.04</v>
      </c>
      <c r="I147" s="74" t="s">
        <v>12</v>
      </c>
      <c r="J147" s="77">
        <f t="shared" si="12"/>
        <v>25040</v>
      </c>
      <c r="K147" s="72">
        <v>803.86</v>
      </c>
      <c r="L147" s="74" t="s">
        <v>65</v>
      </c>
      <c r="M147" s="70">
        <f t="shared" si="8"/>
        <v>803.86</v>
      </c>
      <c r="N147" s="72">
        <v>885.34</v>
      </c>
      <c r="O147" s="74" t="s">
        <v>65</v>
      </c>
      <c r="P147" s="70">
        <f t="shared" si="9"/>
        <v>885.34</v>
      </c>
    </row>
    <row r="148" spans="2:16">
      <c r="B148" s="108">
        <v>120</v>
      </c>
      <c r="C148" s="74" t="s">
        <v>64</v>
      </c>
      <c r="D148" s="70">
        <f t="shared" si="10"/>
        <v>0.88235294117647056</v>
      </c>
      <c r="E148" s="110">
        <v>68.94</v>
      </c>
      <c r="F148" s="111">
        <v>0.3569</v>
      </c>
      <c r="G148" s="107">
        <f t="shared" si="6"/>
        <v>69.296899999999994</v>
      </c>
      <c r="H148" s="72">
        <v>26.25</v>
      </c>
      <c r="I148" s="74" t="s">
        <v>12</v>
      </c>
      <c r="J148" s="77">
        <f t="shared" si="12"/>
        <v>26250</v>
      </c>
      <c r="K148" s="72">
        <v>823.71</v>
      </c>
      <c r="L148" s="74" t="s">
        <v>65</v>
      </c>
      <c r="M148" s="70">
        <f t="shared" si="8"/>
        <v>823.71</v>
      </c>
      <c r="N148" s="72">
        <v>893.83</v>
      </c>
      <c r="O148" s="74" t="s">
        <v>65</v>
      </c>
      <c r="P148" s="70">
        <f t="shared" si="9"/>
        <v>893.83</v>
      </c>
    </row>
    <row r="149" spans="2:16">
      <c r="B149" s="108">
        <v>130</v>
      </c>
      <c r="C149" s="74" t="s">
        <v>64</v>
      </c>
      <c r="D149" s="70">
        <f t="shared" si="10"/>
        <v>0.95588235294117652</v>
      </c>
      <c r="E149" s="110">
        <v>70.099999999999994</v>
      </c>
      <c r="F149" s="111">
        <v>0.33429999999999999</v>
      </c>
      <c r="G149" s="107">
        <f t="shared" ref="G149:G212" si="13">E149+F149</f>
        <v>70.434299999999993</v>
      </c>
      <c r="H149" s="72">
        <v>27.44</v>
      </c>
      <c r="I149" s="74" t="s">
        <v>12</v>
      </c>
      <c r="J149" s="77">
        <f t="shared" si="12"/>
        <v>27440</v>
      </c>
      <c r="K149" s="72">
        <v>842.33</v>
      </c>
      <c r="L149" s="74" t="s">
        <v>65</v>
      </c>
      <c r="M149" s="70">
        <f t="shared" si="8"/>
        <v>842.33</v>
      </c>
      <c r="N149" s="72">
        <v>901.62</v>
      </c>
      <c r="O149" s="74" t="s">
        <v>65</v>
      </c>
      <c r="P149" s="70">
        <f t="shared" si="9"/>
        <v>901.62</v>
      </c>
    </row>
    <row r="150" spans="2:16">
      <c r="B150" s="108">
        <v>140</v>
      </c>
      <c r="C150" s="74" t="s">
        <v>64</v>
      </c>
      <c r="D150" s="70">
        <f t="shared" si="10"/>
        <v>1.0294117647058822</v>
      </c>
      <c r="E150" s="110">
        <v>71.09</v>
      </c>
      <c r="F150" s="111">
        <v>0.31459999999999999</v>
      </c>
      <c r="G150" s="107">
        <f t="shared" si="13"/>
        <v>71.404600000000002</v>
      </c>
      <c r="H150" s="72">
        <v>28.61</v>
      </c>
      <c r="I150" s="74" t="s">
        <v>12</v>
      </c>
      <c r="J150" s="77">
        <f t="shared" si="12"/>
        <v>28610</v>
      </c>
      <c r="K150" s="72">
        <v>859.93</v>
      </c>
      <c r="L150" s="74" t="s">
        <v>65</v>
      </c>
      <c r="M150" s="70">
        <f t="shared" ref="M150:M155" si="14">K150</f>
        <v>859.93</v>
      </c>
      <c r="N150" s="72">
        <v>908.83</v>
      </c>
      <c r="O150" s="74" t="s">
        <v>65</v>
      </c>
      <c r="P150" s="70">
        <f t="shared" ref="P150:P160" si="15">N150</f>
        <v>908.83</v>
      </c>
    </row>
    <row r="151" spans="2:16">
      <c r="B151" s="108">
        <v>150</v>
      </c>
      <c r="C151" s="74" t="s">
        <v>64</v>
      </c>
      <c r="D151" s="70">
        <f t="shared" si="10"/>
        <v>1.1029411764705883</v>
      </c>
      <c r="E151" s="110">
        <v>71.930000000000007</v>
      </c>
      <c r="F151" s="111">
        <v>0.29730000000000001</v>
      </c>
      <c r="G151" s="107">
        <f t="shared" si="13"/>
        <v>72.227300000000014</v>
      </c>
      <c r="H151" s="72">
        <v>29.77</v>
      </c>
      <c r="I151" s="74" t="s">
        <v>12</v>
      </c>
      <c r="J151" s="77">
        <f t="shared" si="12"/>
        <v>29770</v>
      </c>
      <c r="K151" s="72">
        <v>876.7</v>
      </c>
      <c r="L151" s="74" t="s">
        <v>65</v>
      </c>
      <c r="M151" s="70">
        <f t="shared" si="14"/>
        <v>876.7</v>
      </c>
      <c r="N151" s="72">
        <v>915.57</v>
      </c>
      <c r="O151" s="74" t="s">
        <v>65</v>
      </c>
      <c r="P151" s="70">
        <f t="shared" si="15"/>
        <v>915.57</v>
      </c>
    </row>
    <row r="152" spans="2:16">
      <c r="B152" s="108">
        <v>160</v>
      </c>
      <c r="C152" s="74" t="s">
        <v>64</v>
      </c>
      <c r="D152" s="70">
        <f t="shared" si="10"/>
        <v>1.1764705882352942</v>
      </c>
      <c r="E152" s="110">
        <v>72.64</v>
      </c>
      <c r="F152" s="111">
        <v>0.28189999999999998</v>
      </c>
      <c r="G152" s="107">
        <f t="shared" si="13"/>
        <v>72.921899999999994</v>
      </c>
      <c r="H152" s="72">
        <v>30.91</v>
      </c>
      <c r="I152" s="74" t="s">
        <v>12</v>
      </c>
      <c r="J152" s="77">
        <f t="shared" si="12"/>
        <v>30910</v>
      </c>
      <c r="K152" s="72">
        <v>892.76</v>
      </c>
      <c r="L152" s="74" t="s">
        <v>65</v>
      </c>
      <c r="M152" s="70">
        <f t="shared" si="14"/>
        <v>892.76</v>
      </c>
      <c r="N152" s="72">
        <v>921.9</v>
      </c>
      <c r="O152" s="74" t="s">
        <v>65</v>
      </c>
      <c r="P152" s="70">
        <f t="shared" si="15"/>
        <v>921.9</v>
      </c>
    </row>
    <row r="153" spans="2:16">
      <c r="B153" s="108">
        <v>170</v>
      </c>
      <c r="C153" s="74" t="s">
        <v>64</v>
      </c>
      <c r="D153" s="70">
        <f t="shared" si="10"/>
        <v>1.25</v>
      </c>
      <c r="E153" s="110">
        <v>73.25</v>
      </c>
      <c r="F153" s="111">
        <v>0.2681</v>
      </c>
      <c r="G153" s="107">
        <f t="shared" si="13"/>
        <v>73.518100000000004</v>
      </c>
      <c r="H153" s="72">
        <v>32.04</v>
      </c>
      <c r="I153" s="74" t="s">
        <v>12</v>
      </c>
      <c r="J153" s="77">
        <f t="shared" si="12"/>
        <v>32040</v>
      </c>
      <c r="K153" s="72">
        <v>908.21</v>
      </c>
      <c r="L153" s="74" t="s">
        <v>65</v>
      </c>
      <c r="M153" s="70">
        <f t="shared" si="14"/>
        <v>908.21</v>
      </c>
      <c r="N153" s="72">
        <v>927.89</v>
      </c>
      <c r="O153" s="74" t="s">
        <v>65</v>
      </c>
      <c r="P153" s="70">
        <f t="shared" si="15"/>
        <v>927.89</v>
      </c>
    </row>
    <row r="154" spans="2:16">
      <c r="B154" s="108">
        <v>180</v>
      </c>
      <c r="C154" s="74" t="s">
        <v>64</v>
      </c>
      <c r="D154" s="70">
        <f t="shared" si="10"/>
        <v>1.3235294117647058</v>
      </c>
      <c r="E154" s="110">
        <v>73.760000000000005</v>
      </c>
      <c r="F154" s="111">
        <v>0.25580000000000003</v>
      </c>
      <c r="G154" s="107">
        <f t="shared" si="13"/>
        <v>74.015799999999999</v>
      </c>
      <c r="H154" s="72">
        <v>33.17</v>
      </c>
      <c r="I154" s="74" t="s">
        <v>12</v>
      </c>
      <c r="J154" s="77">
        <f t="shared" si="12"/>
        <v>33170</v>
      </c>
      <c r="K154" s="72">
        <v>923.15</v>
      </c>
      <c r="L154" s="74" t="s">
        <v>65</v>
      </c>
      <c r="M154" s="70">
        <f t="shared" si="14"/>
        <v>923.15</v>
      </c>
      <c r="N154" s="72">
        <v>933.59</v>
      </c>
      <c r="O154" s="74" t="s">
        <v>65</v>
      </c>
      <c r="P154" s="70">
        <f t="shared" si="15"/>
        <v>933.59</v>
      </c>
    </row>
    <row r="155" spans="2:16">
      <c r="B155" s="108">
        <v>200</v>
      </c>
      <c r="C155" s="74" t="s">
        <v>64</v>
      </c>
      <c r="D155" s="70">
        <f t="shared" si="10"/>
        <v>1.4705882352941178</v>
      </c>
      <c r="E155" s="110">
        <v>74.58</v>
      </c>
      <c r="F155" s="111">
        <v>0.23430000000000001</v>
      </c>
      <c r="G155" s="107">
        <f t="shared" si="13"/>
        <v>74.814300000000003</v>
      </c>
      <c r="H155" s="72">
        <v>35.4</v>
      </c>
      <c r="I155" s="74" t="s">
        <v>12</v>
      </c>
      <c r="J155" s="77">
        <f t="shared" si="12"/>
        <v>35400</v>
      </c>
      <c r="K155" s="72">
        <v>977.47</v>
      </c>
      <c r="L155" s="74" t="s">
        <v>65</v>
      </c>
      <c r="M155" s="70">
        <f t="shared" si="14"/>
        <v>977.47</v>
      </c>
      <c r="N155" s="72">
        <v>944.25</v>
      </c>
      <c r="O155" s="74" t="s">
        <v>65</v>
      </c>
      <c r="P155" s="70">
        <f t="shared" si="15"/>
        <v>944.25</v>
      </c>
    </row>
    <row r="156" spans="2:16">
      <c r="B156" s="108">
        <v>225</v>
      </c>
      <c r="C156" s="74" t="s">
        <v>64</v>
      </c>
      <c r="D156" s="70">
        <f t="shared" si="10"/>
        <v>1.6544117647058822</v>
      </c>
      <c r="E156" s="110">
        <v>75.290000000000006</v>
      </c>
      <c r="F156" s="111">
        <v>0.21240000000000001</v>
      </c>
      <c r="G156" s="107">
        <f t="shared" si="13"/>
        <v>75.502400000000009</v>
      </c>
      <c r="H156" s="72">
        <v>38.159999999999997</v>
      </c>
      <c r="I156" s="74" t="s">
        <v>12</v>
      </c>
      <c r="J156" s="77">
        <f t="shared" si="12"/>
        <v>38160</v>
      </c>
      <c r="K156" s="72">
        <v>1.05</v>
      </c>
      <c r="L156" s="73" t="s">
        <v>12</v>
      </c>
      <c r="M156" s="77">
        <f t="shared" ref="M156:M160" si="16">K156*1000</f>
        <v>1050</v>
      </c>
      <c r="N156" s="72">
        <v>956.49</v>
      </c>
      <c r="O156" s="74" t="s">
        <v>65</v>
      </c>
      <c r="P156" s="70">
        <f t="shared" si="15"/>
        <v>956.49</v>
      </c>
    </row>
    <row r="157" spans="2:16">
      <c r="B157" s="108">
        <v>250</v>
      </c>
      <c r="C157" s="74" t="s">
        <v>64</v>
      </c>
      <c r="D157" s="70">
        <f t="shared" si="10"/>
        <v>1.838235294117647</v>
      </c>
      <c r="E157" s="110">
        <v>75.75</v>
      </c>
      <c r="F157" s="111">
        <v>0.19450000000000001</v>
      </c>
      <c r="G157" s="107">
        <f t="shared" si="13"/>
        <v>75.944500000000005</v>
      </c>
      <c r="H157" s="72">
        <v>40.9</v>
      </c>
      <c r="I157" s="74" t="s">
        <v>12</v>
      </c>
      <c r="J157" s="77">
        <f t="shared" si="12"/>
        <v>40900</v>
      </c>
      <c r="K157" s="72">
        <v>1.1299999999999999</v>
      </c>
      <c r="L157" s="74" t="s">
        <v>12</v>
      </c>
      <c r="M157" s="77">
        <f t="shared" si="16"/>
        <v>1130</v>
      </c>
      <c r="N157" s="72">
        <v>967.79</v>
      </c>
      <c r="O157" s="74" t="s">
        <v>65</v>
      </c>
      <c r="P157" s="70">
        <f t="shared" si="15"/>
        <v>967.79</v>
      </c>
    </row>
    <row r="158" spans="2:16">
      <c r="B158" s="108">
        <v>275</v>
      </c>
      <c r="C158" s="74" t="s">
        <v>64</v>
      </c>
      <c r="D158" s="70">
        <f t="shared" ref="D158:D171" si="17">B158/$C$5</f>
        <v>2.0220588235294117</v>
      </c>
      <c r="E158" s="110">
        <v>76.150000000000006</v>
      </c>
      <c r="F158" s="111">
        <v>0.17960000000000001</v>
      </c>
      <c r="G158" s="107">
        <f t="shared" si="13"/>
        <v>76.329599999999999</v>
      </c>
      <c r="H158" s="72">
        <v>43.62</v>
      </c>
      <c r="I158" s="74" t="s">
        <v>12</v>
      </c>
      <c r="J158" s="77">
        <f t="shared" si="12"/>
        <v>43620</v>
      </c>
      <c r="K158" s="72">
        <v>1.19</v>
      </c>
      <c r="L158" s="74" t="s">
        <v>12</v>
      </c>
      <c r="M158" s="77">
        <f t="shared" si="16"/>
        <v>1190</v>
      </c>
      <c r="N158" s="72">
        <v>978.36</v>
      </c>
      <c r="O158" s="74" t="s">
        <v>65</v>
      </c>
      <c r="P158" s="70">
        <f t="shared" si="15"/>
        <v>978.36</v>
      </c>
    </row>
    <row r="159" spans="2:16">
      <c r="B159" s="108">
        <v>300</v>
      </c>
      <c r="C159" s="74" t="s">
        <v>64</v>
      </c>
      <c r="D159" s="70">
        <f t="shared" si="17"/>
        <v>2.2058823529411766</v>
      </c>
      <c r="E159" s="110">
        <v>76.95</v>
      </c>
      <c r="F159" s="111">
        <v>0.16689999999999999</v>
      </c>
      <c r="G159" s="107">
        <f t="shared" si="13"/>
        <v>77.116900000000001</v>
      </c>
      <c r="H159" s="72">
        <v>46.32</v>
      </c>
      <c r="I159" s="74" t="s">
        <v>12</v>
      </c>
      <c r="J159" s="77">
        <f t="shared" si="12"/>
        <v>46320</v>
      </c>
      <c r="K159" s="72">
        <v>1.25</v>
      </c>
      <c r="L159" s="74" t="s">
        <v>12</v>
      </c>
      <c r="M159" s="77">
        <f t="shared" si="16"/>
        <v>1250</v>
      </c>
      <c r="N159" s="72">
        <v>988.31</v>
      </c>
      <c r="O159" s="74" t="s">
        <v>65</v>
      </c>
      <c r="P159" s="70">
        <f t="shared" si="15"/>
        <v>988.31</v>
      </c>
    </row>
    <row r="160" spans="2:16">
      <c r="B160" s="108">
        <v>325</v>
      </c>
      <c r="C160" s="74" t="s">
        <v>64</v>
      </c>
      <c r="D160" s="70">
        <f t="shared" si="17"/>
        <v>2.3897058823529411</v>
      </c>
      <c r="E160" s="110">
        <v>77.03</v>
      </c>
      <c r="F160" s="111">
        <v>0.156</v>
      </c>
      <c r="G160" s="107">
        <f t="shared" si="13"/>
        <v>77.186000000000007</v>
      </c>
      <c r="H160" s="72">
        <v>49.01</v>
      </c>
      <c r="I160" s="74" t="s">
        <v>12</v>
      </c>
      <c r="J160" s="77">
        <f t="shared" si="12"/>
        <v>49010</v>
      </c>
      <c r="K160" s="72">
        <v>1.31</v>
      </c>
      <c r="L160" s="74" t="s">
        <v>12</v>
      </c>
      <c r="M160" s="77">
        <f t="shared" si="16"/>
        <v>1310</v>
      </c>
      <c r="N160" s="72">
        <v>997.76</v>
      </c>
      <c r="O160" s="74" t="s">
        <v>65</v>
      </c>
      <c r="P160" s="70">
        <f t="shared" si="15"/>
        <v>997.76</v>
      </c>
    </row>
    <row r="161" spans="2:16">
      <c r="B161" s="108">
        <v>350</v>
      </c>
      <c r="C161" s="74" t="s">
        <v>64</v>
      </c>
      <c r="D161" s="70">
        <f t="shared" si="17"/>
        <v>2.5735294117647061</v>
      </c>
      <c r="E161" s="110">
        <v>77.27</v>
      </c>
      <c r="F161" s="111">
        <v>0.14649999999999999</v>
      </c>
      <c r="G161" s="107">
        <f t="shared" si="13"/>
        <v>77.416499999999999</v>
      </c>
      <c r="H161" s="72">
        <v>51.7</v>
      </c>
      <c r="I161" s="74" t="s">
        <v>12</v>
      </c>
      <c r="J161" s="77">
        <f t="shared" si="12"/>
        <v>51700</v>
      </c>
      <c r="K161" s="72">
        <v>1.37</v>
      </c>
      <c r="L161" s="74" t="s">
        <v>12</v>
      </c>
      <c r="M161" s="77">
        <f>K161*1000</f>
        <v>1370</v>
      </c>
      <c r="N161" s="72">
        <v>1.01</v>
      </c>
      <c r="O161" s="73" t="s">
        <v>12</v>
      </c>
      <c r="P161" s="77">
        <f t="shared" ref="P161:P178" si="18">N161*1000</f>
        <v>1010</v>
      </c>
    </row>
    <row r="162" spans="2:16">
      <c r="B162" s="108">
        <v>375</v>
      </c>
      <c r="C162" s="74" t="s">
        <v>64</v>
      </c>
      <c r="D162" s="70">
        <f t="shared" si="17"/>
        <v>2.7573529411764706</v>
      </c>
      <c r="E162" s="110">
        <v>77.48</v>
      </c>
      <c r="F162" s="111">
        <v>0.13819999999999999</v>
      </c>
      <c r="G162" s="107">
        <f t="shared" si="13"/>
        <v>77.618200000000002</v>
      </c>
      <c r="H162" s="72">
        <v>54.37</v>
      </c>
      <c r="I162" s="74" t="s">
        <v>12</v>
      </c>
      <c r="J162" s="77">
        <f t="shared" si="12"/>
        <v>54370</v>
      </c>
      <c r="K162" s="72">
        <v>1.42</v>
      </c>
      <c r="L162" s="74" t="s">
        <v>12</v>
      </c>
      <c r="M162" s="77">
        <f t="shared" ref="M162:M215" si="19">K162*1000</f>
        <v>1420</v>
      </c>
      <c r="N162" s="72">
        <v>1.02</v>
      </c>
      <c r="O162" s="74" t="s">
        <v>12</v>
      </c>
      <c r="P162" s="77">
        <f t="shared" si="18"/>
        <v>1020</v>
      </c>
    </row>
    <row r="163" spans="2:16">
      <c r="B163" s="108">
        <v>400</v>
      </c>
      <c r="C163" s="74" t="s">
        <v>64</v>
      </c>
      <c r="D163" s="70">
        <f t="shared" si="17"/>
        <v>2.9411764705882355</v>
      </c>
      <c r="E163" s="110">
        <v>77.63</v>
      </c>
      <c r="F163" s="111">
        <v>0.1308</v>
      </c>
      <c r="G163" s="107">
        <f t="shared" si="13"/>
        <v>77.760799999999989</v>
      </c>
      <c r="H163" s="72">
        <v>57.04</v>
      </c>
      <c r="I163" s="74" t="s">
        <v>12</v>
      </c>
      <c r="J163" s="77">
        <f t="shared" si="12"/>
        <v>57040</v>
      </c>
      <c r="K163" s="72">
        <v>1.47</v>
      </c>
      <c r="L163" s="74" t="s">
        <v>12</v>
      </c>
      <c r="M163" s="77">
        <f t="shared" si="19"/>
        <v>1470</v>
      </c>
      <c r="N163" s="72">
        <v>1.02</v>
      </c>
      <c r="O163" s="74" t="s">
        <v>12</v>
      </c>
      <c r="P163" s="77">
        <f t="shared" si="18"/>
        <v>1020</v>
      </c>
    </row>
    <row r="164" spans="2:16">
      <c r="B164" s="108">
        <v>450</v>
      </c>
      <c r="C164" s="74" t="s">
        <v>64</v>
      </c>
      <c r="D164" s="70">
        <f t="shared" si="17"/>
        <v>3.3088235294117645</v>
      </c>
      <c r="E164" s="110">
        <v>77.8</v>
      </c>
      <c r="F164" s="111">
        <v>0.11840000000000001</v>
      </c>
      <c r="G164" s="107">
        <f t="shared" si="13"/>
        <v>77.918399999999991</v>
      </c>
      <c r="H164" s="72">
        <v>62.38</v>
      </c>
      <c r="I164" s="74" t="s">
        <v>12</v>
      </c>
      <c r="J164" s="77">
        <f t="shared" si="12"/>
        <v>62380</v>
      </c>
      <c r="K164" s="72">
        <v>1.65</v>
      </c>
      <c r="L164" s="74" t="s">
        <v>12</v>
      </c>
      <c r="M164" s="77">
        <f t="shared" si="19"/>
        <v>1650</v>
      </c>
      <c r="N164" s="72">
        <v>1.04</v>
      </c>
      <c r="O164" s="74" t="s">
        <v>12</v>
      </c>
      <c r="P164" s="77">
        <f t="shared" si="18"/>
        <v>1040</v>
      </c>
    </row>
    <row r="165" spans="2:16">
      <c r="B165" s="108">
        <v>500</v>
      </c>
      <c r="C165" s="74" t="s">
        <v>64</v>
      </c>
      <c r="D165" s="70">
        <f t="shared" si="17"/>
        <v>3.6764705882352939</v>
      </c>
      <c r="E165" s="110">
        <v>77.81</v>
      </c>
      <c r="F165" s="111">
        <v>0.1082</v>
      </c>
      <c r="G165" s="107">
        <f t="shared" si="13"/>
        <v>77.918199999999999</v>
      </c>
      <c r="H165" s="72">
        <v>67.7</v>
      </c>
      <c r="I165" s="74" t="s">
        <v>12</v>
      </c>
      <c r="J165" s="77">
        <f t="shared" si="12"/>
        <v>67700</v>
      </c>
      <c r="K165" s="72">
        <v>1.82</v>
      </c>
      <c r="L165" s="74" t="s">
        <v>12</v>
      </c>
      <c r="M165" s="77">
        <f t="shared" si="19"/>
        <v>1820</v>
      </c>
      <c r="N165" s="72">
        <v>1.06</v>
      </c>
      <c r="O165" s="74" t="s">
        <v>12</v>
      </c>
      <c r="P165" s="77">
        <f t="shared" si="18"/>
        <v>1060</v>
      </c>
    </row>
    <row r="166" spans="2:16">
      <c r="B166" s="108">
        <v>550</v>
      </c>
      <c r="C166" s="74" t="s">
        <v>64</v>
      </c>
      <c r="D166" s="70">
        <f t="shared" si="17"/>
        <v>4.0441176470588234</v>
      </c>
      <c r="E166" s="110">
        <v>77.69</v>
      </c>
      <c r="F166" s="111">
        <v>9.9709999999999993E-2</v>
      </c>
      <c r="G166" s="107">
        <f t="shared" si="13"/>
        <v>77.789709999999999</v>
      </c>
      <c r="H166" s="72">
        <v>73.03</v>
      </c>
      <c r="I166" s="74" t="s">
        <v>12</v>
      </c>
      <c r="J166" s="77">
        <f t="shared" si="12"/>
        <v>73030</v>
      </c>
      <c r="K166" s="72">
        <v>1.97</v>
      </c>
      <c r="L166" s="74" t="s">
        <v>12</v>
      </c>
      <c r="M166" s="77">
        <f t="shared" si="19"/>
        <v>1970</v>
      </c>
      <c r="N166" s="72">
        <v>1.07</v>
      </c>
      <c r="O166" s="74" t="s">
        <v>12</v>
      </c>
      <c r="P166" s="77">
        <f t="shared" si="18"/>
        <v>1070</v>
      </c>
    </row>
    <row r="167" spans="2:16">
      <c r="B167" s="108">
        <v>600</v>
      </c>
      <c r="C167" s="74" t="s">
        <v>64</v>
      </c>
      <c r="D167" s="70">
        <f t="shared" si="17"/>
        <v>4.4117647058823533</v>
      </c>
      <c r="E167" s="110">
        <v>77.47</v>
      </c>
      <c r="F167" s="111">
        <v>9.2539999999999997E-2</v>
      </c>
      <c r="G167" s="107">
        <f t="shared" si="13"/>
        <v>77.562539999999998</v>
      </c>
      <c r="H167" s="72">
        <v>78.37</v>
      </c>
      <c r="I167" s="74" t="s">
        <v>12</v>
      </c>
      <c r="J167" s="77">
        <f t="shared" si="12"/>
        <v>78370</v>
      </c>
      <c r="K167" s="72">
        <v>2.11</v>
      </c>
      <c r="L167" s="74" t="s">
        <v>12</v>
      </c>
      <c r="M167" s="77">
        <f t="shared" si="19"/>
        <v>2110</v>
      </c>
      <c r="N167" s="72">
        <v>1.08</v>
      </c>
      <c r="O167" s="74" t="s">
        <v>12</v>
      </c>
      <c r="P167" s="77">
        <f t="shared" si="18"/>
        <v>1080</v>
      </c>
    </row>
    <row r="168" spans="2:16">
      <c r="B168" s="108">
        <v>650</v>
      </c>
      <c r="C168" s="74" t="s">
        <v>64</v>
      </c>
      <c r="D168" s="70">
        <f t="shared" si="17"/>
        <v>4.7794117647058822</v>
      </c>
      <c r="E168" s="110">
        <v>77.14</v>
      </c>
      <c r="F168" s="111">
        <v>8.6389999999999995E-2</v>
      </c>
      <c r="G168" s="107">
        <f t="shared" si="13"/>
        <v>77.226389999999995</v>
      </c>
      <c r="H168" s="72">
        <v>83.74</v>
      </c>
      <c r="I168" s="74" t="s">
        <v>12</v>
      </c>
      <c r="J168" s="77">
        <f t="shared" ref="J168:J192" si="20">H168*1000</f>
        <v>83740</v>
      </c>
      <c r="K168" s="72">
        <v>2.2400000000000002</v>
      </c>
      <c r="L168" s="74" t="s">
        <v>12</v>
      </c>
      <c r="M168" s="77">
        <f t="shared" si="19"/>
        <v>2240</v>
      </c>
      <c r="N168" s="72">
        <v>1.1000000000000001</v>
      </c>
      <c r="O168" s="74" t="s">
        <v>12</v>
      </c>
      <c r="P168" s="77">
        <f t="shared" si="18"/>
        <v>1100</v>
      </c>
    </row>
    <row r="169" spans="2:16">
      <c r="B169" s="108">
        <v>700</v>
      </c>
      <c r="C169" s="74" t="s">
        <v>64</v>
      </c>
      <c r="D169" s="70">
        <f t="shared" si="17"/>
        <v>5.1470588235294121</v>
      </c>
      <c r="E169" s="110">
        <v>76.739999999999995</v>
      </c>
      <c r="F169" s="111">
        <v>8.1049999999999997E-2</v>
      </c>
      <c r="G169" s="107">
        <f t="shared" si="13"/>
        <v>76.82105</v>
      </c>
      <c r="H169" s="72">
        <v>89.12</v>
      </c>
      <c r="I169" s="74" t="s">
        <v>12</v>
      </c>
      <c r="J169" s="77">
        <f t="shared" si="20"/>
        <v>89120</v>
      </c>
      <c r="K169" s="72">
        <v>2.37</v>
      </c>
      <c r="L169" s="74" t="s">
        <v>12</v>
      </c>
      <c r="M169" s="77">
        <f t="shared" si="19"/>
        <v>2370</v>
      </c>
      <c r="N169" s="72">
        <v>1.1100000000000001</v>
      </c>
      <c r="O169" s="74" t="s">
        <v>12</v>
      </c>
      <c r="P169" s="77">
        <f t="shared" si="18"/>
        <v>1110</v>
      </c>
    </row>
    <row r="170" spans="2:16">
      <c r="B170" s="108">
        <v>800</v>
      </c>
      <c r="C170" s="74" t="s">
        <v>64</v>
      </c>
      <c r="D170" s="70">
        <f t="shared" si="17"/>
        <v>5.882352941176471</v>
      </c>
      <c r="E170" s="110">
        <v>75.709999999999994</v>
      </c>
      <c r="F170" s="111">
        <v>7.2230000000000003E-2</v>
      </c>
      <c r="G170" s="107">
        <f t="shared" si="13"/>
        <v>75.782229999999998</v>
      </c>
      <c r="H170" s="72">
        <v>100</v>
      </c>
      <c r="I170" s="74" t="s">
        <v>12</v>
      </c>
      <c r="J170" s="77">
        <f t="shared" si="20"/>
        <v>100000</v>
      </c>
      <c r="K170" s="72">
        <v>2.83</v>
      </c>
      <c r="L170" s="74" t="s">
        <v>12</v>
      </c>
      <c r="M170" s="77">
        <f t="shared" si="19"/>
        <v>2830</v>
      </c>
      <c r="N170" s="72">
        <v>1.1399999999999999</v>
      </c>
      <c r="O170" s="74" t="s">
        <v>12</v>
      </c>
      <c r="P170" s="77">
        <f t="shared" si="18"/>
        <v>1140</v>
      </c>
    </row>
    <row r="171" spans="2:16">
      <c r="B171" s="108">
        <v>900</v>
      </c>
      <c r="C171" s="74" t="s">
        <v>64</v>
      </c>
      <c r="D171" s="70">
        <f t="shared" si="17"/>
        <v>6.617647058823529</v>
      </c>
      <c r="E171" s="110">
        <v>74.459999999999994</v>
      </c>
      <c r="F171" s="111">
        <v>6.5240000000000006E-2</v>
      </c>
      <c r="G171" s="107">
        <f t="shared" si="13"/>
        <v>74.525239999999997</v>
      </c>
      <c r="H171" s="72">
        <v>111.05</v>
      </c>
      <c r="I171" s="74" t="s">
        <v>12</v>
      </c>
      <c r="J171" s="77">
        <f t="shared" si="20"/>
        <v>111050</v>
      </c>
      <c r="K171" s="72">
        <v>3.23</v>
      </c>
      <c r="L171" s="74" t="s">
        <v>12</v>
      </c>
      <c r="M171" s="77">
        <f t="shared" si="19"/>
        <v>3230</v>
      </c>
      <c r="N171" s="72">
        <v>1.1599999999999999</v>
      </c>
      <c r="O171" s="74" t="s">
        <v>12</v>
      </c>
      <c r="P171" s="77">
        <f t="shared" si="18"/>
        <v>1160</v>
      </c>
    </row>
    <row r="172" spans="2:16">
      <c r="B172" s="108">
        <v>1</v>
      </c>
      <c r="C172" s="73" t="s">
        <v>66</v>
      </c>
      <c r="D172" s="70">
        <f t="shared" ref="D172:D228" si="21">B172*1000/$C$5</f>
        <v>7.3529411764705879</v>
      </c>
      <c r="E172" s="110">
        <v>73.040000000000006</v>
      </c>
      <c r="F172" s="111">
        <v>5.9540000000000003E-2</v>
      </c>
      <c r="G172" s="107">
        <f t="shared" si="13"/>
        <v>73.099540000000005</v>
      </c>
      <c r="H172" s="72">
        <v>122.29</v>
      </c>
      <c r="I172" s="74" t="s">
        <v>12</v>
      </c>
      <c r="J172" s="77">
        <f t="shared" si="20"/>
        <v>122290</v>
      </c>
      <c r="K172" s="72">
        <v>3.6</v>
      </c>
      <c r="L172" s="74" t="s">
        <v>12</v>
      </c>
      <c r="M172" s="77">
        <f t="shared" si="19"/>
        <v>3600</v>
      </c>
      <c r="N172" s="72">
        <v>1.19</v>
      </c>
      <c r="O172" s="74" t="s">
        <v>12</v>
      </c>
      <c r="P172" s="77">
        <f t="shared" si="18"/>
        <v>1190</v>
      </c>
    </row>
    <row r="173" spans="2:16">
      <c r="B173" s="108">
        <v>1.1000000000000001</v>
      </c>
      <c r="C173" s="74" t="s">
        <v>66</v>
      </c>
      <c r="D173" s="70">
        <f t="shared" si="21"/>
        <v>8.0882352941176467</v>
      </c>
      <c r="E173" s="110">
        <v>71.52</v>
      </c>
      <c r="F173" s="111">
        <v>5.4809999999999998E-2</v>
      </c>
      <c r="G173" s="107">
        <f t="shared" si="13"/>
        <v>71.574809999999999</v>
      </c>
      <c r="H173" s="72">
        <v>133.77000000000001</v>
      </c>
      <c r="I173" s="74" t="s">
        <v>12</v>
      </c>
      <c r="J173" s="77">
        <f t="shared" si="20"/>
        <v>133770</v>
      </c>
      <c r="K173" s="72">
        <v>3.95</v>
      </c>
      <c r="L173" s="74" t="s">
        <v>12</v>
      </c>
      <c r="M173" s="77">
        <f t="shared" si="19"/>
        <v>3950</v>
      </c>
      <c r="N173" s="72">
        <v>1.21</v>
      </c>
      <c r="O173" s="74" t="s">
        <v>12</v>
      </c>
      <c r="P173" s="77">
        <f t="shared" si="18"/>
        <v>1210</v>
      </c>
    </row>
    <row r="174" spans="2:16">
      <c r="B174" s="108">
        <v>1.2</v>
      </c>
      <c r="C174" s="74" t="s">
        <v>66</v>
      </c>
      <c r="D174" s="70">
        <f t="shared" si="21"/>
        <v>8.8235294117647065</v>
      </c>
      <c r="E174" s="110">
        <v>69.92</v>
      </c>
      <c r="F174" s="111">
        <v>5.0810000000000001E-2</v>
      </c>
      <c r="G174" s="107">
        <f t="shared" si="13"/>
        <v>69.97081</v>
      </c>
      <c r="H174" s="72">
        <v>145.5</v>
      </c>
      <c r="I174" s="74" t="s">
        <v>12</v>
      </c>
      <c r="J174" s="77">
        <f t="shared" si="20"/>
        <v>145500</v>
      </c>
      <c r="K174" s="72">
        <v>4.29</v>
      </c>
      <c r="L174" s="74" t="s">
        <v>12</v>
      </c>
      <c r="M174" s="77">
        <f t="shared" si="19"/>
        <v>4290</v>
      </c>
      <c r="N174" s="72">
        <v>1.24</v>
      </c>
      <c r="O174" s="74" t="s">
        <v>12</v>
      </c>
      <c r="P174" s="77">
        <f t="shared" si="18"/>
        <v>1240</v>
      </c>
    </row>
    <row r="175" spans="2:16">
      <c r="B175" s="108">
        <v>1.3</v>
      </c>
      <c r="C175" s="74" t="s">
        <v>66</v>
      </c>
      <c r="D175" s="70">
        <f t="shared" si="21"/>
        <v>9.5588235294117645</v>
      </c>
      <c r="E175" s="110">
        <v>68.28</v>
      </c>
      <c r="F175" s="111">
        <v>4.7379999999999999E-2</v>
      </c>
      <c r="G175" s="107">
        <f t="shared" si="13"/>
        <v>68.327380000000005</v>
      </c>
      <c r="H175" s="72">
        <v>157.51</v>
      </c>
      <c r="I175" s="74" t="s">
        <v>12</v>
      </c>
      <c r="J175" s="77">
        <f t="shared" si="20"/>
        <v>157510</v>
      </c>
      <c r="K175" s="72">
        <v>4.6100000000000003</v>
      </c>
      <c r="L175" s="74" t="s">
        <v>12</v>
      </c>
      <c r="M175" s="77">
        <f t="shared" si="19"/>
        <v>4610</v>
      </c>
      <c r="N175" s="72">
        <v>1.27</v>
      </c>
      <c r="O175" s="74" t="s">
        <v>12</v>
      </c>
      <c r="P175" s="77">
        <f t="shared" si="18"/>
        <v>1270</v>
      </c>
    </row>
    <row r="176" spans="2:16">
      <c r="B176" s="108">
        <v>1.4</v>
      </c>
      <c r="C176" s="74" t="s">
        <v>66</v>
      </c>
      <c r="D176" s="70">
        <f t="shared" si="21"/>
        <v>10.294117647058824</v>
      </c>
      <c r="E176" s="110">
        <v>66.63</v>
      </c>
      <c r="F176" s="111">
        <v>4.4409999999999998E-2</v>
      </c>
      <c r="G176" s="107">
        <f t="shared" si="13"/>
        <v>66.674409999999995</v>
      </c>
      <c r="H176" s="72">
        <v>169.81</v>
      </c>
      <c r="I176" s="74" t="s">
        <v>12</v>
      </c>
      <c r="J176" s="77">
        <f t="shared" si="20"/>
        <v>169810</v>
      </c>
      <c r="K176" s="72">
        <v>4.93</v>
      </c>
      <c r="L176" s="74" t="s">
        <v>12</v>
      </c>
      <c r="M176" s="77">
        <f t="shared" si="19"/>
        <v>4930</v>
      </c>
      <c r="N176" s="72">
        <v>1.29</v>
      </c>
      <c r="O176" s="74" t="s">
        <v>12</v>
      </c>
      <c r="P176" s="77">
        <f t="shared" si="18"/>
        <v>1290</v>
      </c>
    </row>
    <row r="177" spans="1:16">
      <c r="A177" s="4"/>
      <c r="B177" s="108">
        <v>1.5</v>
      </c>
      <c r="C177" s="74" t="s">
        <v>66</v>
      </c>
      <c r="D177" s="70">
        <f t="shared" si="21"/>
        <v>11.029411764705882</v>
      </c>
      <c r="E177" s="110">
        <v>64.98</v>
      </c>
      <c r="F177" s="111">
        <v>4.181E-2</v>
      </c>
      <c r="G177" s="107">
        <f t="shared" si="13"/>
        <v>65.021810000000002</v>
      </c>
      <c r="H177" s="72">
        <v>182.42</v>
      </c>
      <c r="I177" s="74" t="s">
        <v>12</v>
      </c>
      <c r="J177" s="77">
        <f t="shared" si="20"/>
        <v>182420</v>
      </c>
      <c r="K177" s="72">
        <v>5.24</v>
      </c>
      <c r="L177" s="74" t="s">
        <v>12</v>
      </c>
      <c r="M177" s="77">
        <f t="shared" si="19"/>
        <v>5240</v>
      </c>
      <c r="N177" s="72">
        <v>1.32</v>
      </c>
      <c r="O177" s="74" t="s">
        <v>12</v>
      </c>
      <c r="P177" s="77">
        <f t="shared" si="18"/>
        <v>1320</v>
      </c>
    </row>
    <row r="178" spans="1:16">
      <c r="B178" s="72">
        <v>1.6</v>
      </c>
      <c r="C178" s="74" t="s">
        <v>66</v>
      </c>
      <c r="D178" s="70">
        <f t="shared" si="21"/>
        <v>11.764705882352942</v>
      </c>
      <c r="E178" s="110">
        <v>63.35</v>
      </c>
      <c r="F178" s="111">
        <v>3.952E-2</v>
      </c>
      <c r="G178" s="107">
        <f t="shared" si="13"/>
        <v>63.389520000000005</v>
      </c>
      <c r="H178" s="72">
        <v>195.35</v>
      </c>
      <c r="I178" s="74" t="s">
        <v>12</v>
      </c>
      <c r="J178" s="77">
        <f t="shared" si="20"/>
        <v>195350</v>
      </c>
      <c r="K178" s="72">
        <v>5.56</v>
      </c>
      <c r="L178" s="74" t="s">
        <v>12</v>
      </c>
      <c r="M178" s="77">
        <f t="shared" si="19"/>
        <v>5560</v>
      </c>
      <c r="N178" s="72">
        <v>1.35</v>
      </c>
      <c r="O178" s="74" t="s">
        <v>12</v>
      </c>
      <c r="P178" s="77">
        <f t="shared" si="18"/>
        <v>1350</v>
      </c>
    </row>
    <row r="179" spans="1:16">
      <c r="B179" s="108">
        <v>1.7</v>
      </c>
      <c r="C179" s="109" t="s">
        <v>66</v>
      </c>
      <c r="D179" s="70">
        <f t="shared" si="21"/>
        <v>12.5</v>
      </c>
      <c r="E179" s="110">
        <v>61.76</v>
      </c>
      <c r="F179" s="111">
        <v>3.7470000000000003E-2</v>
      </c>
      <c r="G179" s="107">
        <f t="shared" si="13"/>
        <v>61.797469999999997</v>
      </c>
      <c r="H179" s="72">
        <v>208.61</v>
      </c>
      <c r="I179" s="74" t="s">
        <v>12</v>
      </c>
      <c r="J179" s="77">
        <f t="shared" si="20"/>
        <v>208610</v>
      </c>
      <c r="K179" s="72">
        <v>5.86</v>
      </c>
      <c r="L179" s="74" t="s">
        <v>12</v>
      </c>
      <c r="M179" s="77">
        <f t="shared" si="19"/>
        <v>5860</v>
      </c>
      <c r="N179" s="72">
        <v>1.37</v>
      </c>
      <c r="O179" s="74" t="s">
        <v>12</v>
      </c>
      <c r="P179" s="77">
        <f>N179*1000</f>
        <v>1370</v>
      </c>
    </row>
    <row r="180" spans="1:16">
      <c r="B180" s="108">
        <v>1.8</v>
      </c>
      <c r="C180" s="109" t="s">
        <v>66</v>
      </c>
      <c r="D180" s="70">
        <f t="shared" si="21"/>
        <v>13.235294117647058</v>
      </c>
      <c r="E180" s="110">
        <v>60.21</v>
      </c>
      <c r="F180" s="111">
        <v>3.5639999999999998E-2</v>
      </c>
      <c r="G180" s="107">
        <f t="shared" si="13"/>
        <v>60.245640000000002</v>
      </c>
      <c r="H180" s="72">
        <v>222.22</v>
      </c>
      <c r="I180" s="74" t="s">
        <v>12</v>
      </c>
      <c r="J180" s="77">
        <f t="shared" si="20"/>
        <v>222220</v>
      </c>
      <c r="K180" s="72">
        <v>6.17</v>
      </c>
      <c r="L180" s="74" t="s">
        <v>12</v>
      </c>
      <c r="M180" s="77">
        <f t="shared" si="19"/>
        <v>6170</v>
      </c>
      <c r="N180" s="72">
        <v>1.4</v>
      </c>
      <c r="O180" s="74" t="s">
        <v>12</v>
      </c>
      <c r="P180" s="77">
        <f t="shared" ref="P180:P228" si="22">N180*1000</f>
        <v>1400</v>
      </c>
    </row>
    <row r="181" spans="1:16">
      <c r="B181" s="108">
        <v>2</v>
      </c>
      <c r="C181" s="109" t="s">
        <v>66</v>
      </c>
      <c r="D181" s="70">
        <f t="shared" si="21"/>
        <v>14.705882352941176</v>
      </c>
      <c r="E181" s="110">
        <v>57.26</v>
      </c>
      <c r="F181" s="111">
        <v>3.2489999999999998E-2</v>
      </c>
      <c r="G181" s="107">
        <f t="shared" si="13"/>
        <v>57.292490000000001</v>
      </c>
      <c r="H181" s="72">
        <v>250.48</v>
      </c>
      <c r="I181" s="74" t="s">
        <v>12</v>
      </c>
      <c r="J181" s="77">
        <f t="shared" si="20"/>
        <v>250480</v>
      </c>
      <c r="K181" s="72">
        <v>7.36</v>
      </c>
      <c r="L181" s="74" t="s">
        <v>12</v>
      </c>
      <c r="M181" s="77">
        <f t="shared" si="19"/>
        <v>7360</v>
      </c>
      <c r="N181" s="72">
        <v>1.46</v>
      </c>
      <c r="O181" s="74" t="s">
        <v>12</v>
      </c>
      <c r="P181" s="77">
        <f t="shared" si="22"/>
        <v>1460</v>
      </c>
    </row>
    <row r="182" spans="1:16">
      <c r="B182" s="108">
        <v>2.25</v>
      </c>
      <c r="C182" s="109" t="s">
        <v>66</v>
      </c>
      <c r="D182" s="70">
        <f t="shared" si="21"/>
        <v>16.544117647058822</v>
      </c>
      <c r="E182" s="110">
        <v>53.89</v>
      </c>
      <c r="F182" s="111">
        <v>2.929E-2</v>
      </c>
      <c r="G182" s="107">
        <f t="shared" si="13"/>
        <v>53.919290000000004</v>
      </c>
      <c r="H182" s="72">
        <v>287.83</v>
      </c>
      <c r="I182" s="74" t="s">
        <v>12</v>
      </c>
      <c r="J182" s="77">
        <f t="shared" si="20"/>
        <v>287830</v>
      </c>
      <c r="K182" s="72">
        <v>9.06</v>
      </c>
      <c r="L182" s="74" t="s">
        <v>12</v>
      </c>
      <c r="M182" s="77">
        <f t="shared" si="19"/>
        <v>9060</v>
      </c>
      <c r="N182" s="72">
        <v>1.54</v>
      </c>
      <c r="O182" s="74" t="s">
        <v>12</v>
      </c>
      <c r="P182" s="77">
        <f t="shared" si="22"/>
        <v>1540</v>
      </c>
    </row>
    <row r="183" spans="1:16">
      <c r="B183" s="108">
        <v>2.5</v>
      </c>
      <c r="C183" s="109" t="s">
        <v>66</v>
      </c>
      <c r="D183" s="70">
        <f t="shared" si="21"/>
        <v>18.382352941176471</v>
      </c>
      <c r="E183" s="110">
        <v>50.9</v>
      </c>
      <c r="F183" s="111">
        <v>2.6689999999999998E-2</v>
      </c>
      <c r="G183" s="107">
        <f t="shared" si="13"/>
        <v>50.926690000000001</v>
      </c>
      <c r="H183" s="72">
        <v>327.44</v>
      </c>
      <c r="I183" s="74" t="s">
        <v>12</v>
      </c>
      <c r="J183" s="77">
        <f t="shared" si="20"/>
        <v>327440</v>
      </c>
      <c r="K183" s="72">
        <v>10.65</v>
      </c>
      <c r="L183" s="74" t="s">
        <v>12</v>
      </c>
      <c r="M183" s="77">
        <f t="shared" si="19"/>
        <v>10650</v>
      </c>
      <c r="N183" s="72">
        <v>1.62</v>
      </c>
      <c r="O183" s="74" t="s">
        <v>12</v>
      </c>
      <c r="P183" s="77">
        <f t="shared" si="22"/>
        <v>1620</v>
      </c>
    </row>
    <row r="184" spans="1:16">
      <c r="B184" s="108">
        <v>2.75</v>
      </c>
      <c r="C184" s="109" t="s">
        <v>66</v>
      </c>
      <c r="D184" s="70">
        <f t="shared" si="21"/>
        <v>20.220588235294116</v>
      </c>
      <c r="E184" s="110">
        <v>48.28</v>
      </c>
      <c r="F184" s="111">
        <v>2.453E-2</v>
      </c>
      <c r="G184" s="107">
        <f t="shared" si="13"/>
        <v>48.30453</v>
      </c>
      <c r="H184" s="72">
        <v>369.29</v>
      </c>
      <c r="I184" s="74" t="s">
        <v>12</v>
      </c>
      <c r="J184" s="77">
        <f t="shared" si="20"/>
        <v>369290</v>
      </c>
      <c r="K184" s="72">
        <v>12.19</v>
      </c>
      <c r="L184" s="74" t="s">
        <v>12</v>
      </c>
      <c r="M184" s="77">
        <f t="shared" si="19"/>
        <v>12190</v>
      </c>
      <c r="N184" s="72">
        <v>1.71</v>
      </c>
      <c r="O184" s="74" t="s">
        <v>12</v>
      </c>
      <c r="P184" s="77">
        <f t="shared" si="22"/>
        <v>1710</v>
      </c>
    </row>
    <row r="185" spans="1:16">
      <c r="B185" s="108">
        <v>3</v>
      </c>
      <c r="C185" s="109" t="s">
        <v>66</v>
      </c>
      <c r="D185" s="70">
        <f t="shared" si="21"/>
        <v>22.058823529411764</v>
      </c>
      <c r="E185" s="110">
        <v>46</v>
      </c>
      <c r="F185" s="111">
        <v>2.2720000000000001E-2</v>
      </c>
      <c r="G185" s="107">
        <f t="shared" si="13"/>
        <v>46.02272</v>
      </c>
      <c r="H185" s="72">
        <v>413.32</v>
      </c>
      <c r="I185" s="74" t="s">
        <v>12</v>
      </c>
      <c r="J185" s="77">
        <f t="shared" si="20"/>
        <v>413320</v>
      </c>
      <c r="K185" s="72">
        <v>13.69</v>
      </c>
      <c r="L185" s="74" t="s">
        <v>12</v>
      </c>
      <c r="M185" s="77">
        <f t="shared" si="19"/>
        <v>13690</v>
      </c>
      <c r="N185" s="72">
        <v>1.8</v>
      </c>
      <c r="O185" s="74" t="s">
        <v>12</v>
      </c>
      <c r="P185" s="77">
        <f t="shared" si="22"/>
        <v>1800</v>
      </c>
    </row>
    <row r="186" spans="1:16">
      <c r="B186" s="108">
        <v>3.25</v>
      </c>
      <c r="C186" s="109" t="s">
        <v>66</v>
      </c>
      <c r="D186" s="70">
        <f t="shared" si="21"/>
        <v>23.897058823529413</v>
      </c>
      <c r="E186" s="110">
        <v>44.04</v>
      </c>
      <c r="F186" s="111">
        <v>2.1160000000000002E-2</v>
      </c>
      <c r="G186" s="107">
        <f t="shared" si="13"/>
        <v>44.061160000000001</v>
      </c>
      <c r="H186" s="72">
        <v>459.41</v>
      </c>
      <c r="I186" s="74" t="s">
        <v>12</v>
      </c>
      <c r="J186" s="77">
        <f t="shared" si="20"/>
        <v>459410</v>
      </c>
      <c r="K186" s="72">
        <v>15.16</v>
      </c>
      <c r="L186" s="74" t="s">
        <v>12</v>
      </c>
      <c r="M186" s="77">
        <f t="shared" si="19"/>
        <v>15160</v>
      </c>
      <c r="N186" s="72">
        <v>1.9</v>
      </c>
      <c r="O186" s="74" t="s">
        <v>12</v>
      </c>
      <c r="P186" s="77">
        <f t="shared" si="22"/>
        <v>1900</v>
      </c>
    </row>
    <row r="187" spans="1:16">
      <c r="B187" s="108">
        <v>3.5</v>
      </c>
      <c r="C187" s="109" t="s">
        <v>66</v>
      </c>
      <c r="D187" s="70">
        <f t="shared" si="21"/>
        <v>25.735294117647058</v>
      </c>
      <c r="E187" s="110">
        <v>42.36</v>
      </c>
      <c r="F187" s="111">
        <v>1.9820000000000001E-2</v>
      </c>
      <c r="G187" s="107">
        <f t="shared" si="13"/>
        <v>42.379820000000002</v>
      </c>
      <c r="H187" s="72">
        <v>507.44</v>
      </c>
      <c r="I187" s="74" t="s">
        <v>12</v>
      </c>
      <c r="J187" s="77">
        <f t="shared" si="20"/>
        <v>507440</v>
      </c>
      <c r="K187" s="72">
        <v>16.62</v>
      </c>
      <c r="L187" s="74" t="s">
        <v>12</v>
      </c>
      <c r="M187" s="77">
        <f t="shared" si="19"/>
        <v>16620</v>
      </c>
      <c r="N187" s="72">
        <v>2.0099999999999998</v>
      </c>
      <c r="O187" s="74" t="s">
        <v>12</v>
      </c>
      <c r="P187" s="77">
        <f t="shared" si="22"/>
        <v>2009.9999999999998</v>
      </c>
    </row>
    <row r="188" spans="1:16">
      <c r="B188" s="108">
        <v>3.75</v>
      </c>
      <c r="C188" s="109" t="s">
        <v>66</v>
      </c>
      <c r="D188" s="70">
        <f t="shared" si="21"/>
        <v>27.573529411764707</v>
      </c>
      <c r="E188" s="110">
        <v>40.94</v>
      </c>
      <c r="F188" s="111">
        <v>1.864E-2</v>
      </c>
      <c r="G188" s="107">
        <f t="shared" si="13"/>
        <v>40.958639999999995</v>
      </c>
      <c r="H188" s="72">
        <v>557.25</v>
      </c>
      <c r="I188" s="74" t="s">
        <v>12</v>
      </c>
      <c r="J188" s="77">
        <f t="shared" si="20"/>
        <v>557250</v>
      </c>
      <c r="K188" s="72">
        <v>18.05</v>
      </c>
      <c r="L188" s="74" t="s">
        <v>12</v>
      </c>
      <c r="M188" s="77">
        <f t="shared" si="19"/>
        <v>18050</v>
      </c>
      <c r="N188" s="72">
        <v>2.11</v>
      </c>
      <c r="O188" s="74" t="s">
        <v>12</v>
      </c>
      <c r="P188" s="77">
        <f t="shared" si="22"/>
        <v>2110</v>
      </c>
    </row>
    <row r="189" spans="1:16">
      <c r="B189" s="108">
        <v>4</v>
      </c>
      <c r="C189" s="109" t="s">
        <v>66</v>
      </c>
      <c r="D189" s="70">
        <f t="shared" si="21"/>
        <v>29.411764705882351</v>
      </c>
      <c r="E189" s="110">
        <v>39.75</v>
      </c>
      <c r="F189" s="111">
        <v>1.7600000000000001E-2</v>
      </c>
      <c r="G189" s="107">
        <f t="shared" si="13"/>
        <v>39.767600000000002</v>
      </c>
      <c r="H189" s="72">
        <v>608.66999999999996</v>
      </c>
      <c r="I189" s="74" t="s">
        <v>12</v>
      </c>
      <c r="J189" s="77">
        <f t="shared" si="20"/>
        <v>608670</v>
      </c>
      <c r="K189" s="72">
        <v>19.46</v>
      </c>
      <c r="L189" s="74" t="s">
        <v>12</v>
      </c>
      <c r="M189" s="77">
        <f t="shared" si="19"/>
        <v>19460</v>
      </c>
      <c r="N189" s="72">
        <v>2.23</v>
      </c>
      <c r="O189" s="74" t="s">
        <v>12</v>
      </c>
      <c r="P189" s="77">
        <f t="shared" si="22"/>
        <v>2230</v>
      </c>
    </row>
    <row r="190" spans="1:16">
      <c r="B190" s="108">
        <v>4.5</v>
      </c>
      <c r="C190" s="109" t="s">
        <v>66</v>
      </c>
      <c r="D190" s="70">
        <f t="shared" si="21"/>
        <v>33.088235294117645</v>
      </c>
      <c r="E190" s="110">
        <v>37.130000000000003</v>
      </c>
      <c r="F190" s="111">
        <v>1.585E-2</v>
      </c>
      <c r="G190" s="107">
        <f t="shared" si="13"/>
        <v>37.145850000000003</v>
      </c>
      <c r="H190" s="72">
        <v>716.7</v>
      </c>
      <c r="I190" s="74" t="s">
        <v>12</v>
      </c>
      <c r="J190" s="77">
        <f t="shared" si="20"/>
        <v>716700</v>
      </c>
      <c r="K190" s="72">
        <v>24.75</v>
      </c>
      <c r="L190" s="74" t="s">
        <v>12</v>
      </c>
      <c r="M190" s="77">
        <f t="shared" si="19"/>
        <v>24750</v>
      </c>
      <c r="N190" s="72">
        <v>2.46</v>
      </c>
      <c r="O190" s="74" t="s">
        <v>12</v>
      </c>
      <c r="P190" s="77">
        <f t="shared" si="22"/>
        <v>2460</v>
      </c>
    </row>
    <row r="191" spans="1:16">
      <c r="B191" s="108">
        <v>5</v>
      </c>
      <c r="C191" s="109" t="s">
        <v>66</v>
      </c>
      <c r="D191" s="70">
        <f t="shared" si="21"/>
        <v>36.764705882352942</v>
      </c>
      <c r="E191" s="110">
        <v>34.770000000000003</v>
      </c>
      <c r="F191" s="111">
        <v>1.443E-2</v>
      </c>
      <c r="G191" s="107">
        <f t="shared" si="13"/>
        <v>34.78443</v>
      </c>
      <c r="H191" s="72">
        <v>832.2</v>
      </c>
      <c r="I191" s="74" t="s">
        <v>12</v>
      </c>
      <c r="J191" s="77">
        <f t="shared" si="20"/>
        <v>832200</v>
      </c>
      <c r="K191" s="72">
        <v>29.66</v>
      </c>
      <c r="L191" s="74" t="s">
        <v>12</v>
      </c>
      <c r="M191" s="77">
        <f t="shared" si="19"/>
        <v>29660</v>
      </c>
      <c r="N191" s="72">
        <v>2.71</v>
      </c>
      <c r="O191" s="74" t="s">
        <v>12</v>
      </c>
      <c r="P191" s="77">
        <f t="shared" si="22"/>
        <v>2710</v>
      </c>
    </row>
    <row r="192" spans="1:16">
      <c r="B192" s="108">
        <v>5.5</v>
      </c>
      <c r="C192" s="109" t="s">
        <v>66</v>
      </c>
      <c r="D192" s="70">
        <f t="shared" si="21"/>
        <v>40.441176470588232</v>
      </c>
      <c r="E192" s="110">
        <v>32.72</v>
      </c>
      <c r="F192" s="111">
        <v>1.325E-2</v>
      </c>
      <c r="G192" s="107">
        <f t="shared" si="13"/>
        <v>32.733249999999998</v>
      </c>
      <c r="H192" s="72">
        <v>955.25</v>
      </c>
      <c r="I192" s="74" t="s">
        <v>12</v>
      </c>
      <c r="J192" s="77">
        <f t="shared" si="20"/>
        <v>955250</v>
      </c>
      <c r="K192" s="72">
        <v>34.39</v>
      </c>
      <c r="L192" s="74" t="s">
        <v>12</v>
      </c>
      <c r="M192" s="77">
        <f t="shared" si="19"/>
        <v>34390</v>
      </c>
      <c r="N192" s="72">
        <v>2.98</v>
      </c>
      <c r="O192" s="74" t="s">
        <v>12</v>
      </c>
      <c r="P192" s="77">
        <f t="shared" si="22"/>
        <v>2980</v>
      </c>
    </row>
    <row r="193" spans="2:16">
      <c r="B193" s="108">
        <v>6</v>
      </c>
      <c r="C193" s="109" t="s">
        <v>66</v>
      </c>
      <c r="D193" s="70">
        <f t="shared" si="21"/>
        <v>44.117647058823529</v>
      </c>
      <c r="E193" s="110">
        <v>30.93</v>
      </c>
      <c r="F193" s="111">
        <v>1.226E-2</v>
      </c>
      <c r="G193" s="107">
        <f t="shared" si="13"/>
        <v>30.942260000000001</v>
      </c>
      <c r="H193" s="72">
        <v>1.0900000000000001</v>
      </c>
      <c r="I193" s="73" t="s">
        <v>75</v>
      </c>
      <c r="J193" s="77">
        <f t="shared" ref="J193:J194" si="23">H193*1000000</f>
        <v>1090000</v>
      </c>
      <c r="K193" s="72">
        <v>39.03</v>
      </c>
      <c r="L193" s="74" t="s">
        <v>12</v>
      </c>
      <c r="M193" s="77">
        <f t="shared" si="19"/>
        <v>39030</v>
      </c>
      <c r="N193" s="72">
        <v>3.27</v>
      </c>
      <c r="O193" s="74" t="s">
        <v>12</v>
      </c>
      <c r="P193" s="77">
        <f t="shared" si="22"/>
        <v>3270</v>
      </c>
    </row>
    <row r="194" spans="2:16">
      <c r="B194" s="108">
        <v>6.5</v>
      </c>
      <c r="C194" s="109" t="s">
        <v>66</v>
      </c>
      <c r="D194" s="70">
        <f t="shared" si="21"/>
        <v>47.794117647058826</v>
      </c>
      <c r="E194" s="110">
        <v>29.36</v>
      </c>
      <c r="F194" s="111">
        <v>1.141E-2</v>
      </c>
      <c r="G194" s="107">
        <f t="shared" si="13"/>
        <v>29.371410000000001</v>
      </c>
      <c r="H194" s="72">
        <v>1.22</v>
      </c>
      <c r="I194" s="74" t="s">
        <v>75</v>
      </c>
      <c r="J194" s="77">
        <f t="shared" si="23"/>
        <v>1220000</v>
      </c>
      <c r="K194" s="72">
        <v>43.62</v>
      </c>
      <c r="L194" s="74" t="s">
        <v>12</v>
      </c>
      <c r="M194" s="77">
        <f t="shared" si="19"/>
        <v>43620</v>
      </c>
      <c r="N194" s="72">
        <v>3.57</v>
      </c>
      <c r="O194" s="74" t="s">
        <v>12</v>
      </c>
      <c r="P194" s="77">
        <f t="shared" si="22"/>
        <v>3570</v>
      </c>
    </row>
    <row r="195" spans="2:16">
      <c r="B195" s="108">
        <v>7</v>
      </c>
      <c r="C195" s="109" t="s">
        <v>66</v>
      </c>
      <c r="D195" s="70">
        <f t="shared" si="21"/>
        <v>51.470588235294116</v>
      </c>
      <c r="E195" s="110">
        <v>27.95</v>
      </c>
      <c r="F195" s="111">
        <v>1.068E-2</v>
      </c>
      <c r="G195" s="107">
        <f t="shared" si="13"/>
        <v>27.96068</v>
      </c>
      <c r="H195" s="72">
        <v>1.37</v>
      </c>
      <c r="I195" s="74" t="s">
        <v>75</v>
      </c>
      <c r="J195" s="77">
        <f>H195*1000000</f>
        <v>1370000</v>
      </c>
      <c r="K195" s="72">
        <v>48.2</v>
      </c>
      <c r="L195" s="74" t="s">
        <v>12</v>
      </c>
      <c r="M195" s="77">
        <f t="shared" si="19"/>
        <v>48200</v>
      </c>
      <c r="N195" s="72">
        <v>3.89</v>
      </c>
      <c r="O195" s="74" t="s">
        <v>12</v>
      </c>
      <c r="P195" s="77">
        <f t="shared" si="22"/>
        <v>3890</v>
      </c>
    </row>
    <row r="196" spans="2:16">
      <c r="B196" s="108">
        <v>8</v>
      </c>
      <c r="C196" s="109" t="s">
        <v>66</v>
      </c>
      <c r="D196" s="70">
        <f t="shared" si="21"/>
        <v>58.823529411764703</v>
      </c>
      <c r="E196" s="110">
        <v>25.57</v>
      </c>
      <c r="F196" s="111">
        <v>9.476E-3</v>
      </c>
      <c r="G196" s="107">
        <f t="shared" si="13"/>
        <v>25.579476</v>
      </c>
      <c r="H196" s="72">
        <v>1.68</v>
      </c>
      <c r="I196" s="74" t="s">
        <v>75</v>
      </c>
      <c r="J196" s="77">
        <f t="shared" ref="J196:J228" si="24">H196*1000000</f>
        <v>1680000</v>
      </c>
      <c r="K196" s="72">
        <v>65.22</v>
      </c>
      <c r="L196" s="74" t="s">
        <v>12</v>
      </c>
      <c r="M196" s="77">
        <f t="shared" si="19"/>
        <v>65220</v>
      </c>
      <c r="N196" s="72">
        <v>4.57</v>
      </c>
      <c r="O196" s="74" t="s">
        <v>12</v>
      </c>
      <c r="P196" s="77">
        <f t="shared" si="22"/>
        <v>4570</v>
      </c>
    </row>
    <row r="197" spans="2:16">
      <c r="B197" s="108">
        <v>9</v>
      </c>
      <c r="C197" s="109" t="s">
        <v>66</v>
      </c>
      <c r="D197" s="70">
        <f t="shared" si="21"/>
        <v>66.17647058823529</v>
      </c>
      <c r="E197" s="110">
        <v>23.62</v>
      </c>
      <c r="F197" s="111">
        <v>8.5249999999999996E-3</v>
      </c>
      <c r="G197" s="107">
        <f t="shared" si="13"/>
        <v>23.628525</v>
      </c>
      <c r="H197" s="72">
        <v>2.02</v>
      </c>
      <c r="I197" s="74" t="s">
        <v>75</v>
      </c>
      <c r="J197" s="77">
        <f t="shared" si="24"/>
        <v>2020000</v>
      </c>
      <c r="K197" s="72">
        <v>80.849999999999994</v>
      </c>
      <c r="L197" s="74" t="s">
        <v>12</v>
      </c>
      <c r="M197" s="77">
        <f t="shared" si="19"/>
        <v>80850</v>
      </c>
      <c r="N197" s="72">
        <v>5.3</v>
      </c>
      <c r="O197" s="74" t="s">
        <v>12</v>
      </c>
      <c r="P197" s="77">
        <f t="shared" si="22"/>
        <v>5300</v>
      </c>
    </row>
    <row r="198" spans="2:16">
      <c r="B198" s="108">
        <v>10</v>
      </c>
      <c r="C198" s="109" t="s">
        <v>66</v>
      </c>
      <c r="D198" s="70">
        <f t="shared" si="21"/>
        <v>73.529411764705884</v>
      </c>
      <c r="E198" s="110">
        <v>22</v>
      </c>
      <c r="F198" s="111">
        <v>7.7549999999999997E-3</v>
      </c>
      <c r="G198" s="107">
        <f t="shared" si="13"/>
        <v>22.007755</v>
      </c>
      <c r="H198" s="72">
        <v>2.38</v>
      </c>
      <c r="I198" s="74" t="s">
        <v>75</v>
      </c>
      <c r="J198" s="77">
        <f t="shared" si="24"/>
        <v>2380000</v>
      </c>
      <c r="K198" s="72">
        <v>95.87</v>
      </c>
      <c r="L198" s="74" t="s">
        <v>12</v>
      </c>
      <c r="M198" s="77">
        <f t="shared" si="19"/>
        <v>95870</v>
      </c>
      <c r="N198" s="72">
        <v>6.09</v>
      </c>
      <c r="O198" s="74" t="s">
        <v>12</v>
      </c>
      <c r="P198" s="77">
        <f t="shared" si="22"/>
        <v>6090</v>
      </c>
    </row>
    <row r="199" spans="2:16">
      <c r="B199" s="108">
        <v>11</v>
      </c>
      <c r="C199" s="109" t="s">
        <v>66</v>
      </c>
      <c r="D199" s="70">
        <f t="shared" si="21"/>
        <v>80.882352941176464</v>
      </c>
      <c r="E199" s="110">
        <v>20.63</v>
      </c>
      <c r="F199" s="111">
        <v>7.1180000000000002E-3</v>
      </c>
      <c r="G199" s="107">
        <f t="shared" si="13"/>
        <v>20.637117999999997</v>
      </c>
      <c r="H199" s="72">
        <v>2.77</v>
      </c>
      <c r="I199" s="74" t="s">
        <v>75</v>
      </c>
      <c r="J199" s="77">
        <f t="shared" si="24"/>
        <v>2770000</v>
      </c>
      <c r="K199" s="72">
        <v>110.59</v>
      </c>
      <c r="L199" s="74" t="s">
        <v>12</v>
      </c>
      <c r="M199" s="77">
        <f t="shared" si="19"/>
        <v>110590</v>
      </c>
      <c r="N199" s="72">
        <v>6.92</v>
      </c>
      <c r="O199" s="74" t="s">
        <v>12</v>
      </c>
      <c r="P199" s="77">
        <f t="shared" si="22"/>
        <v>6920</v>
      </c>
    </row>
    <row r="200" spans="2:16">
      <c r="B200" s="108">
        <v>12</v>
      </c>
      <c r="C200" s="109" t="s">
        <v>66</v>
      </c>
      <c r="D200" s="70">
        <f t="shared" si="21"/>
        <v>88.235294117647058</v>
      </c>
      <c r="E200" s="110">
        <v>19.45</v>
      </c>
      <c r="F200" s="111">
        <v>6.581E-3</v>
      </c>
      <c r="G200" s="107">
        <f t="shared" si="13"/>
        <v>19.456581</v>
      </c>
      <c r="H200" s="72">
        <v>3.18</v>
      </c>
      <c r="I200" s="74" t="s">
        <v>75</v>
      </c>
      <c r="J200" s="77">
        <f t="shared" si="24"/>
        <v>3180000</v>
      </c>
      <c r="K200" s="72">
        <v>125.17</v>
      </c>
      <c r="L200" s="74" t="s">
        <v>12</v>
      </c>
      <c r="M200" s="77">
        <f t="shared" si="19"/>
        <v>125170</v>
      </c>
      <c r="N200" s="72">
        <v>7.81</v>
      </c>
      <c r="O200" s="74" t="s">
        <v>12</v>
      </c>
      <c r="P200" s="77">
        <f t="shared" si="22"/>
        <v>7810</v>
      </c>
    </row>
    <row r="201" spans="2:16">
      <c r="B201" s="108">
        <v>13</v>
      </c>
      <c r="C201" s="109" t="s">
        <v>66</v>
      </c>
      <c r="D201" s="70">
        <f t="shared" si="21"/>
        <v>95.588235294117652</v>
      </c>
      <c r="E201" s="110">
        <v>18.420000000000002</v>
      </c>
      <c r="F201" s="111">
        <v>6.123E-3</v>
      </c>
      <c r="G201" s="107">
        <f t="shared" si="13"/>
        <v>18.426123</v>
      </c>
      <c r="H201" s="72">
        <v>3.62</v>
      </c>
      <c r="I201" s="74" t="s">
        <v>75</v>
      </c>
      <c r="J201" s="77">
        <f t="shared" si="24"/>
        <v>3620000</v>
      </c>
      <c r="K201" s="72">
        <v>139.69999999999999</v>
      </c>
      <c r="L201" s="74" t="s">
        <v>12</v>
      </c>
      <c r="M201" s="77">
        <f t="shared" si="19"/>
        <v>139700</v>
      </c>
      <c r="N201" s="72">
        <v>8.74</v>
      </c>
      <c r="O201" s="74" t="s">
        <v>12</v>
      </c>
      <c r="P201" s="77">
        <f t="shared" si="22"/>
        <v>8740</v>
      </c>
    </row>
    <row r="202" spans="2:16">
      <c r="B202" s="108">
        <v>14</v>
      </c>
      <c r="C202" s="109" t="s">
        <v>66</v>
      </c>
      <c r="D202" s="70">
        <f t="shared" si="21"/>
        <v>102.94117647058823</v>
      </c>
      <c r="E202" s="110">
        <v>17.53</v>
      </c>
      <c r="F202" s="111">
        <v>5.7270000000000003E-3</v>
      </c>
      <c r="G202" s="107">
        <f t="shared" si="13"/>
        <v>17.535727000000001</v>
      </c>
      <c r="H202" s="72">
        <v>4.09</v>
      </c>
      <c r="I202" s="74" t="s">
        <v>75</v>
      </c>
      <c r="J202" s="77">
        <f t="shared" si="24"/>
        <v>4090000</v>
      </c>
      <c r="K202" s="72">
        <v>154.22999999999999</v>
      </c>
      <c r="L202" s="74" t="s">
        <v>12</v>
      </c>
      <c r="M202" s="77">
        <f t="shared" si="19"/>
        <v>154230</v>
      </c>
      <c r="N202" s="72">
        <v>9.7100000000000009</v>
      </c>
      <c r="O202" s="74" t="s">
        <v>12</v>
      </c>
      <c r="P202" s="77">
        <f t="shared" si="22"/>
        <v>9710</v>
      </c>
    </row>
    <row r="203" spans="2:16">
      <c r="B203" s="108">
        <v>15</v>
      </c>
      <c r="C203" s="109" t="s">
        <v>66</v>
      </c>
      <c r="D203" s="70">
        <f t="shared" si="21"/>
        <v>110.29411764705883</v>
      </c>
      <c r="E203" s="110">
        <v>16.739999999999998</v>
      </c>
      <c r="F203" s="111">
        <v>5.3810000000000004E-3</v>
      </c>
      <c r="G203" s="107">
        <f t="shared" si="13"/>
        <v>16.745380999999998</v>
      </c>
      <c r="H203" s="72">
        <v>4.57</v>
      </c>
      <c r="I203" s="74" t="s">
        <v>75</v>
      </c>
      <c r="J203" s="77">
        <f t="shared" si="24"/>
        <v>4570000</v>
      </c>
      <c r="K203" s="72">
        <v>168.78</v>
      </c>
      <c r="L203" s="74" t="s">
        <v>12</v>
      </c>
      <c r="M203" s="77">
        <f t="shared" si="19"/>
        <v>168780</v>
      </c>
      <c r="N203" s="72">
        <v>10.72</v>
      </c>
      <c r="O203" s="74" t="s">
        <v>12</v>
      </c>
      <c r="P203" s="77">
        <f t="shared" si="22"/>
        <v>10720</v>
      </c>
    </row>
    <row r="204" spans="2:16">
      <c r="B204" s="108">
        <v>16</v>
      </c>
      <c r="C204" s="109" t="s">
        <v>66</v>
      </c>
      <c r="D204" s="70">
        <f t="shared" si="21"/>
        <v>117.64705882352941</v>
      </c>
      <c r="E204" s="110">
        <v>16.04</v>
      </c>
      <c r="F204" s="111">
        <v>5.0759999999999998E-3</v>
      </c>
      <c r="G204" s="107">
        <f t="shared" si="13"/>
        <v>16.045075999999998</v>
      </c>
      <c r="H204" s="72">
        <v>5.08</v>
      </c>
      <c r="I204" s="74" t="s">
        <v>75</v>
      </c>
      <c r="J204" s="77">
        <f t="shared" si="24"/>
        <v>5080000</v>
      </c>
      <c r="K204" s="72">
        <v>183.37</v>
      </c>
      <c r="L204" s="74" t="s">
        <v>12</v>
      </c>
      <c r="M204" s="77">
        <f t="shared" si="19"/>
        <v>183370</v>
      </c>
      <c r="N204" s="72">
        <v>11.78</v>
      </c>
      <c r="O204" s="74" t="s">
        <v>12</v>
      </c>
      <c r="P204" s="77">
        <f t="shared" si="22"/>
        <v>11780</v>
      </c>
    </row>
    <row r="205" spans="2:16">
      <c r="B205" s="108">
        <v>17</v>
      </c>
      <c r="C205" s="109" t="s">
        <v>66</v>
      </c>
      <c r="D205" s="70">
        <f t="shared" si="21"/>
        <v>125</v>
      </c>
      <c r="E205" s="110">
        <v>15.41</v>
      </c>
      <c r="F205" s="111">
        <v>4.8050000000000002E-3</v>
      </c>
      <c r="G205" s="107">
        <f t="shared" si="13"/>
        <v>15.414804999999999</v>
      </c>
      <c r="H205" s="72">
        <v>5.6</v>
      </c>
      <c r="I205" s="74" t="s">
        <v>75</v>
      </c>
      <c r="J205" s="77">
        <f t="shared" si="24"/>
        <v>5600000</v>
      </c>
      <c r="K205" s="72">
        <v>198.01</v>
      </c>
      <c r="L205" s="74" t="s">
        <v>12</v>
      </c>
      <c r="M205" s="77">
        <f t="shared" si="19"/>
        <v>198010</v>
      </c>
      <c r="N205" s="72">
        <v>12.87</v>
      </c>
      <c r="O205" s="74" t="s">
        <v>12</v>
      </c>
      <c r="P205" s="77">
        <f t="shared" si="22"/>
        <v>12870</v>
      </c>
    </row>
    <row r="206" spans="2:16">
      <c r="B206" s="108">
        <v>18</v>
      </c>
      <c r="C206" s="109" t="s">
        <v>66</v>
      </c>
      <c r="D206" s="70">
        <f t="shared" si="21"/>
        <v>132.35294117647058</v>
      </c>
      <c r="E206" s="110">
        <v>14.84</v>
      </c>
      <c r="F206" s="111">
        <v>4.5630000000000002E-3</v>
      </c>
      <c r="G206" s="107">
        <f t="shared" si="13"/>
        <v>14.844562999999999</v>
      </c>
      <c r="H206" s="72">
        <v>6.15</v>
      </c>
      <c r="I206" s="74" t="s">
        <v>75</v>
      </c>
      <c r="J206" s="77">
        <f t="shared" si="24"/>
        <v>6150000</v>
      </c>
      <c r="K206" s="72">
        <v>212.7</v>
      </c>
      <c r="L206" s="74" t="s">
        <v>12</v>
      </c>
      <c r="M206" s="77">
        <f t="shared" si="19"/>
        <v>212700</v>
      </c>
      <c r="N206" s="72">
        <v>14</v>
      </c>
      <c r="O206" s="74" t="s">
        <v>12</v>
      </c>
      <c r="P206" s="77">
        <f t="shared" si="22"/>
        <v>14000</v>
      </c>
    </row>
    <row r="207" spans="2:16">
      <c r="B207" s="108">
        <v>20</v>
      </c>
      <c r="C207" s="109" t="s">
        <v>66</v>
      </c>
      <c r="D207" s="70">
        <f t="shared" si="21"/>
        <v>147.05882352941177</v>
      </c>
      <c r="E207" s="110">
        <v>13.86</v>
      </c>
      <c r="F207" s="111">
        <v>4.1479999999999998E-3</v>
      </c>
      <c r="G207" s="107">
        <f t="shared" si="13"/>
        <v>13.864148</v>
      </c>
      <c r="H207" s="72">
        <v>7.31</v>
      </c>
      <c r="I207" s="74" t="s">
        <v>75</v>
      </c>
      <c r="J207" s="77">
        <f t="shared" si="24"/>
        <v>7310000</v>
      </c>
      <c r="K207" s="72">
        <v>268.45999999999998</v>
      </c>
      <c r="L207" s="74" t="s">
        <v>12</v>
      </c>
      <c r="M207" s="77">
        <f t="shared" si="19"/>
        <v>268460</v>
      </c>
      <c r="N207" s="72">
        <v>16.36</v>
      </c>
      <c r="O207" s="74" t="s">
        <v>12</v>
      </c>
      <c r="P207" s="77">
        <f t="shared" si="22"/>
        <v>16360</v>
      </c>
    </row>
    <row r="208" spans="2:16">
      <c r="B208" s="108">
        <v>22.5</v>
      </c>
      <c r="C208" s="109" t="s">
        <v>66</v>
      </c>
      <c r="D208" s="70">
        <f t="shared" si="21"/>
        <v>165.44117647058823</v>
      </c>
      <c r="E208" s="110">
        <v>12.85</v>
      </c>
      <c r="F208" s="111">
        <v>3.728E-3</v>
      </c>
      <c r="G208" s="107">
        <f t="shared" si="13"/>
        <v>12.853728</v>
      </c>
      <c r="H208" s="72">
        <v>8.8699999999999992</v>
      </c>
      <c r="I208" s="74" t="s">
        <v>75</v>
      </c>
      <c r="J208" s="77">
        <f t="shared" si="24"/>
        <v>8870000</v>
      </c>
      <c r="K208" s="72">
        <v>347.11</v>
      </c>
      <c r="L208" s="74" t="s">
        <v>12</v>
      </c>
      <c r="M208" s="77">
        <f t="shared" si="19"/>
        <v>347110</v>
      </c>
      <c r="N208" s="72">
        <v>19.5</v>
      </c>
      <c r="O208" s="74" t="s">
        <v>12</v>
      </c>
      <c r="P208" s="77">
        <f t="shared" si="22"/>
        <v>19500</v>
      </c>
    </row>
    <row r="209" spans="2:16">
      <c r="B209" s="108">
        <v>25</v>
      </c>
      <c r="C209" s="109" t="s">
        <v>66</v>
      </c>
      <c r="D209" s="70">
        <f t="shared" si="21"/>
        <v>183.8235294117647</v>
      </c>
      <c r="E209" s="110">
        <v>12.02</v>
      </c>
      <c r="F209" s="111">
        <v>3.388E-3</v>
      </c>
      <c r="G209" s="107">
        <f t="shared" si="13"/>
        <v>12.023387999999999</v>
      </c>
      <c r="H209" s="72">
        <v>10.54</v>
      </c>
      <c r="I209" s="74" t="s">
        <v>75</v>
      </c>
      <c r="J209" s="77">
        <f t="shared" si="24"/>
        <v>10540000</v>
      </c>
      <c r="K209" s="72">
        <v>419.86</v>
      </c>
      <c r="L209" s="74" t="s">
        <v>12</v>
      </c>
      <c r="M209" s="77">
        <f t="shared" si="19"/>
        <v>419860</v>
      </c>
      <c r="N209" s="72">
        <v>22.82</v>
      </c>
      <c r="O209" s="74" t="s">
        <v>12</v>
      </c>
      <c r="P209" s="77">
        <f t="shared" si="22"/>
        <v>22820</v>
      </c>
    </row>
    <row r="210" spans="2:16">
      <c r="B210" s="108">
        <v>27.5</v>
      </c>
      <c r="C210" s="109" t="s">
        <v>66</v>
      </c>
      <c r="D210" s="70">
        <f t="shared" si="21"/>
        <v>202.20588235294119</v>
      </c>
      <c r="E210" s="110">
        <v>11.34</v>
      </c>
      <c r="F210" s="111">
        <v>3.107E-3</v>
      </c>
      <c r="G210" s="107">
        <f t="shared" si="13"/>
        <v>11.343107</v>
      </c>
      <c r="H210" s="72">
        <v>12.31</v>
      </c>
      <c r="I210" s="74" t="s">
        <v>75</v>
      </c>
      <c r="J210" s="77">
        <f t="shared" si="24"/>
        <v>12310000</v>
      </c>
      <c r="K210" s="72">
        <v>489.41</v>
      </c>
      <c r="L210" s="74" t="s">
        <v>12</v>
      </c>
      <c r="M210" s="77">
        <f t="shared" si="19"/>
        <v>489410</v>
      </c>
      <c r="N210" s="72">
        <v>26.32</v>
      </c>
      <c r="O210" s="74" t="s">
        <v>12</v>
      </c>
      <c r="P210" s="77">
        <f t="shared" si="22"/>
        <v>26320</v>
      </c>
    </row>
    <row r="211" spans="2:16">
      <c r="B211" s="108">
        <v>30</v>
      </c>
      <c r="C211" s="109" t="s">
        <v>66</v>
      </c>
      <c r="D211" s="70">
        <f t="shared" si="21"/>
        <v>220.58823529411765</v>
      </c>
      <c r="E211" s="110">
        <v>10.76</v>
      </c>
      <c r="F211" s="111">
        <v>2.8700000000000002E-3</v>
      </c>
      <c r="G211" s="107">
        <f t="shared" si="13"/>
        <v>10.762869999999999</v>
      </c>
      <c r="H211" s="72">
        <v>14.19</v>
      </c>
      <c r="I211" s="74" t="s">
        <v>75</v>
      </c>
      <c r="J211" s="77">
        <f t="shared" si="24"/>
        <v>14190000</v>
      </c>
      <c r="K211" s="72">
        <v>556.97</v>
      </c>
      <c r="L211" s="74" t="s">
        <v>12</v>
      </c>
      <c r="M211" s="77">
        <f t="shared" si="19"/>
        <v>556970</v>
      </c>
      <c r="N211" s="72">
        <v>29.97</v>
      </c>
      <c r="O211" s="74" t="s">
        <v>12</v>
      </c>
      <c r="P211" s="77">
        <f t="shared" si="22"/>
        <v>29970</v>
      </c>
    </row>
    <row r="212" spans="2:16">
      <c r="B212" s="108">
        <v>32.5</v>
      </c>
      <c r="C212" s="109" t="s">
        <v>66</v>
      </c>
      <c r="D212" s="70">
        <f t="shared" si="21"/>
        <v>238.97058823529412</v>
      </c>
      <c r="E212" s="110">
        <v>10.26</v>
      </c>
      <c r="F212" s="111">
        <v>2.6689999999999999E-3</v>
      </c>
      <c r="G212" s="107">
        <f t="shared" si="13"/>
        <v>10.262668999999999</v>
      </c>
      <c r="H212" s="72">
        <v>16.170000000000002</v>
      </c>
      <c r="I212" s="74" t="s">
        <v>75</v>
      </c>
      <c r="J212" s="77">
        <f t="shared" si="24"/>
        <v>16170000.000000002</v>
      </c>
      <c r="K212" s="72">
        <v>623.13</v>
      </c>
      <c r="L212" s="74" t="s">
        <v>12</v>
      </c>
      <c r="M212" s="77">
        <f t="shared" si="19"/>
        <v>623130</v>
      </c>
      <c r="N212" s="72">
        <v>33.770000000000003</v>
      </c>
      <c r="O212" s="74" t="s">
        <v>12</v>
      </c>
      <c r="P212" s="77">
        <f t="shared" si="22"/>
        <v>33770</v>
      </c>
    </row>
    <row r="213" spans="2:16">
      <c r="B213" s="108">
        <v>35</v>
      </c>
      <c r="C213" s="109" t="s">
        <v>66</v>
      </c>
      <c r="D213" s="70">
        <f t="shared" si="21"/>
        <v>257.35294117647061</v>
      </c>
      <c r="E213" s="110">
        <v>9.8339999999999996</v>
      </c>
      <c r="F213" s="111">
        <v>2.4949999999999998E-3</v>
      </c>
      <c r="G213" s="107">
        <f t="shared" ref="G213:G228" si="25">E213+F213</f>
        <v>9.8364949999999993</v>
      </c>
      <c r="H213" s="72">
        <v>18.23</v>
      </c>
      <c r="I213" s="74" t="s">
        <v>75</v>
      </c>
      <c r="J213" s="77">
        <f t="shared" si="24"/>
        <v>18230000</v>
      </c>
      <c r="K213" s="72">
        <v>688.26</v>
      </c>
      <c r="L213" s="74" t="s">
        <v>12</v>
      </c>
      <c r="M213" s="77">
        <f t="shared" si="19"/>
        <v>688260</v>
      </c>
      <c r="N213" s="72">
        <v>37.700000000000003</v>
      </c>
      <c r="O213" s="74" t="s">
        <v>12</v>
      </c>
      <c r="P213" s="77">
        <f t="shared" si="22"/>
        <v>37700</v>
      </c>
    </row>
    <row r="214" spans="2:16">
      <c r="B214" s="108">
        <v>37.5</v>
      </c>
      <c r="C214" s="109" t="s">
        <v>66</v>
      </c>
      <c r="D214" s="70">
        <f t="shared" si="21"/>
        <v>275.73529411764707</v>
      </c>
      <c r="E214" s="110">
        <v>9.4610000000000003</v>
      </c>
      <c r="F214" s="111">
        <v>2.343E-3</v>
      </c>
      <c r="G214" s="107">
        <f t="shared" si="25"/>
        <v>9.4633430000000001</v>
      </c>
      <c r="H214" s="72">
        <v>20.39</v>
      </c>
      <c r="I214" s="74" t="s">
        <v>75</v>
      </c>
      <c r="J214" s="77">
        <f t="shared" si="24"/>
        <v>20390000</v>
      </c>
      <c r="K214" s="72">
        <v>752.55</v>
      </c>
      <c r="L214" s="74" t="s">
        <v>12</v>
      </c>
      <c r="M214" s="77">
        <f t="shared" si="19"/>
        <v>752550</v>
      </c>
      <c r="N214" s="72">
        <v>41.75</v>
      </c>
      <c r="O214" s="74" t="s">
        <v>12</v>
      </c>
      <c r="P214" s="77">
        <f t="shared" si="22"/>
        <v>41750</v>
      </c>
    </row>
    <row r="215" spans="2:16">
      <c r="B215" s="108">
        <v>40</v>
      </c>
      <c r="C215" s="109" t="s">
        <v>66</v>
      </c>
      <c r="D215" s="70">
        <f t="shared" si="21"/>
        <v>294.11764705882354</v>
      </c>
      <c r="E215" s="110">
        <v>9.1329999999999991</v>
      </c>
      <c r="F215" s="111">
        <v>2.209E-3</v>
      </c>
      <c r="G215" s="107">
        <f t="shared" si="25"/>
        <v>9.1352089999999997</v>
      </c>
      <c r="H215" s="72">
        <v>22.62</v>
      </c>
      <c r="I215" s="74" t="s">
        <v>75</v>
      </c>
      <c r="J215" s="77">
        <f t="shared" si="24"/>
        <v>22620000</v>
      </c>
      <c r="K215" s="72">
        <v>816.12</v>
      </c>
      <c r="L215" s="74" t="s">
        <v>12</v>
      </c>
      <c r="M215" s="77">
        <f t="shared" si="19"/>
        <v>816120</v>
      </c>
      <c r="N215" s="72">
        <v>45.91</v>
      </c>
      <c r="O215" s="74" t="s">
        <v>12</v>
      </c>
      <c r="P215" s="77">
        <f t="shared" si="22"/>
        <v>45910</v>
      </c>
    </row>
    <row r="216" spans="2:16">
      <c r="B216" s="108">
        <v>45</v>
      </c>
      <c r="C216" s="109" t="s">
        <v>66</v>
      </c>
      <c r="D216" s="70">
        <f t="shared" si="21"/>
        <v>330.88235294117646</v>
      </c>
      <c r="E216" s="110">
        <v>8.5850000000000009</v>
      </c>
      <c r="F216" s="111">
        <v>1.9840000000000001E-3</v>
      </c>
      <c r="G216" s="107">
        <f t="shared" si="25"/>
        <v>8.5869840000000011</v>
      </c>
      <c r="H216" s="72">
        <v>27.31</v>
      </c>
      <c r="I216" s="74" t="s">
        <v>75</v>
      </c>
      <c r="J216" s="77">
        <f t="shared" si="24"/>
        <v>27310000</v>
      </c>
      <c r="K216" s="72">
        <v>1.05</v>
      </c>
      <c r="L216" s="73" t="s">
        <v>75</v>
      </c>
      <c r="M216" s="77">
        <f t="shared" ref="M216:M217" si="26">K216*1000000</f>
        <v>1050000</v>
      </c>
      <c r="N216" s="72">
        <v>54.53</v>
      </c>
      <c r="O216" s="74" t="s">
        <v>12</v>
      </c>
      <c r="P216" s="77">
        <f t="shared" si="22"/>
        <v>54530</v>
      </c>
    </row>
    <row r="217" spans="2:16">
      <c r="B217" s="108">
        <v>50</v>
      </c>
      <c r="C217" s="109" t="s">
        <v>66</v>
      </c>
      <c r="D217" s="70">
        <f t="shared" si="21"/>
        <v>367.64705882352939</v>
      </c>
      <c r="E217" s="110">
        <v>8.1460000000000008</v>
      </c>
      <c r="F217" s="111">
        <v>1.802E-3</v>
      </c>
      <c r="G217" s="107">
        <f t="shared" si="25"/>
        <v>8.1478020000000004</v>
      </c>
      <c r="H217" s="72">
        <v>32.270000000000003</v>
      </c>
      <c r="I217" s="74" t="s">
        <v>75</v>
      </c>
      <c r="J217" s="77">
        <f t="shared" si="24"/>
        <v>32270000.000000004</v>
      </c>
      <c r="K217" s="72">
        <v>1.26</v>
      </c>
      <c r="L217" s="74" t="s">
        <v>75</v>
      </c>
      <c r="M217" s="77">
        <f t="shared" si="26"/>
        <v>1260000</v>
      </c>
      <c r="N217" s="72">
        <v>63.48</v>
      </c>
      <c r="O217" s="74" t="s">
        <v>12</v>
      </c>
      <c r="P217" s="77">
        <f t="shared" si="22"/>
        <v>63480</v>
      </c>
    </row>
    <row r="218" spans="2:16">
      <c r="B218" s="108">
        <v>55</v>
      </c>
      <c r="C218" s="109" t="s">
        <v>66</v>
      </c>
      <c r="D218" s="70">
        <f t="shared" si="21"/>
        <v>404.41176470588238</v>
      </c>
      <c r="E218" s="110">
        <v>7.7859999999999996</v>
      </c>
      <c r="F218" s="111">
        <v>1.6509999999999999E-3</v>
      </c>
      <c r="G218" s="107">
        <f t="shared" si="25"/>
        <v>7.7876509999999994</v>
      </c>
      <c r="H218" s="72">
        <v>37.479999999999997</v>
      </c>
      <c r="I218" s="74" t="s">
        <v>75</v>
      </c>
      <c r="J218" s="77">
        <f t="shared" si="24"/>
        <v>37480000</v>
      </c>
      <c r="K218" s="72">
        <v>1.46</v>
      </c>
      <c r="L218" s="74" t="s">
        <v>75</v>
      </c>
      <c r="M218" s="77">
        <f>K218*1000000</f>
        <v>1460000</v>
      </c>
      <c r="N218" s="72">
        <v>72.709999999999994</v>
      </c>
      <c r="O218" s="74" t="s">
        <v>12</v>
      </c>
      <c r="P218" s="77">
        <f t="shared" si="22"/>
        <v>72710</v>
      </c>
    </row>
    <row r="219" spans="2:16">
      <c r="B219" s="108">
        <v>60</v>
      </c>
      <c r="C219" s="109" t="s">
        <v>66</v>
      </c>
      <c r="D219" s="70">
        <f t="shared" si="21"/>
        <v>441.1764705882353</v>
      </c>
      <c r="E219" s="110">
        <v>7.4870000000000001</v>
      </c>
      <c r="F219" s="111">
        <v>1.5250000000000001E-3</v>
      </c>
      <c r="G219" s="107">
        <f t="shared" si="25"/>
        <v>7.4885250000000001</v>
      </c>
      <c r="H219" s="72">
        <v>42.92</v>
      </c>
      <c r="I219" s="74" t="s">
        <v>75</v>
      </c>
      <c r="J219" s="77">
        <f t="shared" si="24"/>
        <v>42920000</v>
      </c>
      <c r="K219" s="72">
        <v>1.65</v>
      </c>
      <c r="L219" s="74" t="s">
        <v>75</v>
      </c>
      <c r="M219" s="77">
        <f t="shared" ref="M219:M228" si="27">K219*1000000</f>
        <v>1650000</v>
      </c>
      <c r="N219" s="72">
        <v>82.17</v>
      </c>
      <c r="O219" s="74" t="s">
        <v>12</v>
      </c>
      <c r="P219" s="77">
        <f t="shared" si="22"/>
        <v>82170</v>
      </c>
    </row>
    <row r="220" spans="2:16">
      <c r="B220" s="108">
        <v>65</v>
      </c>
      <c r="C220" s="109" t="s">
        <v>66</v>
      </c>
      <c r="D220" s="70">
        <f t="shared" si="21"/>
        <v>477.94117647058823</v>
      </c>
      <c r="E220" s="110">
        <v>7.2359999999999998</v>
      </c>
      <c r="F220" s="111">
        <v>1.4170000000000001E-3</v>
      </c>
      <c r="G220" s="107">
        <f t="shared" si="25"/>
        <v>7.2374169999999998</v>
      </c>
      <c r="H220" s="72">
        <v>48.56</v>
      </c>
      <c r="I220" s="74" t="s">
        <v>75</v>
      </c>
      <c r="J220" s="77">
        <f t="shared" si="24"/>
        <v>48560000</v>
      </c>
      <c r="K220" s="72">
        <v>1.84</v>
      </c>
      <c r="L220" s="74" t="s">
        <v>75</v>
      </c>
      <c r="M220" s="77">
        <f t="shared" si="27"/>
        <v>1840000</v>
      </c>
      <c r="N220" s="72">
        <v>91.82</v>
      </c>
      <c r="O220" s="74" t="s">
        <v>12</v>
      </c>
      <c r="P220" s="77">
        <f t="shared" si="22"/>
        <v>91820</v>
      </c>
    </row>
    <row r="221" spans="2:16">
      <c r="B221" s="108">
        <v>70</v>
      </c>
      <c r="C221" s="109" t="s">
        <v>66</v>
      </c>
      <c r="D221" s="70">
        <f t="shared" si="21"/>
        <v>514.70588235294122</v>
      </c>
      <c r="E221" s="110">
        <v>7.0220000000000002</v>
      </c>
      <c r="F221" s="111">
        <v>1.3240000000000001E-3</v>
      </c>
      <c r="G221" s="107">
        <f t="shared" si="25"/>
        <v>7.0233240000000006</v>
      </c>
      <c r="H221" s="72">
        <v>54.38</v>
      </c>
      <c r="I221" s="74" t="s">
        <v>75</v>
      </c>
      <c r="J221" s="77">
        <f t="shared" si="24"/>
        <v>54380000</v>
      </c>
      <c r="K221" s="72">
        <v>2.0099999999999998</v>
      </c>
      <c r="L221" s="74" t="s">
        <v>75</v>
      </c>
      <c r="M221" s="77">
        <f t="shared" si="27"/>
        <v>2009999.9999999998</v>
      </c>
      <c r="N221" s="72">
        <v>101.63</v>
      </c>
      <c r="O221" s="74" t="s">
        <v>12</v>
      </c>
      <c r="P221" s="77">
        <f t="shared" si="22"/>
        <v>101630</v>
      </c>
    </row>
    <row r="222" spans="2:16">
      <c r="B222" s="108">
        <v>80</v>
      </c>
      <c r="C222" s="109" t="s">
        <v>66</v>
      </c>
      <c r="D222" s="70">
        <f t="shared" si="21"/>
        <v>588.23529411764707</v>
      </c>
      <c r="E222" s="110">
        <v>6.6790000000000003</v>
      </c>
      <c r="F222" s="111">
        <v>1.1720000000000001E-3</v>
      </c>
      <c r="G222" s="107">
        <f t="shared" si="25"/>
        <v>6.6801720000000007</v>
      </c>
      <c r="H222" s="72">
        <v>66.5</v>
      </c>
      <c r="I222" s="74" t="s">
        <v>75</v>
      </c>
      <c r="J222" s="77">
        <f t="shared" si="24"/>
        <v>66500000</v>
      </c>
      <c r="K222" s="72">
        <v>2.64</v>
      </c>
      <c r="L222" s="74" t="s">
        <v>75</v>
      </c>
      <c r="M222" s="77">
        <f t="shared" si="27"/>
        <v>2640000</v>
      </c>
      <c r="N222" s="72">
        <v>121.58</v>
      </c>
      <c r="O222" s="74" t="s">
        <v>12</v>
      </c>
      <c r="P222" s="77">
        <f t="shared" si="22"/>
        <v>121580</v>
      </c>
    </row>
    <row r="223" spans="2:16">
      <c r="B223" s="108">
        <v>90</v>
      </c>
      <c r="C223" s="109" t="s">
        <v>66</v>
      </c>
      <c r="D223" s="70">
        <f t="shared" si="21"/>
        <v>661.76470588235293</v>
      </c>
      <c r="E223" s="110">
        <v>6.4180000000000001</v>
      </c>
      <c r="F223" s="111">
        <v>1.052E-3</v>
      </c>
      <c r="G223" s="107">
        <f t="shared" si="25"/>
        <v>6.4190519999999998</v>
      </c>
      <c r="H223" s="72">
        <v>79.180000000000007</v>
      </c>
      <c r="I223" s="74" t="s">
        <v>75</v>
      </c>
      <c r="J223" s="77">
        <f t="shared" si="24"/>
        <v>79180000</v>
      </c>
      <c r="K223" s="72">
        <v>3.19</v>
      </c>
      <c r="L223" s="74" t="s">
        <v>75</v>
      </c>
      <c r="M223" s="77">
        <f t="shared" si="27"/>
        <v>3190000</v>
      </c>
      <c r="N223" s="72">
        <v>141.83000000000001</v>
      </c>
      <c r="O223" s="74" t="s">
        <v>12</v>
      </c>
      <c r="P223" s="77">
        <f t="shared" si="22"/>
        <v>141830</v>
      </c>
    </row>
    <row r="224" spans="2:16">
      <c r="B224" s="108">
        <v>100</v>
      </c>
      <c r="C224" s="109" t="s">
        <v>66</v>
      </c>
      <c r="D224" s="70">
        <f t="shared" si="21"/>
        <v>735.29411764705878</v>
      </c>
      <c r="E224" s="110">
        <v>6.2149999999999999</v>
      </c>
      <c r="F224" s="111">
        <v>9.5469999999999995E-4</v>
      </c>
      <c r="G224" s="107">
        <f t="shared" si="25"/>
        <v>6.2159547000000002</v>
      </c>
      <c r="H224" s="72">
        <v>92.32</v>
      </c>
      <c r="I224" s="74" t="s">
        <v>75</v>
      </c>
      <c r="J224" s="77">
        <f t="shared" si="24"/>
        <v>92320000</v>
      </c>
      <c r="K224" s="72">
        <v>3.7</v>
      </c>
      <c r="L224" s="74" t="s">
        <v>75</v>
      </c>
      <c r="M224" s="77">
        <f t="shared" si="27"/>
        <v>3700000</v>
      </c>
      <c r="N224" s="72">
        <v>162.22</v>
      </c>
      <c r="O224" s="74" t="s">
        <v>12</v>
      </c>
      <c r="P224" s="77">
        <f t="shared" si="22"/>
        <v>162220</v>
      </c>
    </row>
    <row r="225" spans="1:16">
      <c r="B225" s="108">
        <v>110</v>
      </c>
      <c r="C225" s="109" t="s">
        <v>66</v>
      </c>
      <c r="D225" s="70">
        <f t="shared" si="21"/>
        <v>808.82352941176475</v>
      </c>
      <c r="E225" s="110">
        <v>6.0549999999999997</v>
      </c>
      <c r="F225" s="111">
        <v>8.7469999999999996E-4</v>
      </c>
      <c r="G225" s="107">
        <f t="shared" si="25"/>
        <v>6.0558746999999995</v>
      </c>
      <c r="H225" s="72">
        <v>105.86</v>
      </c>
      <c r="I225" s="74" t="s">
        <v>75</v>
      </c>
      <c r="J225" s="77">
        <f t="shared" si="24"/>
        <v>105860000</v>
      </c>
      <c r="K225" s="72">
        <v>4.16</v>
      </c>
      <c r="L225" s="74" t="s">
        <v>75</v>
      </c>
      <c r="M225" s="77">
        <f t="shared" si="27"/>
        <v>4160000</v>
      </c>
      <c r="N225" s="72">
        <v>182.64</v>
      </c>
      <c r="O225" s="74" t="s">
        <v>12</v>
      </c>
      <c r="P225" s="77">
        <f t="shared" si="22"/>
        <v>182640</v>
      </c>
    </row>
    <row r="226" spans="1:16">
      <c r="B226" s="108">
        <v>120</v>
      </c>
      <c r="C226" s="109" t="s">
        <v>66</v>
      </c>
      <c r="D226" s="70">
        <f t="shared" si="21"/>
        <v>882.35294117647061</v>
      </c>
      <c r="E226" s="110">
        <v>5.9260000000000002</v>
      </c>
      <c r="F226" s="111">
        <v>8.074E-4</v>
      </c>
      <c r="G226" s="107">
        <f t="shared" si="25"/>
        <v>5.9268074000000004</v>
      </c>
      <c r="H226" s="72">
        <v>119.71</v>
      </c>
      <c r="I226" s="74" t="s">
        <v>75</v>
      </c>
      <c r="J226" s="77">
        <f t="shared" si="24"/>
        <v>119710000</v>
      </c>
      <c r="K226" s="72">
        <v>4.5999999999999996</v>
      </c>
      <c r="L226" s="74" t="s">
        <v>75</v>
      </c>
      <c r="M226" s="77">
        <f t="shared" si="27"/>
        <v>4600000</v>
      </c>
      <c r="N226" s="72">
        <v>203.01</v>
      </c>
      <c r="O226" s="74" t="s">
        <v>12</v>
      </c>
      <c r="P226" s="77">
        <f t="shared" si="22"/>
        <v>203010</v>
      </c>
    </row>
    <row r="227" spans="1:16">
      <c r="B227" s="108">
        <v>130</v>
      </c>
      <c r="C227" s="109" t="s">
        <v>66</v>
      </c>
      <c r="D227" s="70">
        <f t="shared" si="21"/>
        <v>955.88235294117646</v>
      </c>
      <c r="E227" s="110">
        <v>5.8220000000000001</v>
      </c>
      <c r="F227" s="111">
        <v>7.5009999999999996E-4</v>
      </c>
      <c r="G227" s="107">
        <f t="shared" si="25"/>
        <v>5.8227501000000004</v>
      </c>
      <c r="H227" s="72">
        <v>133.84</v>
      </c>
      <c r="I227" s="74" t="s">
        <v>75</v>
      </c>
      <c r="J227" s="77">
        <f t="shared" si="24"/>
        <v>133840000</v>
      </c>
      <c r="K227" s="72">
        <v>5.0199999999999996</v>
      </c>
      <c r="L227" s="74" t="s">
        <v>75</v>
      </c>
      <c r="M227" s="77">
        <f t="shared" si="27"/>
        <v>5020000</v>
      </c>
      <c r="N227" s="72">
        <v>223.27</v>
      </c>
      <c r="O227" s="74" t="s">
        <v>12</v>
      </c>
      <c r="P227" s="77">
        <f t="shared" si="22"/>
        <v>223270</v>
      </c>
    </row>
    <row r="228" spans="1:16">
      <c r="A228" s="4">
        <v>228</v>
      </c>
      <c r="B228" s="108">
        <v>136</v>
      </c>
      <c r="C228" s="109" t="s">
        <v>66</v>
      </c>
      <c r="D228" s="70">
        <f t="shared" si="21"/>
        <v>1000</v>
      </c>
      <c r="E228" s="110">
        <v>5.7709999999999999</v>
      </c>
      <c r="F228" s="111">
        <v>7.1960000000000004E-4</v>
      </c>
      <c r="G228" s="107">
        <f t="shared" si="25"/>
        <v>5.7717196</v>
      </c>
      <c r="H228" s="72">
        <v>142.43</v>
      </c>
      <c r="I228" s="74" t="s">
        <v>75</v>
      </c>
      <c r="J228" s="77">
        <f t="shared" si="24"/>
        <v>142430000</v>
      </c>
      <c r="K228" s="72">
        <v>5.16</v>
      </c>
      <c r="L228" s="74" t="s">
        <v>75</v>
      </c>
      <c r="M228" s="77">
        <f t="shared" si="27"/>
        <v>5160000</v>
      </c>
      <c r="N228" s="72">
        <v>235.34</v>
      </c>
      <c r="O228" s="74" t="s">
        <v>12</v>
      </c>
      <c r="P228" s="77">
        <f t="shared" si="22"/>
        <v>235340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1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28"/>
      <c r="T2" s="25"/>
      <c r="U2" s="46"/>
      <c r="V2" s="129"/>
      <c r="W2" s="25"/>
      <c r="X2" s="25"/>
      <c r="Y2" s="25"/>
    </row>
    <row r="3" spans="1:25">
      <c r="A3" s="4">
        <v>3</v>
      </c>
      <c r="B3" s="12" t="s">
        <v>110</v>
      </c>
      <c r="C3" s="13" t="s">
        <v>17</v>
      </c>
      <c r="E3" s="12" t="s">
        <v>134</v>
      </c>
      <c r="F3" s="185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2"/>
      <c r="W3" s="123"/>
      <c r="X3" s="25"/>
      <c r="Y3" s="25"/>
    </row>
    <row r="4" spans="1:25">
      <c r="A4" s="4">
        <v>4</v>
      </c>
      <c r="B4" s="12" t="s">
        <v>21</v>
      </c>
      <c r="C4" s="20">
        <v>54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111</v>
      </c>
      <c r="L4" s="9"/>
      <c r="M4" s="9"/>
      <c r="N4" s="9"/>
      <c r="O4" s="9"/>
      <c r="R4" s="46"/>
      <c r="S4" s="23"/>
      <c r="T4" s="25"/>
      <c r="U4" s="25"/>
      <c r="V4" s="130"/>
      <c r="W4" s="25"/>
      <c r="X4" s="25"/>
      <c r="Y4" s="25"/>
    </row>
    <row r="5" spans="1:25">
      <c r="A5" s="1">
        <v>5</v>
      </c>
      <c r="B5" s="12" t="s">
        <v>24</v>
      </c>
      <c r="C5" s="20">
        <v>136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112</v>
      </c>
      <c r="K5" s="5" t="s">
        <v>29</v>
      </c>
      <c r="L5" s="14"/>
      <c r="M5" s="14"/>
      <c r="N5" s="9"/>
      <c r="O5" s="15" t="s">
        <v>131</v>
      </c>
      <c r="P5" s="1" t="str">
        <f ca="1">RIGHT(CELL("filename",A1),LEN(CELL("filename",A1))-FIND("]",CELL("filename",A1)))</f>
        <v>srim136Xe_Kapton</v>
      </c>
      <c r="R5" s="46"/>
      <c r="S5" s="23"/>
      <c r="T5" s="124"/>
      <c r="U5" s="121"/>
      <c r="V5" s="98"/>
      <c r="W5" s="25"/>
      <c r="X5" s="25"/>
      <c r="Y5" s="25"/>
    </row>
    <row r="6" spans="1:25">
      <c r="A6" s="4">
        <v>6</v>
      </c>
      <c r="B6" s="12" t="s">
        <v>30</v>
      </c>
      <c r="C6" s="26" t="s">
        <v>73</v>
      </c>
      <c r="D6" s="21" t="s">
        <v>32</v>
      </c>
      <c r="F6" s="27" t="s">
        <v>3</v>
      </c>
      <c r="G6" s="28">
        <v>1</v>
      </c>
      <c r="H6" s="28">
        <v>25.64</v>
      </c>
      <c r="I6" s="29">
        <v>2.64</v>
      </c>
      <c r="J6" s="4">
        <v>1</v>
      </c>
      <c r="K6" s="30">
        <v>14.2</v>
      </c>
      <c r="L6" s="22" t="s">
        <v>99</v>
      </c>
      <c r="M6" s="9"/>
      <c r="N6" s="9"/>
      <c r="O6" s="15" t="s">
        <v>130</v>
      </c>
      <c r="P6" s="131" t="s">
        <v>132</v>
      </c>
      <c r="R6" s="46"/>
      <c r="S6" s="23"/>
      <c r="T6" s="58"/>
      <c r="U6" s="121"/>
      <c r="V6" s="98"/>
      <c r="W6" s="25"/>
      <c r="X6" s="25"/>
      <c r="Y6" s="25"/>
    </row>
    <row r="7" spans="1:25">
      <c r="A7" s="1">
        <v>7</v>
      </c>
      <c r="B7" s="31"/>
      <c r="C7" s="26" t="s">
        <v>74</v>
      </c>
      <c r="F7" s="32" t="s">
        <v>4</v>
      </c>
      <c r="G7" s="33">
        <v>6</v>
      </c>
      <c r="H7" s="33">
        <v>56.41</v>
      </c>
      <c r="I7" s="34">
        <v>69.11</v>
      </c>
      <c r="J7" s="4">
        <v>2</v>
      </c>
      <c r="K7" s="35">
        <v>142</v>
      </c>
      <c r="L7" s="22" t="s">
        <v>34</v>
      </c>
      <c r="M7" s="9"/>
      <c r="N7" s="9"/>
      <c r="O7" s="9"/>
      <c r="R7" s="46"/>
      <c r="S7" s="23"/>
      <c r="T7" s="25"/>
      <c r="U7" s="121"/>
      <c r="V7" s="98"/>
      <c r="W7" s="25"/>
      <c r="X7" s="36"/>
      <c r="Y7" s="25"/>
    </row>
    <row r="8" spans="1:25">
      <c r="A8" s="1">
        <v>8</v>
      </c>
      <c r="B8" s="12" t="s">
        <v>35</v>
      </c>
      <c r="C8" s="37">
        <v>1.42</v>
      </c>
      <c r="D8" s="38" t="s">
        <v>9</v>
      </c>
      <c r="F8" s="32" t="s">
        <v>2</v>
      </c>
      <c r="G8" s="33">
        <v>7</v>
      </c>
      <c r="H8" s="33">
        <v>5.13</v>
      </c>
      <c r="I8" s="34">
        <v>7.33</v>
      </c>
      <c r="J8" s="4">
        <v>3</v>
      </c>
      <c r="K8" s="35">
        <v>142</v>
      </c>
      <c r="L8" s="22" t="s">
        <v>36</v>
      </c>
      <c r="M8" s="9"/>
      <c r="N8" s="9"/>
      <c r="O8" s="9"/>
      <c r="R8" s="46"/>
      <c r="S8" s="23"/>
      <c r="T8" s="25"/>
      <c r="U8" s="121"/>
      <c r="V8" s="99"/>
      <c r="W8" s="25"/>
      <c r="X8" s="40"/>
      <c r="Y8" s="125"/>
    </row>
    <row r="9" spans="1:25">
      <c r="A9" s="1">
        <v>9</v>
      </c>
      <c r="B9" s="31"/>
      <c r="C9" s="37">
        <v>8.7226999999999999E+22</v>
      </c>
      <c r="D9" s="21" t="s">
        <v>10</v>
      </c>
      <c r="F9" s="32" t="s">
        <v>5</v>
      </c>
      <c r="G9" s="33">
        <v>8</v>
      </c>
      <c r="H9" s="33">
        <v>12.82</v>
      </c>
      <c r="I9" s="34">
        <v>20.92</v>
      </c>
      <c r="J9" s="4">
        <v>4</v>
      </c>
      <c r="K9" s="35">
        <v>1</v>
      </c>
      <c r="L9" s="22" t="s">
        <v>70</v>
      </c>
      <c r="M9" s="9"/>
      <c r="N9" s="9"/>
      <c r="O9" s="9"/>
      <c r="R9" s="46"/>
      <c r="S9" s="41"/>
      <c r="T9" s="126"/>
      <c r="U9" s="121"/>
      <c r="V9" s="99"/>
      <c r="W9" s="25"/>
      <c r="X9" s="40"/>
      <c r="Y9" s="125"/>
    </row>
    <row r="10" spans="1:25">
      <c r="A10" s="1">
        <v>10</v>
      </c>
      <c r="B10" s="12" t="s">
        <v>87</v>
      </c>
      <c r="C10" s="42">
        <v>-7.1999999999999995E-2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39</v>
      </c>
      <c r="M10" s="9"/>
      <c r="N10" s="9"/>
      <c r="O10" s="9"/>
      <c r="R10" s="46"/>
      <c r="S10" s="41"/>
      <c r="T10" s="58"/>
      <c r="U10" s="121"/>
      <c r="V10" s="99"/>
      <c r="W10" s="25"/>
      <c r="X10" s="40"/>
      <c r="Y10" s="125"/>
    </row>
    <row r="11" spans="1:25">
      <c r="A11" s="1">
        <v>11</v>
      </c>
      <c r="C11" s="43" t="s">
        <v>71</v>
      </c>
      <c r="D11" s="7" t="s">
        <v>41</v>
      </c>
      <c r="F11" s="32"/>
      <c r="G11" s="33"/>
      <c r="H11" s="33"/>
      <c r="I11" s="34"/>
      <c r="J11" s="4">
        <v>6</v>
      </c>
      <c r="K11" s="35">
        <v>1000</v>
      </c>
      <c r="L11" s="22" t="s">
        <v>42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43</v>
      </c>
      <c r="C12" s="44">
        <v>20</v>
      </c>
      <c r="D12" s="45">
        <f>$C$5/100</f>
        <v>1.36</v>
      </c>
      <c r="E12" s="21" t="s">
        <v>83</v>
      </c>
      <c r="F12" s="32"/>
      <c r="G12" s="33"/>
      <c r="H12" s="33"/>
      <c r="I12" s="34"/>
      <c r="J12" s="4">
        <v>7</v>
      </c>
      <c r="K12" s="35">
        <v>16.279</v>
      </c>
      <c r="L12" s="22" t="s">
        <v>44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45</v>
      </c>
      <c r="C13" s="48">
        <v>228</v>
      </c>
      <c r="D13" s="45">
        <f>$C$5*1000000</f>
        <v>136000000</v>
      </c>
      <c r="E13" s="21" t="s">
        <v>72</v>
      </c>
      <c r="F13" s="49"/>
      <c r="G13" s="50"/>
      <c r="H13" s="50"/>
      <c r="I13" s="51"/>
      <c r="J13" s="4">
        <v>8</v>
      </c>
      <c r="K13" s="52">
        <v>3.1538999999999998E-2</v>
      </c>
      <c r="L13" s="22" t="s">
        <v>46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256</v>
      </c>
      <c r="C14" s="81"/>
      <c r="D14" s="21" t="s">
        <v>206</v>
      </c>
      <c r="E14" s="25"/>
      <c r="F14" s="25"/>
      <c r="G14" s="25"/>
      <c r="H14" s="85">
        <f>SUM(H6:H13)</f>
        <v>100</v>
      </c>
      <c r="I14" s="85">
        <f>SUM(I6:I13)</f>
        <v>100</v>
      </c>
      <c r="J14" s="4">
        <v>0</v>
      </c>
      <c r="K14" s="53" t="s">
        <v>47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7"/>
      <c r="Y14" s="25"/>
    </row>
    <row r="15" spans="1:25" ht="13.5">
      <c r="A15" s="1">
        <v>15</v>
      </c>
      <c r="B15" s="5" t="s">
        <v>254</v>
      </c>
      <c r="C15" s="82"/>
      <c r="D15" s="80" t="s">
        <v>255</v>
      </c>
      <c r="E15" s="100"/>
      <c r="F15" s="100"/>
      <c r="G15" s="100"/>
      <c r="H15" s="58"/>
      <c r="I15" s="58"/>
      <c r="J15" s="101"/>
      <c r="K15" s="59"/>
      <c r="L15" s="60"/>
      <c r="M15" s="101"/>
      <c r="N15" s="21"/>
      <c r="O15" s="21"/>
      <c r="P15" s="101"/>
      <c r="R15" s="46"/>
      <c r="S15" s="47"/>
      <c r="T15" s="25"/>
      <c r="U15" s="25"/>
      <c r="V15" s="97"/>
      <c r="W15" s="97"/>
      <c r="X15" s="40"/>
      <c r="Y15" s="25"/>
    </row>
    <row r="16" spans="1:25" ht="13.5">
      <c r="A16" s="1">
        <v>16</v>
      </c>
      <c r="B16" s="21"/>
      <c r="C16" s="56"/>
      <c r="D16" s="57"/>
      <c r="F16" s="61" t="s">
        <v>48</v>
      </c>
      <c r="G16" s="100"/>
      <c r="H16" s="62"/>
      <c r="I16" s="94" t="s">
        <v>80</v>
      </c>
      <c r="J16" s="102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49</v>
      </c>
      <c r="C17" s="11"/>
      <c r="D17" s="10"/>
      <c r="E17" s="63" t="s">
        <v>50</v>
      </c>
      <c r="F17" s="64" t="s">
        <v>51</v>
      </c>
      <c r="G17" s="65" t="s">
        <v>52</v>
      </c>
      <c r="H17" s="63" t="s">
        <v>53</v>
      </c>
      <c r="I17" s="11"/>
      <c r="J17" s="10"/>
      <c r="K17" s="63" t="s">
        <v>54</v>
      </c>
      <c r="L17" s="66"/>
      <c r="M17" s="67"/>
      <c r="N17" s="63" t="s">
        <v>55</v>
      </c>
      <c r="O17" s="11"/>
      <c r="P17" s="10"/>
    </row>
    <row r="18" spans="1:16">
      <c r="A18" s="1">
        <v>18</v>
      </c>
      <c r="B18" s="68" t="s">
        <v>56</v>
      </c>
      <c r="C18" s="25"/>
      <c r="D18" s="120" t="s">
        <v>57</v>
      </c>
      <c r="E18" s="182" t="s">
        <v>58</v>
      </c>
      <c r="F18" s="183"/>
      <c r="G18" s="184"/>
      <c r="H18" s="68" t="s">
        <v>59</v>
      </c>
      <c r="I18" s="25"/>
      <c r="J18" s="120" t="s">
        <v>60</v>
      </c>
      <c r="K18" s="68" t="s">
        <v>61</v>
      </c>
      <c r="L18" s="69"/>
      <c r="M18" s="120" t="s">
        <v>60</v>
      </c>
      <c r="N18" s="68" t="s">
        <v>61</v>
      </c>
      <c r="O18" s="25"/>
      <c r="P18" s="120" t="s">
        <v>60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1.4</v>
      </c>
      <c r="C20" s="104" t="s">
        <v>62</v>
      </c>
      <c r="D20" s="117">
        <f>B20/1000/$C$5</f>
        <v>1.0294117647058823E-5</v>
      </c>
      <c r="E20" s="105">
        <v>0.22869999999999999</v>
      </c>
      <c r="F20" s="106">
        <v>3</v>
      </c>
      <c r="G20" s="107">
        <f>E20+F20</f>
        <v>3.2286999999999999</v>
      </c>
      <c r="H20" s="103">
        <v>63</v>
      </c>
      <c r="I20" s="104" t="s">
        <v>63</v>
      </c>
      <c r="J20" s="76">
        <f>H20/1000/10</f>
        <v>6.3E-3</v>
      </c>
      <c r="K20" s="103">
        <v>14</v>
      </c>
      <c r="L20" s="104" t="s">
        <v>63</v>
      </c>
      <c r="M20" s="76">
        <f t="shared" ref="M20:M83" si="0">K20/1000/10</f>
        <v>1.4E-3</v>
      </c>
      <c r="N20" s="103">
        <v>10</v>
      </c>
      <c r="O20" s="104" t="s">
        <v>63</v>
      </c>
      <c r="P20" s="76">
        <f t="shared" ref="P20:P83" si="1">N20/1000/10</f>
        <v>1E-3</v>
      </c>
    </row>
    <row r="21" spans="1:16">
      <c r="B21" s="108">
        <v>1.5</v>
      </c>
      <c r="C21" s="109" t="s">
        <v>62</v>
      </c>
      <c r="D21" s="95">
        <f t="shared" ref="D21:D84" si="2">B21/1000/$C$5</f>
        <v>1.1029411764705883E-5</v>
      </c>
      <c r="E21" s="110">
        <v>0.23669999999999999</v>
      </c>
      <c r="F21" s="111">
        <v>3.101</v>
      </c>
      <c r="G21" s="107">
        <f t="shared" ref="G21:G84" si="3">E21+F21</f>
        <v>3.3376999999999999</v>
      </c>
      <c r="H21" s="108">
        <v>65</v>
      </c>
      <c r="I21" s="109" t="s">
        <v>63</v>
      </c>
      <c r="J21" s="70">
        <f t="shared" ref="J21:J84" si="4">H21/1000/10</f>
        <v>6.5000000000000006E-3</v>
      </c>
      <c r="K21" s="108">
        <v>15</v>
      </c>
      <c r="L21" s="109" t="s">
        <v>63</v>
      </c>
      <c r="M21" s="70">
        <f t="shared" si="0"/>
        <v>1.5E-3</v>
      </c>
      <c r="N21" s="108">
        <v>10</v>
      </c>
      <c r="O21" s="109" t="s">
        <v>63</v>
      </c>
      <c r="P21" s="70">
        <f t="shared" si="1"/>
        <v>1E-3</v>
      </c>
    </row>
    <row r="22" spans="1:16">
      <c r="B22" s="108">
        <v>1.6</v>
      </c>
      <c r="C22" s="109" t="s">
        <v>62</v>
      </c>
      <c r="D22" s="95">
        <f t="shared" si="2"/>
        <v>1.1764705882352942E-5</v>
      </c>
      <c r="E22" s="110">
        <v>0.2445</v>
      </c>
      <c r="F22" s="111">
        <v>3.1970000000000001</v>
      </c>
      <c r="G22" s="107">
        <f t="shared" si="3"/>
        <v>3.4415</v>
      </c>
      <c r="H22" s="108">
        <v>67</v>
      </c>
      <c r="I22" s="109" t="s">
        <v>63</v>
      </c>
      <c r="J22" s="70">
        <f t="shared" si="4"/>
        <v>6.7000000000000002E-3</v>
      </c>
      <c r="K22" s="108">
        <v>15</v>
      </c>
      <c r="L22" s="109" t="s">
        <v>63</v>
      </c>
      <c r="M22" s="70">
        <f t="shared" si="0"/>
        <v>1.5E-3</v>
      </c>
      <c r="N22" s="108">
        <v>11</v>
      </c>
      <c r="O22" s="109" t="s">
        <v>63</v>
      </c>
      <c r="P22" s="70">
        <f t="shared" si="1"/>
        <v>1.0999999999999998E-3</v>
      </c>
    </row>
    <row r="23" spans="1:16">
      <c r="B23" s="108">
        <v>1.7</v>
      </c>
      <c r="C23" s="109" t="s">
        <v>62</v>
      </c>
      <c r="D23" s="95">
        <f t="shared" si="2"/>
        <v>1.2499999999999999E-5</v>
      </c>
      <c r="E23" s="110">
        <v>0.252</v>
      </c>
      <c r="F23" s="111">
        <v>3.29</v>
      </c>
      <c r="G23" s="107">
        <f t="shared" si="3"/>
        <v>3.5419999999999998</v>
      </c>
      <c r="H23" s="108">
        <v>69</v>
      </c>
      <c r="I23" s="109" t="s">
        <v>63</v>
      </c>
      <c r="J23" s="70">
        <f t="shared" si="4"/>
        <v>6.9000000000000008E-3</v>
      </c>
      <c r="K23" s="108">
        <v>16</v>
      </c>
      <c r="L23" s="109" t="s">
        <v>63</v>
      </c>
      <c r="M23" s="70">
        <f t="shared" si="0"/>
        <v>1.6000000000000001E-3</v>
      </c>
      <c r="N23" s="108">
        <v>11</v>
      </c>
      <c r="O23" s="109" t="s">
        <v>63</v>
      </c>
      <c r="P23" s="70">
        <f t="shared" si="1"/>
        <v>1.0999999999999998E-3</v>
      </c>
    </row>
    <row r="24" spans="1:16">
      <c r="B24" s="108">
        <v>1.8</v>
      </c>
      <c r="C24" s="109" t="s">
        <v>62</v>
      </c>
      <c r="D24" s="95">
        <f t="shared" si="2"/>
        <v>1.3235294117647058E-5</v>
      </c>
      <c r="E24" s="110">
        <v>0.25929999999999997</v>
      </c>
      <c r="F24" s="111">
        <v>3.379</v>
      </c>
      <c r="G24" s="107">
        <f t="shared" si="3"/>
        <v>3.6383000000000001</v>
      </c>
      <c r="H24" s="108">
        <v>70</v>
      </c>
      <c r="I24" s="109" t="s">
        <v>63</v>
      </c>
      <c r="J24" s="70">
        <f t="shared" si="4"/>
        <v>7.000000000000001E-3</v>
      </c>
      <c r="K24" s="108">
        <v>16</v>
      </c>
      <c r="L24" s="109" t="s">
        <v>63</v>
      </c>
      <c r="M24" s="70">
        <f t="shared" si="0"/>
        <v>1.6000000000000001E-3</v>
      </c>
      <c r="N24" s="108">
        <v>11</v>
      </c>
      <c r="O24" s="109" t="s">
        <v>63</v>
      </c>
      <c r="P24" s="70">
        <f t="shared" si="1"/>
        <v>1.0999999999999998E-3</v>
      </c>
    </row>
    <row r="25" spans="1:16">
      <c r="B25" s="108">
        <v>2</v>
      </c>
      <c r="C25" s="109" t="s">
        <v>62</v>
      </c>
      <c r="D25" s="95">
        <f t="shared" si="2"/>
        <v>1.4705882352941177E-5</v>
      </c>
      <c r="E25" s="110">
        <v>0.27339999999999998</v>
      </c>
      <c r="F25" s="111">
        <v>3.548</v>
      </c>
      <c r="G25" s="107">
        <f t="shared" si="3"/>
        <v>3.8214000000000001</v>
      </c>
      <c r="H25" s="108">
        <v>74</v>
      </c>
      <c r="I25" s="109" t="s">
        <v>63</v>
      </c>
      <c r="J25" s="70">
        <f t="shared" si="4"/>
        <v>7.3999999999999995E-3</v>
      </c>
      <c r="K25" s="108">
        <v>17</v>
      </c>
      <c r="L25" s="109" t="s">
        <v>63</v>
      </c>
      <c r="M25" s="70">
        <f t="shared" si="0"/>
        <v>1.7000000000000001E-3</v>
      </c>
      <c r="N25" s="108">
        <v>12</v>
      </c>
      <c r="O25" s="109" t="s">
        <v>63</v>
      </c>
      <c r="P25" s="70">
        <f t="shared" si="1"/>
        <v>1.2000000000000001E-3</v>
      </c>
    </row>
    <row r="26" spans="1:16">
      <c r="B26" s="108">
        <v>2.25</v>
      </c>
      <c r="C26" s="109" t="s">
        <v>62</v>
      </c>
      <c r="D26" s="95">
        <f t="shared" si="2"/>
        <v>1.6544117647058822E-5</v>
      </c>
      <c r="E26" s="110">
        <v>0.28999999999999998</v>
      </c>
      <c r="F26" s="111">
        <v>3.7429999999999999</v>
      </c>
      <c r="G26" s="107">
        <f t="shared" si="3"/>
        <v>4.0329999999999995</v>
      </c>
      <c r="H26" s="108">
        <v>78</v>
      </c>
      <c r="I26" s="109" t="s">
        <v>63</v>
      </c>
      <c r="J26" s="70">
        <f t="shared" si="4"/>
        <v>7.7999999999999996E-3</v>
      </c>
      <c r="K26" s="108">
        <v>17</v>
      </c>
      <c r="L26" s="109" t="s">
        <v>63</v>
      </c>
      <c r="M26" s="70">
        <f t="shared" si="0"/>
        <v>1.7000000000000001E-3</v>
      </c>
      <c r="N26" s="108">
        <v>12</v>
      </c>
      <c r="O26" s="109" t="s">
        <v>63</v>
      </c>
      <c r="P26" s="70">
        <f t="shared" si="1"/>
        <v>1.2000000000000001E-3</v>
      </c>
    </row>
    <row r="27" spans="1:16">
      <c r="B27" s="108">
        <v>2.5</v>
      </c>
      <c r="C27" s="109" t="s">
        <v>62</v>
      </c>
      <c r="D27" s="95">
        <f t="shared" si="2"/>
        <v>1.8382352941176472E-5</v>
      </c>
      <c r="E27" s="110">
        <v>0.30559999999999998</v>
      </c>
      <c r="F27" s="111">
        <v>3.9239999999999999</v>
      </c>
      <c r="G27" s="107">
        <f t="shared" si="3"/>
        <v>4.2295999999999996</v>
      </c>
      <c r="H27" s="108">
        <v>82</v>
      </c>
      <c r="I27" s="109" t="s">
        <v>63</v>
      </c>
      <c r="J27" s="70">
        <f t="shared" si="4"/>
        <v>8.2000000000000007E-3</v>
      </c>
      <c r="K27" s="108">
        <v>18</v>
      </c>
      <c r="L27" s="109" t="s">
        <v>63</v>
      </c>
      <c r="M27" s="70">
        <f t="shared" si="0"/>
        <v>1.8E-3</v>
      </c>
      <c r="N27" s="108">
        <v>13</v>
      </c>
      <c r="O27" s="109" t="s">
        <v>63</v>
      </c>
      <c r="P27" s="70">
        <f t="shared" si="1"/>
        <v>1.2999999999999999E-3</v>
      </c>
    </row>
    <row r="28" spans="1:16">
      <c r="B28" s="108">
        <v>2.75</v>
      </c>
      <c r="C28" s="109" t="s">
        <v>62</v>
      </c>
      <c r="D28" s="95">
        <f t="shared" si="2"/>
        <v>2.0220588235294116E-5</v>
      </c>
      <c r="E28" s="110">
        <v>0.3206</v>
      </c>
      <c r="F28" s="111">
        <v>4.0919999999999996</v>
      </c>
      <c r="G28" s="107">
        <f t="shared" si="3"/>
        <v>4.4125999999999994</v>
      </c>
      <c r="H28" s="108">
        <v>86</v>
      </c>
      <c r="I28" s="109" t="s">
        <v>63</v>
      </c>
      <c r="J28" s="70">
        <f t="shared" si="4"/>
        <v>8.6E-3</v>
      </c>
      <c r="K28" s="108">
        <v>19</v>
      </c>
      <c r="L28" s="109" t="s">
        <v>63</v>
      </c>
      <c r="M28" s="70">
        <f t="shared" si="0"/>
        <v>1.9E-3</v>
      </c>
      <c r="N28" s="108">
        <v>14</v>
      </c>
      <c r="O28" s="109" t="s">
        <v>63</v>
      </c>
      <c r="P28" s="70">
        <f t="shared" si="1"/>
        <v>1.4E-3</v>
      </c>
    </row>
    <row r="29" spans="1:16">
      <c r="B29" s="108">
        <v>3</v>
      </c>
      <c r="C29" s="109" t="s">
        <v>62</v>
      </c>
      <c r="D29" s="95">
        <f t="shared" si="2"/>
        <v>2.2058823529411766E-5</v>
      </c>
      <c r="E29" s="110">
        <v>0.33479999999999999</v>
      </c>
      <c r="F29" s="111">
        <v>4.25</v>
      </c>
      <c r="G29" s="107">
        <f t="shared" si="3"/>
        <v>4.5847999999999995</v>
      </c>
      <c r="H29" s="108">
        <v>89</v>
      </c>
      <c r="I29" s="109" t="s">
        <v>63</v>
      </c>
      <c r="J29" s="70">
        <f t="shared" si="4"/>
        <v>8.8999999999999999E-3</v>
      </c>
      <c r="K29" s="108">
        <v>20</v>
      </c>
      <c r="L29" s="109" t="s">
        <v>63</v>
      </c>
      <c r="M29" s="70">
        <f t="shared" si="0"/>
        <v>2E-3</v>
      </c>
      <c r="N29" s="108">
        <v>14</v>
      </c>
      <c r="O29" s="109" t="s">
        <v>63</v>
      </c>
      <c r="P29" s="70">
        <f t="shared" si="1"/>
        <v>1.4E-3</v>
      </c>
    </row>
    <row r="30" spans="1:16">
      <c r="B30" s="108">
        <v>3.25</v>
      </c>
      <c r="C30" s="109" t="s">
        <v>62</v>
      </c>
      <c r="D30" s="95">
        <f t="shared" si="2"/>
        <v>2.389705882352941E-5</v>
      </c>
      <c r="E30" s="110">
        <v>0.34849999999999998</v>
      </c>
      <c r="F30" s="111">
        <v>4.3979999999999997</v>
      </c>
      <c r="G30" s="107">
        <f t="shared" si="3"/>
        <v>4.7464999999999993</v>
      </c>
      <c r="H30" s="108">
        <v>93</v>
      </c>
      <c r="I30" s="109" t="s">
        <v>63</v>
      </c>
      <c r="J30" s="70">
        <f t="shared" si="4"/>
        <v>9.2999999999999992E-3</v>
      </c>
      <c r="K30" s="108">
        <v>20</v>
      </c>
      <c r="L30" s="109" t="s">
        <v>63</v>
      </c>
      <c r="M30" s="70">
        <f t="shared" si="0"/>
        <v>2E-3</v>
      </c>
      <c r="N30" s="108">
        <v>15</v>
      </c>
      <c r="O30" s="109" t="s">
        <v>63</v>
      </c>
      <c r="P30" s="70">
        <f t="shared" si="1"/>
        <v>1.5E-3</v>
      </c>
    </row>
    <row r="31" spans="1:16">
      <c r="B31" s="108">
        <v>3.5</v>
      </c>
      <c r="C31" s="109" t="s">
        <v>62</v>
      </c>
      <c r="D31" s="95">
        <f t="shared" si="2"/>
        <v>2.573529411764706E-5</v>
      </c>
      <c r="E31" s="110">
        <v>0.36159999999999998</v>
      </c>
      <c r="F31" s="111">
        <v>4.5380000000000003</v>
      </c>
      <c r="G31" s="107">
        <f t="shared" si="3"/>
        <v>4.8996000000000004</v>
      </c>
      <c r="H31" s="108">
        <v>96</v>
      </c>
      <c r="I31" s="109" t="s">
        <v>63</v>
      </c>
      <c r="J31" s="70">
        <f t="shared" si="4"/>
        <v>9.6000000000000009E-3</v>
      </c>
      <c r="K31" s="108">
        <v>21</v>
      </c>
      <c r="L31" s="109" t="s">
        <v>63</v>
      </c>
      <c r="M31" s="70">
        <f t="shared" si="0"/>
        <v>2.1000000000000003E-3</v>
      </c>
      <c r="N31" s="108">
        <v>15</v>
      </c>
      <c r="O31" s="109" t="s">
        <v>63</v>
      </c>
      <c r="P31" s="70">
        <f t="shared" si="1"/>
        <v>1.5E-3</v>
      </c>
    </row>
    <row r="32" spans="1:16">
      <c r="B32" s="108">
        <v>3.75</v>
      </c>
      <c r="C32" s="109" t="s">
        <v>62</v>
      </c>
      <c r="D32" s="95">
        <f t="shared" si="2"/>
        <v>2.7573529411764703E-5</v>
      </c>
      <c r="E32" s="110">
        <v>0.37430000000000002</v>
      </c>
      <c r="F32" s="111">
        <v>4.6710000000000003</v>
      </c>
      <c r="G32" s="107">
        <f t="shared" si="3"/>
        <v>5.0453000000000001</v>
      </c>
      <c r="H32" s="108">
        <v>99</v>
      </c>
      <c r="I32" s="109" t="s">
        <v>63</v>
      </c>
      <c r="J32" s="70">
        <f t="shared" si="4"/>
        <v>9.9000000000000008E-3</v>
      </c>
      <c r="K32" s="108">
        <v>22</v>
      </c>
      <c r="L32" s="109" t="s">
        <v>63</v>
      </c>
      <c r="M32" s="70">
        <f t="shared" si="0"/>
        <v>2.1999999999999997E-3</v>
      </c>
      <c r="N32" s="108">
        <v>16</v>
      </c>
      <c r="O32" s="109" t="s">
        <v>63</v>
      </c>
      <c r="P32" s="70">
        <f t="shared" si="1"/>
        <v>1.6000000000000001E-3</v>
      </c>
    </row>
    <row r="33" spans="2:16">
      <c r="B33" s="108">
        <v>4</v>
      </c>
      <c r="C33" s="109" t="s">
        <v>62</v>
      </c>
      <c r="D33" s="95">
        <f t="shared" si="2"/>
        <v>2.9411764705882354E-5</v>
      </c>
      <c r="E33" s="110">
        <v>0.3866</v>
      </c>
      <c r="F33" s="111">
        <v>4.7969999999999997</v>
      </c>
      <c r="G33" s="107">
        <f t="shared" si="3"/>
        <v>5.1835999999999993</v>
      </c>
      <c r="H33" s="108">
        <v>102</v>
      </c>
      <c r="I33" s="109" t="s">
        <v>63</v>
      </c>
      <c r="J33" s="70">
        <f t="shared" si="4"/>
        <v>1.0199999999999999E-2</v>
      </c>
      <c r="K33" s="108">
        <v>22</v>
      </c>
      <c r="L33" s="109" t="s">
        <v>63</v>
      </c>
      <c r="M33" s="70">
        <f t="shared" si="0"/>
        <v>2.1999999999999997E-3</v>
      </c>
      <c r="N33" s="108">
        <v>16</v>
      </c>
      <c r="O33" s="109" t="s">
        <v>63</v>
      </c>
      <c r="P33" s="70">
        <f t="shared" si="1"/>
        <v>1.6000000000000001E-3</v>
      </c>
    </row>
    <row r="34" spans="2:16">
      <c r="B34" s="108">
        <v>4.5</v>
      </c>
      <c r="C34" s="109" t="s">
        <v>62</v>
      </c>
      <c r="D34" s="95">
        <f t="shared" si="2"/>
        <v>3.3088235294117644E-5</v>
      </c>
      <c r="E34" s="110">
        <v>0.41010000000000002</v>
      </c>
      <c r="F34" s="111">
        <v>5.0309999999999997</v>
      </c>
      <c r="G34" s="107">
        <f t="shared" si="3"/>
        <v>5.4410999999999996</v>
      </c>
      <c r="H34" s="108">
        <v>109</v>
      </c>
      <c r="I34" s="109" t="s">
        <v>63</v>
      </c>
      <c r="J34" s="70">
        <f t="shared" si="4"/>
        <v>1.09E-2</v>
      </c>
      <c r="K34" s="108">
        <v>23</v>
      </c>
      <c r="L34" s="109" t="s">
        <v>63</v>
      </c>
      <c r="M34" s="70">
        <f t="shared" si="0"/>
        <v>2.3E-3</v>
      </c>
      <c r="N34" s="108">
        <v>17</v>
      </c>
      <c r="O34" s="109" t="s">
        <v>63</v>
      </c>
      <c r="P34" s="70">
        <f t="shared" si="1"/>
        <v>1.7000000000000001E-3</v>
      </c>
    </row>
    <row r="35" spans="2:16">
      <c r="B35" s="108">
        <v>5</v>
      </c>
      <c r="C35" s="109" t="s">
        <v>62</v>
      </c>
      <c r="D35" s="95">
        <f t="shared" si="2"/>
        <v>3.6764705882352945E-5</v>
      </c>
      <c r="E35" s="110">
        <v>0.43219999999999997</v>
      </c>
      <c r="F35" s="111">
        <v>5.2460000000000004</v>
      </c>
      <c r="G35" s="107">
        <f t="shared" si="3"/>
        <v>5.6782000000000004</v>
      </c>
      <c r="H35" s="108">
        <v>114</v>
      </c>
      <c r="I35" s="109" t="s">
        <v>63</v>
      </c>
      <c r="J35" s="70">
        <f t="shared" si="4"/>
        <v>1.14E-2</v>
      </c>
      <c r="K35" s="108">
        <v>24</v>
      </c>
      <c r="L35" s="109" t="s">
        <v>63</v>
      </c>
      <c r="M35" s="70">
        <f t="shared" si="0"/>
        <v>2.4000000000000002E-3</v>
      </c>
      <c r="N35" s="108">
        <v>18</v>
      </c>
      <c r="O35" s="109" t="s">
        <v>63</v>
      </c>
      <c r="P35" s="70">
        <f t="shared" si="1"/>
        <v>1.8E-3</v>
      </c>
    </row>
    <row r="36" spans="2:16">
      <c r="B36" s="108">
        <v>5.5</v>
      </c>
      <c r="C36" s="109" t="s">
        <v>62</v>
      </c>
      <c r="D36" s="95">
        <f t="shared" si="2"/>
        <v>4.0441176470588232E-5</v>
      </c>
      <c r="E36" s="110">
        <v>0.45329999999999998</v>
      </c>
      <c r="F36" s="111">
        <v>5.444</v>
      </c>
      <c r="G36" s="107">
        <f t="shared" si="3"/>
        <v>5.8972999999999995</v>
      </c>
      <c r="H36" s="108">
        <v>120</v>
      </c>
      <c r="I36" s="109" t="s">
        <v>63</v>
      </c>
      <c r="J36" s="70">
        <f t="shared" si="4"/>
        <v>1.2E-2</v>
      </c>
      <c r="K36" s="108">
        <v>25</v>
      </c>
      <c r="L36" s="109" t="s">
        <v>63</v>
      </c>
      <c r="M36" s="70">
        <f t="shared" si="0"/>
        <v>2.5000000000000001E-3</v>
      </c>
      <c r="N36" s="108">
        <v>19</v>
      </c>
      <c r="O36" s="109" t="s">
        <v>63</v>
      </c>
      <c r="P36" s="70">
        <f t="shared" si="1"/>
        <v>1.9E-3</v>
      </c>
    </row>
    <row r="37" spans="2:16">
      <c r="B37" s="108">
        <v>6</v>
      </c>
      <c r="C37" s="109" t="s">
        <v>62</v>
      </c>
      <c r="D37" s="95">
        <f t="shared" si="2"/>
        <v>4.4117647058823532E-5</v>
      </c>
      <c r="E37" s="110">
        <v>0.47349999999999998</v>
      </c>
      <c r="F37" s="111">
        <v>5.6280000000000001</v>
      </c>
      <c r="G37" s="107">
        <f t="shared" si="3"/>
        <v>6.1014999999999997</v>
      </c>
      <c r="H37" s="108">
        <v>125</v>
      </c>
      <c r="I37" s="109" t="s">
        <v>63</v>
      </c>
      <c r="J37" s="70">
        <f t="shared" si="4"/>
        <v>1.2500000000000001E-2</v>
      </c>
      <c r="K37" s="108">
        <v>26</v>
      </c>
      <c r="L37" s="109" t="s">
        <v>63</v>
      </c>
      <c r="M37" s="70">
        <f t="shared" si="0"/>
        <v>2.5999999999999999E-3</v>
      </c>
      <c r="N37" s="108">
        <v>19</v>
      </c>
      <c r="O37" s="109" t="s">
        <v>63</v>
      </c>
      <c r="P37" s="70">
        <f t="shared" si="1"/>
        <v>1.9E-3</v>
      </c>
    </row>
    <row r="38" spans="2:16">
      <c r="B38" s="108">
        <v>6.5</v>
      </c>
      <c r="C38" s="109" t="s">
        <v>62</v>
      </c>
      <c r="D38" s="95">
        <f t="shared" si="2"/>
        <v>4.7794117647058819E-5</v>
      </c>
      <c r="E38" s="110">
        <v>0.49280000000000002</v>
      </c>
      <c r="F38" s="111">
        <v>5.7990000000000004</v>
      </c>
      <c r="G38" s="107">
        <f t="shared" si="3"/>
        <v>6.2918000000000003</v>
      </c>
      <c r="H38" s="108">
        <v>131</v>
      </c>
      <c r="I38" s="109" t="s">
        <v>63</v>
      </c>
      <c r="J38" s="70">
        <f t="shared" si="4"/>
        <v>1.3100000000000001E-2</v>
      </c>
      <c r="K38" s="108">
        <v>27</v>
      </c>
      <c r="L38" s="109" t="s">
        <v>63</v>
      </c>
      <c r="M38" s="70">
        <f t="shared" si="0"/>
        <v>2.7000000000000001E-3</v>
      </c>
      <c r="N38" s="108">
        <v>20</v>
      </c>
      <c r="O38" s="109" t="s">
        <v>63</v>
      </c>
      <c r="P38" s="70">
        <f t="shared" si="1"/>
        <v>2E-3</v>
      </c>
    </row>
    <row r="39" spans="2:16">
      <c r="B39" s="108">
        <v>7</v>
      </c>
      <c r="C39" s="109" t="s">
        <v>62</v>
      </c>
      <c r="D39" s="95">
        <f t="shared" si="2"/>
        <v>5.147058823529412E-5</v>
      </c>
      <c r="E39" s="110">
        <v>0.51139999999999997</v>
      </c>
      <c r="F39" s="111">
        <v>5.96</v>
      </c>
      <c r="G39" s="107">
        <f t="shared" si="3"/>
        <v>6.4714</v>
      </c>
      <c r="H39" s="108">
        <v>136</v>
      </c>
      <c r="I39" s="109" t="s">
        <v>63</v>
      </c>
      <c r="J39" s="70">
        <f t="shared" si="4"/>
        <v>1.3600000000000001E-2</v>
      </c>
      <c r="K39" s="108">
        <v>28</v>
      </c>
      <c r="L39" s="109" t="s">
        <v>63</v>
      </c>
      <c r="M39" s="70">
        <f t="shared" si="0"/>
        <v>2.8E-3</v>
      </c>
      <c r="N39" s="108">
        <v>21</v>
      </c>
      <c r="O39" s="109" t="s">
        <v>63</v>
      </c>
      <c r="P39" s="70">
        <f t="shared" si="1"/>
        <v>2.1000000000000003E-3</v>
      </c>
    </row>
    <row r="40" spans="2:16">
      <c r="B40" s="108">
        <v>8</v>
      </c>
      <c r="C40" s="109" t="s">
        <v>62</v>
      </c>
      <c r="D40" s="95">
        <f t="shared" si="2"/>
        <v>5.8823529411764708E-5</v>
      </c>
      <c r="E40" s="110">
        <v>0.54679999999999995</v>
      </c>
      <c r="F40" s="111">
        <v>6.2530000000000001</v>
      </c>
      <c r="G40" s="107">
        <f t="shared" si="3"/>
        <v>6.7998000000000003</v>
      </c>
      <c r="H40" s="108">
        <v>146</v>
      </c>
      <c r="I40" s="109" t="s">
        <v>63</v>
      </c>
      <c r="J40" s="70">
        <f t="shared" si="4"/>
        <v>1.4599999999999998E-2</v>
      </c>
      <c r="K40" s="108">
        <v>30</v>
      </c>
      <c r="L40" s="109" t="s">
        <v>63</v>
      </c>
      <c r="M40" s="70">
        <f t="shared" si="0"/>
        <v>3.0000000000000001E-3</v>
      </c>
      <c r="N40" s="108">
        <v>22</v>
      </c>
      <c r="O40" s="109" t="s">
        <v>63</v>
      </c>
      <c r="P40" s="70">
        <f t="shared" si="1"/>
        <v>2.1999999999999997E-3</v>
      </c>
    </row>
    <row r="41" spans="2:16">
      <c r="B41" s="108">
        <v>9</v>
      </c>
      <c r="C41" s="109" t="s">
        <v>62</v>
      </c>
      <c r="D41" s="95">
        <f t="shared" si="2"/>
        <v>6.6176470588235288E-5</v>
      </c>
      <c r="E41" s="110">
        <v>0.57989999999999997</v>
      </c>
      <c r="F41" s="111">
        <v>6.516</v>
      </c>
      <c r="G41" s="107">
        <f t="shared" si="3"/>
        <v>7.0959000000000003</v>
      </c>
      <c r="H41" s="108">
        <v>155</v>
      </c>
      <c r="I41" s="109" t="s">
        <v>63</v>
      </c>
      <c r="J41" s="70">
        <f t="shared" si="4"/>
        <v>1.55E-2</v>
      </c>
      <c r="K41" s="108">
        <v>31</v>
      </c>
      <c r="L41" s="109" t="s">
        <v>63</v>
      </c>
      <c r="M41" s="70">
        <f t="shared" si="0"/>
        <v>3.0999999999999999E-3</v>
      </c>
      <c r="N41" s="108">
        <v>24</v>
      </c>
      <c r="O41" s="109" t="s">
        <v>63</v>
      </c>
      <c r="P41" s="70">
        <f t="shared" si="1"/>
        <v>2.4000000000000002E-3</v>
      </c>
    </row>
    <row r="42" spans="2:16">
      <c r="B42" s="108">
        <v>10</v>
      </c>
      <c r="C42" s="109" t="s">
        <v>62</v>
      </c>
      <c r="D42" s="95">
        <f t="shared" si="2"/>
        <v>7.3529411764705889E-5</v>
      </c>
      <c r="E42" s="110">
        <v>0.61129999999999995</v>
      </c>
      <c r="F42" s="111">
        <v>6.7530000000000001</v>
      </c>
      <c r="G42" s="107">
        <f t="shared" si="3"/>
        <v>7.3643000000000001</v>
      </c>
      <c r="H42" s="108">
        <v>164</v>
      </c>
      <c r="I42" s="109" t="s">
        <v>63</v>
      </c>
      <c r="J42" s="70">
        <f t="shared" si="4"/>
        <v>1.6400000000000001E-2</v>
      </c>
      <c r="K42" s="108">
        <v>33</v>
      </c>
      <c r="L42" s="109" t="s">
        <v>63</v>
      </c>
      <c r="M42" s="70">
        <f t="shared" si="0"/>
        <v>3.3E-3</v>
      </c>
      <c r="N42" s="108">
        <v>25</v>
      </c>
      <c r="O42" s="109" t="s">
        <v>63</v>
      </c>
      <c r="P42" s="70">
        <f t="shared" si="1"/>
        <v>2.5000000000000001E-3</v>
      </c>
    </row>
    <row r="43" spans="2:16">
      <c r="B43" s="108">
        <v>11</v>
      </c>
      <c r="C43" s="109" t="s">
        <v>62</v>
      </c>
      <c r="D43" s="95">
        <f t="shared" si="2"/>
        <v>8.0882352941176464E-5</v>
      </c>
      <c r="E43" s="110">
        <v>0.6411</v>
      </c>
      <c r="F43" s="111">
        <v>6.9690000000000003</v>
      </c>
      <c r="G43" s="107">
        <f t="shared" si="3"/>
        <v>7.6101000000000001</v>
      </c>
      <c r="H43" s="108">
        <v>173</v>
      </c>
      <c r="I43" s="109" t="s">
        <v>63</v>
      </c>
      <c r="J43" s="70">
        <f t="shared" si="4"/>
        <v>1.7299999999999999E-2</v>
      </c>
      <c r="K43" s="108">
        <v>34</v>
      </c>
      <c r="L43" s="109" t="s">
        <v>63</v>
      </c>
      <c r="M43" s="70">
        <f t="shared" si="0"/>
        <v>3.4000000000000002E-3</v>
      </c>
      <c r="N43" s="108">
        <v>26</v>
      </c>
      <c r="O43" s="109" t="s">
        <v>63</v>
      </c>
      <c r="P43" s="70">
        <f t="shared" si="1"/>
        <v>2.5999999999999999E-3</v>
      </c>
    </row>
    <row r="44" spans="2:16">
      <c r="B44" s="108">
        <v>12</v>
      </c>
      <c r="C44" s="109" t="s">
        <v>62</v>
      </c>
      <c r="D44" s="95">
        <f t="shared" si="2"/>
        <v>8.8235294117647065E-5</v>
      </c>
      <c r="E44" s="110">
        <v>0.66959999999999997</v>
      </c>
      <c r="F44" s="111">
        <v>7.1669999999999998</v>
      </c>
      <c r="G44" s="107">
        <f t="shared" si="3"/>
        <v>7.8365999999999998</v>
      </c>
      <c r="H44" s="108">
        <v>181</v>
      </c>
      <c r="I44" s="109" t="s">
        <v>63</v>
      </c>
      <c r="J44" s="70">
        <f t="shared" si="4"/>
        <v>1.8099999999999998E-2</v>
      </c>
      <c r="K44" s="108">
        <v>36</v>
      </c>
      <c r="L44" s="109" t="s">
        <v>63</v>
      </c>
      <c r="M44" s="70">
        <f t="shared" si="0"/>
        <v>3.5999999999999999E-3</v>
      </c>
      <c r="N44" s="108">
        <v>27</v>
      </c>
      <c r="O44" s="109" t="s">
        <v>63</v>
      </c>
      <c r="P44" s="70">
        <f t="shared" si="1"/>
        <v>2.7000000000000001E-3</v>
      </c>
    </row>
    <row r="45" spans="2:16">
      <c r="B45" s="108">
        <v>13</v>
      </c>
      <c r="C45" s="109" t="s">
        <v>62</v>
      </c>
      <c r="D45" s="95">
        <f t="shared" si="2"/>
        <v>9.5588235294117639E-5</v>
      </c>
      <c r="E45" s="110">
        <v>0.69699999999999995</v>
      </c>
      <c r="F45" s="111">
        <v>7.35</v>
      </c>
      <c r="G45" s="107">
        <f t="shared" si="3"/>
        <v>8.0469999999999988</v>
      </c>
      <c r="H45" s="108">
        <v>190</v>
      </c>
      <c r="I45" s="109" t="s">
        <v>63</v>
      </c>
      <c r="J45" s="70">
        <f t="shared" si="4"/>
        <v>1.9E-2</v>
      </c>
      <c r="K45" s="108">
        <v>37</v>
      </c>
      <c r="L45" s="109" t="s">
        <v>63</v>
      </c>
      <c r="M45" s="70">
        <f t="shared" si="0"/>
        <v>3.6999999999999997E-3</v>
      </c>
      <c r="N45" s="108">
        <v>29</v>
      </c>
      <c r="O45" s="109" t="s">
        <v>63</v>
      </c>
      <c r="P45" s="70">
        <f t="shared" si="1"/>
        <v>2.9000000000000002E-3</v>
      </c>
    </row>
    <row r="46" spans="2:16">
      <c r="B46" s="108">
        <v>14</v>
      </c>
      <c r="C46" s="109" t="s">
        <v>62</v>
      </c>
      <c r="D46" s="95">
        <f t="shared" si="2"/>
        <v>1.0294117647058824E-4</v>
      </c>
      <c r="E46" s="110">
        <v>0.72330000000000005</v>
      </c>
      <c r="F46" s="111">
        <v>7.5190000000000001</v>
      </c>
      <c r="G46" s="107">
        <f t="shared" si="3"/>
        <v>8.2423000000000002</v>
      </c>
      <c r="H46" s="108">
        <v>198</v>
      </c>
      <c r="I46" s="109" t="s">
        <v>63</v>
      </c>
      <c r="J46" s="70">
        <f t="shared" si="4"/>
        <v>1.9800000000000002E-2</v>
      </c>
      <c r="K46" s="108">
        <v>38</v>
      </c>
      <c r="L46" s="109" t="s">
        <v>63</v>
      </c>
      <c r="M46" s="70">
        <f t="shared" si="0"/>
        <v>3.8E-3</v>
      </c>
      <c r="N46" s="108">
        <v>30</v>
      </c>
      <c r="O46" s="109" t="s">
        <v>63</v>
      </c>
      <c r="P46" s="70">
        <f t="shared" si="1"/>
        <v>3.0000000000000001E-3</v>
      </c>
    </row>
    <row r="47" spans="2:16">
      <c r="B47" s="108">
        <v>15</v>
      </c>
      <c r="C47" s="109" t="s">
        <v>62</v>
      </c>
      <c r="D47" s="95">
        <f t="shared" si="2"/>
        <v>1.1029411764705881E-4</v>
      </c>
      <c r="E47" s="110">
        <v>0.74870000000000003</v>
      </c>
      <c r="F47" s="111">
        <v>7.6769999999999996</v>
      </c>
      <c r="G47" s="107">
        <f t="shared" si="3"/>
        <v>8.4256999999999991</v>
      </c>
      <c r="H47" s="108">
        <v>205</v>
      </c>
      <c r="I47" s="109" t="s">
        <v>63</v>
      </c>
      <c r="J47" s="70">
        <f t="shared" si="4"/>
        <v>2.0499999999999997E-2</v>
      </c>
      <c r="K47" s="108">
        <v>40</v>
      </c>
      <c r="L47" s="109" t="s">
        <v>63</v>
      </c>
      <c r="M47" s="70">
        <f t="shared" si="0"/>
        <v>4.0000000000000001E-3</v>
      </c>
      <c r="N47" s="108">
        <v>31</v>
      </c>
      <c r="O47" s="109" t="s">
        <v>63</v>
      </c>
      <c r="P47" s="70">
        <f t="shared" si="1"/>
        <v>3.0999999999999999E-3</v>
      </c>
    </row>
    <row r="48" spans="2:16">
      <c r="B48" s="108">
        <v>16</v>
      </c>
      <c r="C48" s="109" t="s">
        <v>62</v>
      </c>
      <c r="D48" s="95">
        <f t="shared" si="2"/>
        <v>1.1764705882352942E-4</v>
      </c>
      <c r="E48" s="110">
        <v>0.7732</v>
      </c>
      <c r="F48" s="111">
        <v>7.8239999999999998</v>
      </c>
      <c r="G48" s="107">
        <f t="shared" si="3"/>
        <v>8.5971999999999991</v>
      </c>
      <c r="H48" s="108">
        <v>213</v>
      </c>
      <c r="I48" s="109" t="s">
        <v>63</v>
      </c>
      <c r="J48" s="70">
        <f t="shared" si="4"/>
        <v>2.1299999999999999E-2</v>
      </c>
      <c r="K48" s="108">
        <v>41</v>
      </c>
      <c r="L48" s="109" t="s">
        <v>63</v>
      </c>
      <c r="M48" s="70">
        <f t="shared" si="0"/>
        <v>4.1000000000000003E-3</v>
      </c>
      <c r="N48" s="108">
        <v>32</v>
      </c>
      <c r="O48" s="109" t="s">
        <v>63</v>
      </c>
      <c r="P48" s="70">
        <f t="shared" si="1"/>
        <v>3.2000000000000002E-3</v>
      </c>
    </row>
    <row r="49" spans="2:16">
      <c r="B49" s="108">
        <v>17</v>
      </c>
      <c r="C49" s="109" t="s">
        <v>62</v>
      </c>
      <c r="D49" s="95">
        <f t="shared" si="2"/>
        <v>1.25E-4</v>
      </c>
      <c r="E49" s="110">
        <v>0.79700000000000004</v>
      </c>
      <c r="F49" s="111">
        <v>7.9619999999999997</v>
      </c>
      <c r="G49" s="107">
        <f t="shared" si="3"/>
        <v>8.7590000000000003</v>
      </c>
      <c r="H49" s="108">
        <v>221</v>
      </c>
      <c r="I49" s="109" t="s">
        <v>63</v>
      </c>
      <c r="J49" s="70">
        <f t="shared" si="4"/>
        <v>2.2100000000000002E-2</v>
      </c>
      <c r="K49" s="108">
        <v>42</v>
      </c>
      <c r="L49" s="109" t="s">
        <v>63</v>
      </c>
      <c r="M49" s="70">
        <f t="shared" si="0"/>
        <v>4.2000000000000006E-3</v>
      </c>
      <c r="N49" s="108">
        <v>33</v>
      </c>
      <c r="O49" s="109" t="s">
        <v>63</v>
      </c>
      <c r="P49" s="70">
        <f t="shared" si="1"/>
        <v>3.3E-3</v>
      </c>
    </row>
    <row r="50" spans="2:16">
      <c r="B50" s="108">
        <v>18</v>
      </c>
      <c r="C50" s="109" t="s">
        <v>62</v>
      </c>
      <c r="D50" s="95">
        <f t="shared" si="2"/>
        <v>1.3235294117647058E-4</v>
      </c>
      <c r="E50" s="110">
        <v>0.82010000000000005</v>
      </c>
      <c r="F50" s="111">
        <v>8.0920000000000005</v>
      </c>
      <c r="G50" s="107">
        <f t="shared" si="3"/>
        <v>8.9121000000000006</v>
      </c>
      <c r="H50" s="108">
        <v>228</v>
      </c>
      <c r="I50" s="109" t="s">
        <v>63</v>
      </c>
      <c r="J50" s="70">
        <f t="shared" si="4"/>
        <v>2.2800000000000001E-2</v>
      </c>
      <c r="K50" s="108">
        <v>43</v>
      </c>
      <c r="L50" s="109" t="s">
        <v>63</v>
      </c>
      <c r="M50" s="70">
        <f t="shared" si="0"/>
        <v>4.3E-3</v>
      </c>
      <c r="N50" s="108">
        <v>34</v>
      </c>
      <c r="O50" s="109" t="s">
        <v>63</v>
      </c>
      <c r="P50" s="70">
        <f t="shared" si="1"/>
        <v>3.4000000000000002E-3</v>
      </c>
    </row>
    <row r="51" spans="2:16">
      <c r="B51" s="108">
        <v>20</v>
      </c>
      <c r="C51" s="109" t="s">
        <v>62</v>
      </c>
      <c r="D51" s="95">
        <f t="shared" si="2"/>
        <v>1.4705882352941178E-4</v>
      </c>
      <c r="E51" s="110">
        <v>0.86450000000000005</v>
      </c>
      <c r="F51" s="111">
        <v>8.33</v>
      </c>
      <c r="G51" s="107">
        <f t="shared" si="3"/>
        <v>9.1944999999999997</v>
      </c>
      <c r="H51" s="108">
        <v>243</v>
      </c>
      <c r="I51" s="109" t="s">
        <v>63</v>
      </c>
      <c r="J51" s="70">
        <f t="shared" si="4"/>
        <v>2.4299999999999999E-2</v>
      </c>
      <c r="K51" s="108">
        <v>46</v>
      </c>
      <c r="L51" s="109" t="s">
        <v>63</v>
      </c>
      <c r="M51" s="70">
        <f t="shared" si="0"/>
        <v>4.5999999999999999E-3</v>
      </c>
      <c r="N51" s="108">
        <v>36</v>
      </c>
      <c r="O51" s="109" t="s">
        <v>63</v>
      </c>
      <c r="P51" s="70">
        <f t="shared" si="1"/>
        <v>3.5999999999999999E-3</v>
      </c>
    </row>
    <row r="52" spans="2:16">
      <c r="B52" s="108">
        <v>22.5</v>
      </c>
      <c r="C52" s="109" t="s">
        <v>62</v>
      </c>
      <c r="D52" s="95">
        <f t="shared" si="2"/>
        <v>1.6544117647058823E-4</v>
      </c>
      <c r="E52" s="110">
        <v>0.91690000000000005</v>
      </c>
      <c r="F52" s="111">
        <v>8.593</v>
      </c>
      <c r="G52" s="107">
        <f t="shared" si="3"/>
        <v>9.5099</v>
      </c>
      <c r="H52" s="108">
        <v>260</v>
      </c>
      <c r="I52" s="109" t="s">
        <v>63</v>
      </c>
      <c r="J52" s="70">
        <f t="shared" si="4"/>
        <v>2.6000000000000002E-2</v>
      </c>
      <c r="K52" s="108">
        <v>48</v>
      </c>
      <c r="L52" s="109" t="s">
        <v>63</v>
      </c>
      <c r="M52" s="70">
        <f t="shared" si="0"/>
        <v>4.8000000000000004E-3</v>
      </c>
      <c r="N52" s="108">
        <v>38</v>
      </c>
      <c r="O52" s="109" t="s">
        <v>63</v>
      </c>
      <c r="P52" s="70">
        <f t="shared" si="1"/>
        <v>3.8E-3</v>
      </c>
    </row>
    <row r="53" spans="2:16">
      <c r="B53" s="108">
        <v>25</v>
      </c>
      <c r="C53" s="109" t="s">
        <v>62</v>
      </c>
      <c r="D53" s="95">
        <f t="shared" si="2"/>
        <v>1.838235294117647E-4</v>
      </c>
      <c r="E53" s="110">
        <v>0.96650000000000003</v>
      </c>
      <c r="F53" s="111">
        <v>8.8249999999999993</v>
      </c>
      <c r="G53" s="107">
        <f t="shared" si="3"/>
        <v>9.7914999999999992</v>
      </c>
      <c r="H53" s="108">
        <v>277</v>
      </c>
      <c r="I53" s="109" t="s">
        <v>63</v>
      </c>
      <c r="J53" s="70">
        <f t="shared" si="4"/>
        <v>2.7700000000000002E-2</v>
      </c>
      <c r="K53" s="108">
        <v>51</v>
      </c>
      <c r="L53" s="109" t="s">
        <v>63</v>
      </c>
      <c r="M53" s="70">
        <f t="shared" si="0"/>
        <v>5.0999999999999995E-3</v>
      </c>
      <c r="N53" s="108">
        <v>41</v>
      </c>
      <c r="O53" s="109" t="s">
        <v>63</v>
      </c>
      <c r="P53" s="70">
        <f t="shared" si="1"/>
        <v>4.1000000000000003E-3</v>
      </c>
    </row>
    <row r="54" spans="2:16">
      <c r="B54" s="108">
        <v>27.5</v>
      </c>
      <c r="C54" s="109" t="s">
        <v>62</v>
      </c>
      <c r="D54" s="95">
        <f t="shared" si="2"/>
        <v>2.0220588235294118E-4</v>
      </c>
      <c r="E54" s="110">
        <v>1.014</v>
      </c>
      <c r="F54" s="111">
        <v>9.0310000000000006</v>
      </c>
      <c r="G54" s="107">
        <f t="shared" si="3"/>
        <v>10.045</v>
      </c>
      <c r="H54" s="108">
        <v>294</v>
      </c>
      <c r="I54" s="109" t="s">
        <v>63</v>
      </c>
      <c r="J54" s="70">
        <f t="shared" si="4"/>
        <v>2.9399999999999999E-2</v>
      </c>
      <c r="K54" s="108">
        <v>53</v>
      </c>
      <c r="L54" s="109" t="s">
        <v>63</v>
      </c>
      <c r="M54" s="70">
        <f t="shared" si="0"/>
        <v>5.3E-3</v>
      </c>
      <c r="N54" s="108">
        <v>43</v>
      </c>
      <c r="O54" s="109" t="s">
        <v>63</v>
      </c>
      <c r="P54" s="70">
        <f t="shared" si="1"/>
        <v>4.3E-3</v>
      </c>
    </row>
    <row r="55" spans="2:16">
      <c r="B55" s="108">
        <v>30</v>
      </c>
      <c r="C55" s="109" t="s">
        <v>62</v>
      </c>
      <c r="D55" s="95">
        <f t="shared" si="2"/>
        <v>2.2058823529411763E-4</v>
      </c>
      <c r="E55" s="110">
        <v>1.0589999999999999</v>
      </c>
      <c r="F55" s="111">
        <v>9.2149999999999999</v>
      </c>
      <c r="G55" s="107">
        <f t="shared" si="3"/>
        <v>10.273999999999999</v>
      </c>
      <c r="H55" s="108">
        <v>310</v>
      </c>
      <c r="I55" s="109" t="s">
        <v>63</v>
      </c>
      <c r="J55" s="70">
        <f t="shared" si="4"/>
        <v>3.1E-2</v>
      </c>
      <c r="K55" s="108">
        <v>56</v>
      </c>
      <c r="L55" s="109" t="s">
        <v>63</v>
      </c>
      <c r="M55" s="70">
        <f t="shared" si="0"/>
        <v>5.5999999999999999E-3</v>
      </c>
      <c r="N55" s="108">
        <v>45</v>
      </c>
      <c r="O55" s="109" t="s">
        <v>63</v>
      </c>
      <c r="P55" s="70">
        <f t="shared" si="1"/>
        <v>4.4999999999999997E-3</v>
      </c>
    </row>
    <row r="56" spans="2:16">
      <c r="B56" s="108">
        <v>32.5</v>
      </c>
      <c r="C56" s="109" t="s">
        <v>62</v>
      </c>
      <c r="D56" s="95">
        <f t="shared" si="2"/>
        <v>2.3897058823529413E-4</v>
      </c>
      <c r="E56" s="110">
        <v>1.1020000000000001</v>
      </c>
      <c r="F56" s="111">
        <v>9.3819999999999997</v>
      </c>
      <c r="G56" s="107">
        <f t="shared" si="3"/>
        <v>10.484</v>
      </c>
      <c r="H56" s="108">
        <v>326</v>
      </c>
      <c r="I56" s="109" t="s">
        <v>63</v>
      </c>
      <c r="J56" s="70">
        <f t="shared" si="4"/>
        <v>3.2600000000000004E-2</v>
      </c>
      <c r="K56" s="108">
        <v>58</v>
      </c>
      <c r="L56" s="109" t="s">
        <v>63</v>
      </c>
      <c r="M56" s="70">
        <f t="shared" si="0"/>
        <v>5.8000000000000005E-3</v>
      </c>
      <c r="N56" s="108">
        <v>47</v>
      </c>
      <c r="O56" s="109" t="s">
        <v>63</v>
      </c>
      <c r="P56" s="70">
        <f t="shared" si="1"/>
        <v>4.7000000000000002E-3</v>
      </c>
    </row>
    <row r="57" spans="2:16">
      <c r="B57" s="108">
        <v>35</v>
      </c>
      <c r="C57" s="109" t="s">
        <v>62</v>
      </c>
      <c r="D57" s="95">
        <f t="shared" si="2"/>
        <v>2.5735294117647061E-4</v>
      </c>
      <c r="E57" s="110">
        <v>1.1439999999999999</v>
      </c>
      <c r="F57" s="111">
        <v>9.5329999999999995</v>
      </c>
      <c r="G57" s="107">
        <f t="shared" si="3"/>
        <v>10.677</v>
      </c>
      <c r="H57" s="108">
        <v>342</v>
      </c>
      <c r="I57" s="109" t="s">
        <v>63</v>
      </c>
      <c r="J57" s="70">
        <f t="shared" si="4"/>
        <v>3.4200000000000001E-2</v>
      </c>
      <c r="K57" s="108">
        <v>60</v>
      </c>
      <c r="L57" s="109" t="s">
        <v>63</v>
      </c>
      <c r="M57" s="70">
        <f t="shared" si="0"/>
        <v>6.0000000000000001E-3</v>
      </c>
      <c r="N57" s="108">
        <v>49</v>
      </c>
      <c r="O57" s="109" t="s">
        <v>63</v>
      </c>
      <c r="P57" s="70">
        <f t="shared" si="1"/>
        <v>4.8999999999999998E-3</v>
      </c>
    </row>
    <row r="58" spans="2:16">
      <c r="B58" s="108">
        <v>37.5</v>
      </c>
      <c r="C58" s="109" t="s">
        <v>62</v>
      </c>
      <c r="D58" s="95">
        <f t="shared" si="2"/>
        <v>2.7573529411764705E-4</v>
      </c>
      <c r="E58" s="110">
        <v>1.1839999999999999</v>
      </c>
      <c r="F58" s="111">
        <v>9.67</v>
      </c>
      <c r="G58" s="107">
        <f t="shared" si="3"/>
        <v>10.853999999999999</v>
      </c>
      <c r="H58" s="108">
        <v>357</v>
      </c>
      <c r="I58" s="109" t="s">
        <v>63</v>
      </c>
      <c r="J58" s="70">
        <f t="shared" si="4"/>
        <v>3.5699999999999996E-2</v>
      </c>
      <c r="K58" s="108">
        <v>62</v>
      </c>
      <c r="L58" s="109" t="s">
        <v>63</v>
      </c>
      <c r="M58" s="70">
        <f t="shared" si="0"/>
        <v>6.1999999999999998E-3</v>
      </c>
      <c r="N58" s="108">
        <v>51</v>
      </c>
      <c r="O58" s="109" t="s">
        <v>63</v>
      </c>
      <c r="P58" s="70">
        <f t="shared" si="1"/>
        <v>5.0999999999999995E-3</v>
      </c>
    </row>
    <row r="59" spans="2:16">
      <c r="B59" s="108">
        <v>40</v>
      </c>
      <c r="C59" s="109" t="s">
        <v>62</v>
      </c>
      <c r="D59" s="95">
        <f t="shared" si="2"/>
        <v>2.9411764705882356E-4</v>
      </c>
      <c r="E59" s="110">
        <v>1.2230000000000001</v>
      </c>
      <c r="F59" s="111">
        <v>9.7959999999999994</v>
      </c>
      <c r="G59" s="107">
        <f t="shared" si="3"/>
        <v>11.019</v>
      </c>
      <c r="H59" s="108">
        <v>373</v>
      </c>
      <c r="I59" s="109" t="s">
        <v>63</v>
      </c>
      <c r="J59" s="70">
        <f t="shared" si="4"/>
        <v>3.73E-2</v>
      </c>
      <c r="K59" s="108">
        <v>65</v>
      </c>
      <c r="L59" s="109" t="s">
        <v>63</v>
      </c>
      <c r="M59" s="70">
        <f t="shared" si="0"/>
        <v>6.5000000000000006E-3</v>
      </c>
      <c r="N59" s="108">
        <v>53</v>
      </c>
      <c r="O59" s="109" t="s">
        <v>63</v>
      </c>
      <c r="P59" s="70">
        <f t="shared" si="1"/>
        <v>5.3E-3</v>
      </c>
    </row>
    <row r="60" spans="2:16">
      <c r="B60" s="108">
        <v>45</v>
      </c>
      <c r="C60" s="109" t="s">
        <v>62</v>
      </c>
      <c r="D60" s="95">
        <f t="shared" si="2"/>
        <v>3.3088235294117646E-4</v>
      </c>
      <c r="E60" s="110">
        <v>1.2969999999999999</v>
      </c>
      <c r="F60" s="111">
        <v>10.02</v>
      </c>
      <c r="G60" s="107">
        <f t="shared" si="3"/>
        <v>11.317</v>
      </c>
      <c r="H60" s="108">
        <v>402</v>
      </c>
      <c r="I60" s="109" t="s">
        <v>63</v>
      </c>
      <c r="J60" s="70">
        <f t="shared" si="4"/>
        <v>4.02E-2</v>
      </c>
      <c r="K60" s="108">
        <v>69</v>
      </c>
      <c r="L60" s="109" t="s">
        <v>63</v>
      </c>
      <c r="M60" s="70">
        <f t="shared" si="0"/>
        <v>6.9000000000000008E-3</v>
      </c>
      <c r="N60" s="108">
        <v>57</v>
      </c>
      <c r="O60" s="109" t="s">
        <v>63</v>
      </c>
      <c r="P60" s="70">
        <f t="shared" si="1"/>
        <v>5.7000000000000002E-3</v>
      </c>
    </row>
    <row r="61" spans="2:16">
      <c r="B61" s="108">
        <v>50</v>
      </c>
      <c r="C61" s="109" t="s">
        <v>62</v>
      </c>
      <c r="D61" s="95">
        <f t="shared" si="2"/>
        <v>3.6764705882352941E-4</v>
      </c>
      <c r="E61" s="110">
        <v>1.367</v>
      </c>
      <c r="F61" s="111">
        <v>10.210000000000001</v>
      </c>
      <c r="G61" s="107">
        <f t="shared" si="3"/>
        <v>11.577000000000002</v>
      </c>
      <c r="H61" s="108">
        <v>431</v>
      </c>
      <c r="I61" s="109" t="s">
        <v>63</v>
      </c>
      <c r="J61" s="70">
        <f t="shared" si="4"/>
        <v>4.3099999999999999E-2</v>
      </c>
      <c r="K61" s="108">
        <v>73</v>
      </c>
      <c r="L61" s="109" t="s">
        <v>63</v>
      </c>
      <c r="M61" s="70">
        <f t="shared" si="0"/>
        <v>7.2999999999999992E-3</v>
      </c>
      <c r="N61" s="108">
        <v>61</v>
      </c>
      <c r="O61" s="109" t="s">
        <v>63</v>
      </c>
      <c r="P61" s="70">
        <f t="shared" si="1"/>
        <v>6.0999999999999995E-3</v>
      </c>
    </row>
    <row r="62" spans="2:16">
      <c r="B62" s="108">
        <v>55</v>
      </c>
      <c r="C62" s="109" t="s">
        <v>62</v>
      </c>
      <c r="D62" s="95">
        <f t="shared" si="2"/>
        <v>4.0441176470588236E-4</v>
      </c>
      <c r="E62" s="110">
        <v>1.4339999999999999</v>
      </c>
      <c r="F62" s="111">
        <v>10.37</v>
      </c>
      <c r="G62" s="107">
        <f t="shared" si="3"/>
        <v>11.803999999999998</v>
      </c>
      <c r="H62" s="108">
        <v>460</v>
      </c>
      <c r="I62" s="109" t="s">
        <v>63</v>
      </c>
      <c r="J62" s="70">
        <f t="shared" si="4"/>
        <v>4.5999999999999999E-2</v>
      </c>
      <c r="K62" s="108">
        <v>77</v>
      </c>
      <c r="L62" s="109" t="s">
        <v>63</v>
      </c>
      <c r="M62" s="70">
        <f t="shared" si="0"/>
        <v>7.7000000000000002E-3</v>
      </c>
      <c r="N62" s="108">
        <v>64</v>
      </c>
      <c r="O62" s="109" t="s">
        <v>63</v>
      </c>
      <c r="P62" s="70">
        <f t="shared" si="1"/>
        <v>6.4000000000000003E-3</v>
      </c>
    </row>
    <row r="63" spans="2:16">
      <c r="B63" s="108">
        <v>60</v>
      </c>
      <c r="C63" s="109" t="s">
        <v>62</v>
      </c>
      <c r="D63" s="95">
        <f t="shared" si="2"/>
        <v>4.4117647058823526E-4</v>
      </c>
      <c r="E63" s="110">
        <v>1.4970000000000001</v>
      </c>
      <c r="F63" s="111">
        <v>10.51</v>
      </c>
      <c r="G63" s="107">
        <f t="shared" si="3"/>
        <v>12.007</v>
      </c>
      <c r="H63" s="108">
        <v>488</v>
      </c>
      <c r="I63" s="109" t="s">
        <v>63</v>
      </c>
      <c r="J63" s="70">
        <f t="shared" si="4"/>
        <v>4.8799999999999996E-2</v>
      </c>
      <c r="K63" s="108">
        <v>80</v>
      </c>
      <c r="L63" s="109" t="s">
        <v>63</v>
      </c>
      <c r="M63" s="70">
        <f t="shared" si="0"/>
        <v>8.0000000000000002E-3</v>
      </c>
      <c r="N63" s="108">
        <v>68</v>
      </c>
      <c r="O63" s="109" t="s">
        <v>63</v>
      </c>
      <c r="P63" s="70">
        <f t="shared" si="1"/>
        <v>6.8000000000000005E-3</v>
      </c>
    </row>
    <row r="64" spans="2:16">
      <c r="B64" s="108">
        <v>65</v>
      </c>
      <c r="C64" s="109" t="s">
        <v>62</v>
      </c>
      <c r="D64" s="95">
        <f t="shared" si="2"/>
        <v>4.7794117647058826E-4</v>
      </c>
      <c r="E64" s="110">
        <v>1.5589999999999999</v>
      </c>
      <c r="F64" s="111">
        <v>10.63</v>
      </c>
      <c r="G64" s="107">
        <f t="shared" si="3"/>
        <v>12.189</v>
      </c>
      <c r="H64" s="108">
        <v>515</v>
      </c>
      <c r="I64" s="109" t="s">
        <v>63</v>
      </c>
      <c r="J64" s="70">
        <f t="shared" si="4"/>
        <v>5.1500000000000004E-2</v>
      </c>
      <c r="K64" s="108">
        <v>84</v>
      </c>
      <c r="L64" s="109" t="s">
        <v>63</v>
      </c>
      <c r="M64" s="70">
        <f t="shared" si="0"/>
        <v>8.4000000000000012E-3</v>
      </c>
      <c r="N64" s="108">
        <v>71</v>
      </c>
      <c r="O64" s="109" t="s">
        <v>63</v>
      </c>
      <c r="P64" s="70">
        <f t="shared" si="1"/>
        <v>7.0999999999999995E-3</v>
      </c>
    </row>
    <row r="65" spans="2:16">
      <c r="B65" s="108">
        <v>70</v>
      </c>
      <c r="C65" s="109" t="s">
        <v>62</v>
      </c>
      <c r="D65" s="95">
        <f t="shared" si="2"/>
        <v>5.1470588235294121E-4</v>
      </c>
      <c r="E65" s="110">
        <v>1.617</v>
      </c>
      <c r="F65" s="111">
        <v>10.73</v>
      </c>
      <c r="G65" s="107">
        <f t="shared" si="3"/>
        <v>12.347000000000001</v>
      </c>
      <c r="H65" s="108">
        <v>543</v>
      </c>
      <c r="I65" s="109" t="s">
        <v>63</v>
      </c>
      <c r="J65" s="70">
        <f t="shared" si="4"/>
        <v>5.4300000000000001E-2</v>
      </c>
      <c r="K65" s="108">
        <v>88</v>
      </c>
      <c r="L65" s="109" t="s">
        <v>63</v>
      </c>
      <c r="M65" s="70">
        <f t="shared" si="0"/>
        <v>8.7999999999999988E-3</v>
      </c>
      <c r="N65" s="108">
        <v>75</v>
      </c>
      <c r="O65" s="109" t="s">
        <v>63</v>
      </c>
      <c r="P65" s="70">
        <f t="shared" si="1"/>
        <v>7.4999999999999997E-3</v>
      </c>
    </row>
    <row r="66" spans="2:16">
      <c r="B66" s="108">
        <v>80</v>
      </c>
      <c r="C66" s="109" t="s">
        <v>62</v>
      </c>
      <c r="D66" s="95">
        <f t="shared" si="2"/>
        <v>5.8823529411764712E-4</v>
      </c>
      <c r="E66" s="110">
        <v>1.7290000000000001</v>
      </c>
      <c r="F66" s="111">
        <v>10.91</v>
      </c>
      <c r="G66" s="107">
        <f t="shared" si="3"/>
        <v>12.638999999999999</v>
      </c>
      <c r="H66" s="108">
        <v>596</v>
      </c>
      <c r="I66" s="109" t="s">
        <v>63</v>
      </c>
      <c r="J66" s="70">
        <f t="shared" si="4"/>
        <v>5.96E-2</v>
      </c>
      <c r="K66" s="108">
        <v>95</v>
      </c>
      <c r="L66" s="109" t="s">
        <v>63</v>
      </c>
      <c r="M66" s="70">
        <f t="shared" si="0"/>
        <v>9.4999999999999998E-3</v>
      </c>
      <c r="N66" s="108">
        <v>81</v>
      </c>
      <c r="O66" s="109" t="s">
        <v>63</v>
      </c>
      <c r="P66" s="70">
        <f t="shared" si="1"/>
        <v>8.0999999999999996E-3</v>
      </c>
    </row>
    <row r="67" spans="2:16">
      <c r="B67" s="108">
        <v>90</v>
      </c>
      <c r="C67" s="109" t="s">
        <v>62</v>
      </c>
      <c r="D67" s="95">
        <f t="shared" si="2"/>
        <v>6.6176470588235291E-4</v>
      </c>
      <c r="E67" s="110">
        <v>1.8340000000000001</v>
      </c>
      <c r="F67" s="111">
        <v>11.04</v>
      </c>
      <c r="G67" s="107">
        <f t="shared" si="3"/>
        <v>12.873999999999999</v>
      </c>
      <c r="H67" s="108">
        <v>648</v>
      </c>
      <c r="I67" s="109" t="s">
        <v>63</v>
      </c>
      <c r="J67" s="70">
        <f t="shared" si="4"/>
        <v>6.4799999999999996E-2</v>
      </c>
      <c r="K67" s="108">
        <v>102</v>
      </c>
      <c r="L67" s="109" t="s">
        <v>63</v>
      </c>
      <c r="M67" s="70">
        <f t="shared" si="0"/>
        <v>1.0199999999999999E-2</v>
      </c>
      <c r="N67" s="108">
        <v>88</v>
      </c>
      <c r="O67" s="109" t="s">
        <v>63</v>
      </c>
      <c r="P67" s="70">
        <f t="shared" si="1"/>
        <v>8.7999999999999988E-3</v>
      </c>
    </row>
    <row r="68" spans="2:16">
      <c r="B68" s="108">
        <v>100</v>
      </c>
      <c r="C68" s="109" t="s">
        <v>62</v>
      </c>
      <c r="D68" s="95">
        <f t="shared" si="2"/>
        <v>7.3529411764705881E-4</v>
      </c>
      <c r="E68" s="110">
        <v>1.9330000000000001</v>
      </c>
      <c r="F68" s="111">
        <v>11.14</v>
      </c>
      <c r="G68" s="107">
        <f t="shared" si="3"/>
        <v>13.073</v>
      </c>
      <c r="H68" s="108">
        <v>700</v>
      </c>
      <c r="I68" s="109" t="s">
        <v>63</v>
      </c>
      <c r="J68" s="70">
        <f t="shared" si="4"/>
        <v>6.9999999999999993E-2</v>
      </c>
      <c r="K68" s="108">
        <v>109</v>
      </c>
      <c r="L68" s="109" t="s">
        <v>63</v>
      </c>
      <c r="M68" s="70">
        <f t="shared" si="0"/>
        <v>1.09E-2</v>
      </c>
      <c r="N68" s="108">
        <v>94</v>
      </c>
      <c r="O68" s="109" t="s">
        <v>63</v>
      </c>
      <c r="P68" s="70">
        <f t="shared" si="1"/>
        <v>9.4000000000000004E-3</v>
      </c>
    </row>
    <row r="69" spans="2:16">
      <c r="B69" s="108">
        <v>110</v>
      </c>
      <c r="C69" s="109" t="s">
        <v>62</v>
      </c>
      <c r="D69" s="95">
        <f t="shared" si="2"/>
        <v>8.0882352941176472E-4</v>
      </c>
      <c r="E69" s="110">
        <v>2.028</v>
      </c>
      <c r="F69" s="111">
        <v>11.22</v>
      </c>
      <c r="G69" s="107">
        <f t="shared" si="3"/>
        <v>13.248000000000001</v>
      </c>
      <c r="H69" s="108">
        <v>751</v>
      </c>
      <c r="I69" s="109" t="s">
        <v>63</v>
      </c>
      <c r="J69" s="70">
        <f t="shared" si="4"/>
        <v>7.51E-2</v>
      </c>
      <c r="K69" s="108">
        <v>115</v>
      </c>
      <c r="L69" s="109" t="s">
        <v>63</v>
      </c>
      <c r="M69" s="70">
        <f t="shared" si="0"/>
        <v>1.15E-2</v>
      </c>
      <c r="N69" s="108">
        <v>100</v>
      </c>
      <c r="O69" s="109" t="s">
        <v>63</v>
      </c>
      <c r="P69" s="70">
        <f t="shared" si="1"/>
        <v>0.01</v>
      </c>
    </row>
    <row r="70" spans="2:16">
      <c r="B70" s="108">
        <v>120</v>
      </c>
      <c r="C70" s="109" t="s">
        <v>62</v>
      </c>
      <c r="D70" s="95">
        <f t="shared" si="2"/>
        <v>8.8235294117647051E-4</v>
      </c>
      <c r="E70" s="110">
        <v>2.1179999999999999</v>
      </c>
      <c r="F70" s="111">
        <v>11.28</v>
      </c>
      <c r="G70" s="107">
        <f t="shared" si="3"/>
        <v>13.398</v>
      </c>
      <c r="H70" s="108">
        <v>801</v>
      </c>
      <c r="I70" s="109" t="s">
        <v>63</v>
      </c>
      <c r="J70" s="70">
        <f t="shared" si="4"/>
        <v>8.0100000000000005E-2</v>
      </c>
      <c r="K70" s="108">
        <v>121</v>
      </c>
      <c r="L70" s="109" t="s">
        <v>63</v>
      </c>
      <c r="M70" s="70">
        <f t="shared" si="0"/>
        <v>1.21E-2</v>
      </c>
      <c r="N70" s="108">
        <v>106</v>
      </c>
      <c r="O70" s="109" t="s">
        <v>63</v>
      </c>
      <c r="P70" s="70">
        <f t="shared" si="1"/>
        <v>1.06E-2</v>
      </c>
    </row>
    <row r="71" spans="2:16">
      <c r="B71" s="108">
        <v>130</v>
      </c>
      <c r="C71" s="109" t="s">
        <v>62</v>
      </c>
      <c r="D71" s="95">
        <f t="shared" si="2"/>
        <v>9.5588235294117652E-4</v>
      </c>
      <c r="E71" s="110">
        <v>2.2040000000000002</v>
      </c>
      <c r="F71" s="111">
        <v>11.32</v>
      </c>
      <c r="G71" s="107">
        <f t="shared" si="3"/>
        <v>13.524000000000001</v>
      </c>
      <c r="H71" s="108">
        <v>851</v>
      </c>
      <c r="I71" s="109" t="s">
        <v>63</v>
      </c>
      <c r="J71" s="70">
        <f t="shared" si="4"/>
        <v>8.5099999999999995E-2</v>
      </c>
      <c r="K71" s="108">
        <v>128</v>
      </c>
      <c r="L71" s="109" t="s">
        <v>63</v>
      </c>
      <c r="M71" s="70">
        <f t="shared" si="0"/>
        <v>1.2800000000000001E-2</v>
      </c>
      <c r="N71" s="108">
        <v>112</v>
      </c>
      <c r="O71" s="109" t="s">
        <v>63</v>
      </c>
      <c r="P71" s="70">
        <f t="shared" si="1"/>
        <v>1.12E-2</v>
      </c>
    </row>
    <row r="72" spans="2:16">
      <c r="B72" s="108">
        <v>140</v>
      </c>
      <c r="C72" s="109" t="s">
        <v>62</v>
      </c>
      <c r="D72" s="95">
        <f t="shared" si="2"/>
        <v>1.0294117647058824E-3</v>
      </c>
      <c r="E72" s="110">
        <v>2.2869999999999999</v>
      </c>
      <c r="F72" s="111">
        <v>11.35</v>
      </c>
      <c r="G72" s="107">
        <f t="shared" si="3"/>
        <v>13.637</v>
      </c>
      <c r="H72" s="108">
        <v>901</v>
      </c>
      <c r="I72" s="109" t="s">
        <v>63</v>
      </c>
      <c r="J72" s="70">
        <f t="shared" si="4"/>
        <v>9.01E-2</v>
      </c>
      <c r="K72" s="108">
        <v>134</v>
      </c>
      <c r="L72" s="109" t="s">
        <v>63</v>
      </c>
      <c r="M72" s="70">
        <f t="shared" si="0"/>
        <v>1.34E-2</v>
      </c>
      <c r="N72" s="108">
        <v>117</v>
      </c>
      <c r="O72" s="109" t="s">
        <v>63</v>
      </c>
      <c r="P72" s="70">
        <f t="shared" si="1"/>
        <v>1.17E-2</v>
      </c>
    </row>
    <row r="73" spans="2:16">
      <c r="B73" s="108">
        <v>150</v>
      </c>
      <c r="C73" s="109" t="s">
        <v>62</v>
      </c>
      <c r="D73" s="95">
        <f t="shared" si="2"/>
        <v>1.1029411764705882E-3</v>
      </c>
      <c r="E73" s="110">
        <v>2.3679999999999999</v>
      </c>
      <c r="F73" s="111">
        <v>11.37</v>
      </c>
      <c r="G73" s="107">
        <f t="shared" si="3"/>
        <v>13.738</v>
      </c>
      <c r="H73" s="108">
        <v>950</v>
      </c>
      <c r="I73" s="109" t="s">
        <v>63</v>
      </c>
      <c r="J73" s="70">
        <f t="shared" si="4"/>
        <v>9.5000000000000001E-2</v>
      </c>
      <c r="K73" s="108">
        <v>140</v>
      </c>
      <c r="L73" s="109" t="s">
        <v>63</v>
      </c>
      <c r="M73" s="70">
        <f t="shared" si="0"/>
        <v>1.4000000000000002E-2</v>
      </c>
      <c r="N73" s="108">
        <v>123</v>
      </c>
      <c r="O73" s="109" t="s">
        <v>63</v>
      </c>
      <c r="P73" s="70">
        <f t="shared" si="1"/>
        <v>1.23E-2</v>
      </c>
    </row>
    <row r="74" spans="2:16">
      <c r="B74" s="108">
        <v>160</v>
      </c>
      <c r="C74" s="109" t="s">
        <v>62</v>
      </c>
      <c r="D74" s="95">
        <f t="shared" si="2"/>
        <v>1.1764705882352942E-3</v>
      </c>
      <c r="E74" s="110">
        <v>2.4449999999999998</v>
      </c>
      <c r="F74" s="111">
        <v>11.38</v>
      </c>
      <c r="G74" s="107">
        <f t="shared" si="3"/>
        <v>13.825000000000001</v>
      </c>
      <c r="H74" s="108">
        <v>999</v>
      </c>
      <c r="I74" s="109" t="s">
        <v>63</v>
      </c>
      <c r="J74" s="70">
        <f t="shared" si="4"/>
        <v>9.9900000000000003E-2</v>
      </c>
      <c r="K74" s="108">
        <v>146</v>
      </c>
      <c r="L74" s="109" t="s">
        <v>63</v>
      </c>
      <c r="M74" s="70">
        <f t="shared" si="0"/>
        <v>1.4599999999999998E-2</v>
      </c>
      <c r="N74" s="108">
        <v>128</v>
      </c>
      <c r="O74" s="109" t="s">
        <v>63</v>
      </c>
      <c r="P74" s="70">
        <f t="shared" si="1"/>
        <v>1.2800000000000001E-2</v>
      </c>
    </row>
    <row r="75" spans="2:16">
      <c r="B75" s="108">
        <v>170</v>
      </c>
      <c r="C75" s="109" t="s">
        <v>62</v>
      </c>
      <c r="D75" s="95">
        <f t="shared" si="2"/>
        <v>1.25E-3</v>
      </c>
      <c r="E75" s="110">
        <v>2.5209999999999999</v>
      </c>
      <c r="F75" s="111">
        <v>11.38</v>
      </c>
      <c r="G75" s="107">
        <f t="shared" si="3"/>
        <v>13.901</v>
      </c>
      <c r="H75" s="108">
        <v>1047</v>
      </c>
      <c r="I75" s="109" t="s">
        <v>63</v>
      </c>
      <c r="J75" s="70">
        <f t="shared" si="4"/>
        <v>0.10469999999999999</v>
      </c>
      <c r="K75" s="108">
        <v>151</v>
      </c>
      <c r="L75" s="109" t="s">
        <v>63</v>
      </c>
      <c r="M75" s="70">
        <f t="shared" si="0"/>
        <v>1.5099999999999999E-2</v>
      </c>
      <c r="N75" s="108">
        <v>134</v>
      </c>
      <c r="O75" s="109" t="s">
        <v>63</v>
      </c>
      <c r="P75" s="70">
        <f t="shared" si="1"/>
        <v>1.34E-2</v>
      </c>
    </row>
    <row r="76" spans="2:16">
      <c r="B76" s="108">
        <v>180</v>
      </c>
      <c r="C76" s="109" t="s">
        <v>62</v>
      </c>
      <c r="D76" s="95">
        <f t="shared" si="2"/>
        <v>1.3235294117647058E-3</v>
      </c>
      <c r="E76" s="110">
        <v>2.5939999999999999</v>
      </c>
      <c r="F76" s="111">
        <v>11.38</v>
      </c>
      <c r="G76" s="107">
        <f t="shared" si="3"/>
        <v>13.974</v>
      </c>
      <c r="H76" s="108">
        <v>1096</v>
      </c>
      <c r="I76" s="109" t="s">
        <v>63</v>
      </c>
      <c r="J76" s="70">
        <f t="shared" si="4"/>
        <v>0.1096</v>
      </c>
      <c r="K76" s="108">
        <v>157</v>
      </c>
      <c r="L76" s="109" t="s">
        <v>63</v>
      </c>
      <c r="M76" s="70">
        <f t="shared" si="0"/>
        <v>1.5699999999999999E-2</v>
      </c>
      <c r="N76" s="108">
        <v>139</v>
      </c>
      <c r="O76" s="109" t="s">
        <v>63</v>
      </c>
      <c r="P76" s="70">
        <f t="shared" si="1"/>
        <v>1.3900000000000001E-2</v>
      </c>
    </row>
    <row r="77" spans="2:16">
      <c r="B77" s="108">
        <v>200</v>
      </c>
      <c r="C77" s="109" t="s">
        <v>62</v>
      </c>
      <c r="D77" s="95">
        <f t="shared" si="2"/>
        <v>1.4705882352941176E-3</v>
      </c>
      <c r="E77" s="110">
        <v>2.734</v>
      </c>
      <c r="F77" s="111">
        <v>11.35</v>
      </c>
      <c r="G77" s="107">
        <f t="shared" si="3"/>
        <v>14.084</v>
      </c>
      <c r="H77" s="108">
        <v>1192</v>
      </c>
      <c r="I77" s="109" t="s">
        <v>63</v>
      </c>
      <c r="J77" s="70">
        <f t="shared" si="4"/>
        <v>0.1192</v>
      </c>
      <c r="K77" s="108">
        <v>169</v>
      </c>
      <c r="L77" s="109" t="s">
        <v>63</v>
      </c>
      <c r="M77" s="70">
        <f t="shared" si="0"/>
        <v>1.6900000000000002E-2</v>
      </c>
      <c r="N77" s="108">
        <v>150</v>
      </c>
      <c r="O77" s="109" t="s">
        <v>63</v>
      </c>
      <c r="P77" s="70">
        <f t="shared" si="1"/>
        <v>1.4999999999999999E-2</v>
      </c>
    </row>
    <row r="78" spans="2:16">
      <c r="B78" s="108">
        <v>225</v>
      </c>
      <c r="C78" s="109" t="s">
        <v>62</v>
      </c>
      <c r="D78" s="95">
        <f t="shared" si="2"/>
        <v>1.6544117647058823E-3</v>
      </c>
      <c r="E78" s="110">
        <v>2.9</v>
      </c>
      <c r="F78" s="111">
        <v>11.3</v>
      </c>
      <c r="G78" s="107">
        <f t="shared" si="3"/>
        <v>14.200000000000001</v>
      </c>
      <c r="H78" s="108">
        <v>1311</v>
      </c>
      <c r="I78" s="109" t="s">
        <v>63</v>
      </c>
      <c r="J78" s="70">
        <f t="shared" si="4"/>
        <v>0.13109999999999999</v>
      </c>
      <c r="K78" s="108">
        <v>183</v>
      </c>
      <c r="L78" s="109" t="s">
        <v>63</v>
      </c>
      <c r="M78" s="70">
        <f t="shared" si="0"/>
        <v>1.83E-2</v>
      </c>
      <c r="N78" s="108">
        <v>163</v>
      </c>
      <c r="O78" s="109" t="s">
        <v>63</v>
      </c>
      <c r="P78" s="70">
        <f t="shared" si="1"/>
        <v>1.6300000000000002E-2</v>
      </c>
    </row>
    <row r="79" spans="2:16">
      <c r="B79" s="108">
        <v>250</v>
      </c>
      <c r="C79" s="109" t="s">
        <v>62</v>
      </c>
      <c r="D79" s="95">
        <f t="shared" si="2"/>
        <v>1.838235294117647E-3</v>
      </c>
      <c r="E79" s="110">
        <v>3.0569999999999999</v>
      </c>
      <c r="F79" s="111">
        <v>11.23</v>
      </c>
      <c r="G79" s="107">
        <f t="shared" si="3"/>
        <v>14.287000000000001</v>
      </c>
      <c r="H79" s="108">
        <v>1430</v>
      </c>
      <c r="I79" s="109" t="s">
        <v>63</v>
      </c>
      <c r="J79" s="70">
        <f t="shared" si="4"/>
        <v>0.14299999999999999</v>
      </c>
      <c r="K79" s="108">
        <v>197</v>
      </c>
      <c r="L79" s="109" t="s">
        <v>63</v>
      </c>
      <c r="M79" s="70">
        <f t="shared" si="0"/>
        <v>1.9700000000000002E-2</v>
      </c>
      <c r="N79" s="108">
        <v>176</v>
      </c>
      <c r="O79" s="109" t="s">
        <v>63</v>
      </c>
      <c r="P79" s="70">
        <f t="shared" si="1"/>
        <v>1.7599999999999998E-2</v>
      </c>
    </row>
    <row r="80" spans="2:16">
      <c r="B80" s="108">
        <v>275</v>
      </c>
      <c r="C80" s="109" t="s">
        <v>62</v>
      </c>
      <c r="D80" s="95">
        <f t="shared" si="2"/>
        <v>2.022058823529412E-3</v>
      </c>
      <c r="E80" s="110">
        <v>3.1920000000000002</v>
      </c>
      <c r="F80" s="111">
        <v>11.14</v>
      </c>
      <c r="G80" s="107">
        <f t="shared" si="3"/>
        <v>14.332000000000001</v>
      </c>
      <c r="H80" s="108">
        <v>1548</v>
      </c>
      <c r="I80" s="109" t="s">
        <v>63</v>
      </c>
      <c r="J80" s="70">
        <f t="shared" si="4"/>
        <v>0.15479999999999999</v>
      </c>
      <c r="K80" s="108">
        <v>210</v>
      </c>
      <c r="L80" s="109" t="s">
        <v>63</v>
      </c>
      <c r="M80" s="70">
        <f t="shared" si="0"/>
        <v>2.0999999999999998E-2</v>
      </c>
      <c r="N80" s="108">
        <v>188</v>
      </c>
      <c r="O80" s="109" t="s">
        <v>63</v>
      </c>
      <c r="P80" s="70">
        <f t="shared" si="1"/>
        <v>1.8800000000000001E-2</v>
      </c>
    </row>
    <row r="81" spans="2:16">
      <c r="B81" s="108">
        <v>300</v>
      </c>
      <c r="C81" s="109" t="s">
        <v>62</v>
      </c>
      <c r="D81" s="95">
        <f t="shared" si="2"/>
        <v>2.2058823529411764E-3</v>
      </c>
      <c r="E81" s="110">
        <v>3.2320000000000002</v>
      </c>
      <c r="F81" s="111">
        <v>11.05</v>
      </c>
      <c r="G81" s="107">
        <f t="shared" si="3"/>
        <v>14.282</v>
      </c>
      <c r="H81" s="108">
        <v>1666</v>
      </c>
      <c r="I81" s="109" t="s">
        <v>63</v>
      </c>
      <c r="J81" s="70">
        <f t="shared" si="4"/>
        <v>0.1666</v>
      </c>
      <c r="K81" s="108">
        <v>223</v>
      </c>
      <c r="L81" s="109" t="s">
        <v>63</v>
      </c>
      <c r="M81" s="70">
        <f t="shared" si="0"/>
        <v>2.23E-2</v>
      </c>
      <c r="N81" s="108">
        <v>201</v>
      </c>
      <c r="O81" s="109" t="s">
        <v>63</v>
      </c>
      <c r="P81" s="70">
        <f t="shared" si="1"/>
        <v>2.01E-2</v>
      </c>
    </row>
    <row r="82" spans="2:16">
      <c r="B82" s="108">
        <v>325</v>
      </c>
      <c r="C82" s="109" t="s">
        <v>62</v>
      </c>
      <c r="D82" s="95">
        <f t="shared" si="2"/>
        <v>2.3897058823529414E-3</v>
      </c>
      <c r="E82" s="110">
        <v>3.2890000000000001</v>
      </c>
      <c r="F82" s="111">
        <v>10.95</v>
      </c>
      <c r="G82" s="107">
        <f t="shared" si="3"/>
        <v>14.238999999999999</v>
      </c>
      <c r="H82" s="108">
        <v>1785</v>
      </c>
      <c r="I82" s="109" t="s">
        <v>63</v>
      </c>
      <c r="J82" s="70">
        <f t="shared" si="4"/>
        <v>0.17849999999999999</v>
      </c>
      <c r="K82" s="108">
        <v>236</v>
      </c>
      <c r="L82" s="109" t="s">
        <v>63</v>
      </c>
      <c r="M82" s="70">
        <f t="shared" si="0"/>
        <v>2.3599999999999999E-2</v>
      </c>
      <c r="N82" s="108">
        <v>213</v>
      </c>
      <c r="O82" s="109" t="s">
        <v>63</v>
      </c>
      <c r="P82" s="70">
        <f t="shared" si="1"/>
        <v>2.1299999999999999E-2</v>
      </c>
    </row>
    <row r="83" spans="2:16">
      <c r="B83" s="108">
        <v>350</v>
      </c>
      <c r="C83" s="109" t="s">
        <v>62</v>
      </c>
      <c r="D83" s="95">
        <f t="shared" si="2"/>
        <v>2.5735294117647058E-3</v>
      </c>
      <c r="E83" s="110">
        <v>3.3559999999999999</v>
      </c>
      <c r="F83" s="111">
        <v>10.85</v>
      </c>
      <c r="G83" s="107">
        <f t="shared" si="3"/>
        <v>14.206</v>
      </c>
      <c r="H83" s="108">
        <v>1904</v>
      </c>
      <c r="I83" s="109" t="s">
        <v>63</v>
      </c>
      <c r="J83" s="70">
        <f t="shared" si="4"/>
        <v>0.19039999999999999</v>
      </c>
      <c r="K83" s="108">
        <v>249</v>
      </c>
      <c r="L83" s="109" t="s">
        <v>63</v>
      </c>
      <c r="M83" s="70">
        <f t="shared" si="0"/>
        <v>2.4899999999999999E-2</v>
      </c>
      <c r="N83" s="108">
        <v>225</v>
      </c>
      <c r="O83" s="109" t="s">
        <v>63</v>
      </c>
      <c r="P83" s="70">
        <f t="shared" si="1"/>
        <v>2.2499999999999999E-2</v>
      </c>
    </row>
    <row r="84" spans="2:16">
      <c r="B84" s="108">
        <v>375</v>
      </c>
      <c r="C84" s="109" t="s">
        <v>62</v>
      </c>
      <c r="D84" s="95">
        <f t="shared" si="2"/>
        <v>2.7573529411764708E-3</v>
      </c>
      <c r="E84" s="110">
        <v>3.4279999999999999</v>
      </c>
      <c r="F84" s="111">
        <v>10.74</v>
      </c>
      <c r="G84" s="107">
        <f t="shared" si="3"/>
        <v>14.167999999999999</v>
      </c>
      <c r="H84" s="108">
        <v>2024</v>
      </c>
      <c r="I84" s="109" t="s">
        <v>63</v>
      </c>
      <c r="J84" s="70">
        <f t="shared" si="4"/>
        <v>0.2024</v>
      </c>
      <c r="K84" s="108">
        <v>262</v>
      </c>
      <c r="L84" s="109" t="s">
        <v>63</v>
      </c>
      <c r="M84" s="70">
        <f t="shared" ref="M84:M147" si="5">K84/1000/10</f>
        <v>2.6200000000000001E-2</v>
      </c>
      <c r="N84" s="108">
        <v>237</v>
      </c>
      <c r="O84" s="109" t="s">
        <v>63</v>
      </c>
      <c r="P84" s="70">
        <f t="shared" ref="P84:P147" si="6">N84/1000/10</f>
        <v>2.3699999999999999E-2</v>
      </c>
    </row>
    <row r="85" spans="2:16">
      <c r="B85" s="108">
        <v>400</v>
      </c>
      <c r="C85" s="109" t="s">
        <v>62</v>
      </c>
      <c r="D85" s="95">
        <f t="shared" ref="D85:D93" si="7">B85/1000/$C$5</f>
        <v>2.9411764705882353E-3</v>
      </c>
      <c r="E85" s="110">
        <v>3.5030000000000001</v>
      </c>
      <c r="F85" s="111">
        <v>10.64</v>
      </c>
      <c r="G85" s="107">
        <f t="shared" ref="G85:G148" si="8">E85+F85</f>
        <v>14.143000000000001</v>
      </c>
      <c r="H85" s="108">
        <v>2144</v>
      </c>
      <c r="I85" s="109" t="s">
        <v>63</v>
      </c>
      <c r="J85" s="70">
        <f t="shared" ref="J85:J102" si="9">H85/1000/10</f>
        <v>0.21440000000000001</v>
      </c>
      <c r="K85" s="108">
        <v>275</v>
      </c>
      <c r="L85" s="109" t="s">
        <v>63</v>
      </c>
      <c r="M85" s="70">
        <f t="shared" si="5"/>
        <v>2.7500000000000004E-2</v>
      </c>
      <c r="N85" s="108">
        <v>249</v>
      </c>
      <c r="O85" s="109" t="s">
        <v>63</v>
      </c>
      <c r="P85" s="70">
        <f t="shared" si="6"/>
        <v>2.4899999999999999E-2</v>
      </c>
    </row>
    <row r="86" spans="2:16">
      <c r="B86" s="108">
        <v>450</v>
      </c>
      <c r="C86" s="109" t="s">
        <v>62</v>
      </c>
      <c r="D86" s="95">
        <f t="shared" si="7"/>
        <v>3.3088235294117647E-3</v>
      </c>
      <c r="E86" s="110">
        <v>3.6539999999999999</v>
      </c>
      <c r="F86" s="111">
        <v>10.43</v>
      </c>
      <c r="G86" s="107">
        <f t="shared" si="8"/>
        <v>14.084</v>
      </c>
      <c r="H86" s="108">
        <v>2385</v>
      </c>
      <c r="I86" s="109" t="s">
        <v>63</v>
      </c>
      <c r="J86" s="70">
        <f t="shared" si="9"/>
        <v>0.23849999999999999</v>
      </c>
      <c r="K86" s="108">
        <v>301</v>
      </c>
      <c r="L86" s="109" t="s">
        <v>63</v>
      </c>
      <c r="M86" s="70">
        <f t="shared" si="5"/>
        <v>3.0099999999999998E-2</v>
      </c>
      <c r="N86" s="108">
        <v>273</v>
      </c>
      <c r="O86" s="109" t="s">
        <v>63</v>
      </c>
      <c r="P86" s="70">
        <f t="shared" si="6"/>
        <v>2.7300000000000001E-2</v>
      </c>
    </row>
    <row r="87" spans="2:16">
      <c r="B87" s="108">
        <v>500</v>
      </c>
      <c r="C87" s="109" t="s">
        <v>62</v>
      </c>
      <c r="D87" s="95">
        <f t="shared" si="7"/>
        <v>3.6764705882352941E-3</v>
      </c>
      <c r="E87" s="110">
        <v>3.802</v>
      </c>
      <c r="F87" s="111">
        <v>10.220000000000001</v>
      </c>
      <c r="G87" s="107">
        <f t="shared" si="8"/>
        <v>14.022</v>
      </c>
      <c r="H87" s="108">
        <v>2627</v>
      </c>
      <c r="I87" s="109" t="s">
        <v>63</v>
      </c>
      <c r="J87" s="70">
        <f t="shared" si="9"/>
        <v>0.26269999999999999</v>
      </c>
      <c r="K87" s="108">
        <v>326</v>
      </c>
      <c r="L87" s="109" t="s">
        <v>63</v>
      </c>
      <c r="M87" s="70">
        <f t="shared" si="5"/>
        <v>3.2600000000000004E-2</v>
      </c>
      <c r="N87" s="108">
        <v>297</v>
      </c>
      <c r="O87" s="109" t="s">
        <v>63</v>
      </c>
      <c r="P87" s="70">
        <f t="shared" si="6"/>
        <v>2.9699999999999997E-2</v>
      </c>
    </row>
    <row r="88" spans="2:16">
      <c r="B88" s="108">
        <v>550</v>
      </c>
      <c r="C88" s="109" t="s">
        <v>62</v>
      </c>
      <c r="D88" s="95">
        <f t="shared" si="7"/>
        <v>4.0441176470588239E-3</v>
      </c>
      <c r="E88" s="110">
        <v>3.944</v>
      </c>
      <c r="F88" s="111">
        <v>10.01</v>
      </c>
      <c r="G88" s="107">
        <f t="shared" si="8"/>
        <v>13.954000000000001</v>
      </c>
      <c r="H88" s="108">
        <v>2871</v>
      </c>
      <c r="I88" s="109" t="s">
        <v>63</v>
      </c>
      <c r="J88" s="70">
        <f t="shared" si="9"/>
        <v>0.28710000000000002</v>
      </c>
      <c r="K88" s="108">
        <v>351</v>
      </c>
      <c r="L88" s="109" t="s">
        <v>63</v>
      </c>
      <c r="M88" s="70">
        <f t="shared" si="5"/>
        <v>3.5099999999999999E-2</v>
      </c>
      <c r="N88" s="108">
        <v>320</v>
      </c>
      <c r="O88" s="109" t="s">
        <v>63</v>
      </c>
      <c r="P88" s="70">
        <f t="shared" si="6"/>
        <v>3.2000000000000001E-2</v>
      </c>
    </row>
    <row r="89" spans="2:16">
      <c r="B89" s="108">
        <v>600</v>
      </c>
      <c r="C89" s="109" t="s">
        <v>62</v>
      </c>
      <c r="D89" s="95">
        <f t="shared" si="7"/>
        <v>4.4117647058823529E-3</v>
      </c>
      <c r="E89" s="110">
        <v>4.0810000000000004</v>
      </c>
      <c r="F89" s="111">
        <v>9.81</v>
      </c>
      <c r="G89" s="107">
        <f t="shared" si="8"/>
        <v>13.891000000000002</v>
      </c>
      <c r="H89" s="108">
        <v>3116</v>
      </c>
      <c r="I89" s="109" t="s">
        <v>63</v>
      </c>
      <c r="J89" s="70">
        <f t="shared" si="9"/>
        <v>0.31159999999999999</v>
      </c>
      <c r="K89" s="108">
        <v>375</v>
      </c>
      <c r="L89" s="109" t="s">
        <v>63</v>
      </c>
      <c r="M89" s="70">
        <f t="shared" si="5"/>
        <v>3.7499999999999999E-2</v>
      </c>
      <c r="N89" s="108">
        <v>344</v>
      </c>
      <c r="O89" s="109" t="s">
        <v>63</v>
      </c>
      <c r="P89" s="70">
        <f t="shared" si="6"/>
        <v>3.44E-2</v>
      </c>
    </row>
    <row r="90" spans="2:16">
      <c r="B90" s="108">
        <v>650</v>
      </c>
      <c r="C90" s="109" t="s">
        <v>62</v>
      </c>
      <c r="D90" s="95">
        <f t="shared" si="7"/>
        <v>4.7794117647058827E-3</v>
      </c>
      <c r="E90" s="110">
        <v>4.2119999999999997</v>
      </c>
      <c r="F90" s="111">
        <v>9.6159999999999997</v>
      </c>
      <c r="G90" s="107">
        <f t="shared" si="8"/>
        <v>13.827999999999999</v>
      </c>
      <c r="H90" s="108">
        <v>3362</v>
      </c>
      <c r="I90" s="109" t="s">
        <v>63</v>
      </c>
      <c r="J90" s="70">
        <f t="shared" si="9"/>
        <v>0.3362</v>
      </c>
      <c r="K90" s="108">
        <v>399</v>
      </c>
      <c r="L90" s="109" t="s">
        <v>63</v>
      </c>
      <c r="M90" s="70">
        <f t="shared" si="5"/>
        <v>3.9900000000000005E-2</v>
      </c>
      <c r="N90" s="108">
        <v>367</v>
      </c>
      <c r="O90" s="109" t="s">
        <v>63</v>
      </c>
      <c r="P90" s="70">
        <f t="shared" si="6"/>
        <v>3.6699999999999997E-2</v>
      </c>
    </row>
    <row r="91" spans="2:16">
      <c r="B91" s="108">
        <v>700</v>
      </c>
      <c r="C91" s="109" t="s">
        <v>62</v>
      </c>
      <c r="D91" s="95">
        <f t="shared" si="7"/>
        <v>5.1470588235294117E-3</v>
      </c>
      <c r="E91" s="110">
        <v>4.3390000000000004</v>
      </c>
      <c r="F91" s="111">
        <v>9.4290000000000003</v>
      </c>
      <c r="G91" s="107">
        <f t="shared" si="8"/>
        <v>13.768000000000001</v>
      </c>
      <c r="H91" s="108">
        <v>3610</v>
      </c>
      <c r="I91" s="109" t="s">
        <v>63</v>
      </c>
      <c r="J91" s="70">
        <f t="shared" si="9"/>
        <v>0.36099999999999999</v>
      </c>
      <c r="K91" s="108">
        <v>423</v>
      </c>
      <c r="L91" s="109" t="s">
        <v>63</v>
      </c>
      <c r="M91" s="70">
        <f t="shared" si="5"/>
        <v>4.2299999999999997E-2</v>
      </c>
      <c r="N91" s="108">
        <v>390</v>
      </c>
      <c r="O91" s="109" t="s">
        <v>63</v>
      </c>
      <c r="P91" s="70">
        <f t="shared" si="6"/>
        <v>3.9E-2</v>
      </c>
    </row>
    <row r="92" spans="2:16">
      <c r="B92" s="108">
        <v>800</v>
      </c>
      <c r="C92" s="109" t="s">
        <v>62</v>
      </c>
      <c r="D92" s="95">
        <f t="shared" si="7"/>
        <v>5.8823529411764705E-3</v>
      </c>
      <c r="E92" s="110">
        <v>4.5819999999999999</v>
      </c>
      <c r="F92" s="111">
        <v>9.077</v>
      </c>
      <c r="G92" s="107">
        <f t="shared" si="8"/>
        <v>13.658999999999999</v>
      </c>
      <c r="H92" s="108">
        <v>4109</v>
      </c>
      <c r="I92" s="109" t="s">
        <v>63</v>
      </c>
      <c r="J92" s="70">
        <f t="shared" si="9"/>
        <v>0.41089999999999999</v>
      </c>
      <c r="K92" s="108">
        <v>472</v>
      </c>
      <c r="L92" s="109" t="s">
        <v>63</v>
      </c>
      <c r="M92" s="70">
        <f t="shared" si="5"/>
        <v>4.7199999999999999E-2</v>
      </c>
      <c r="N92" s="108">
        <v>436</v>
      </c>
      <c r="O92" s="109" t="s">
        <v>63</v>
      </c>
      <c r="P92" s="70">
        <f t="shared" si="6"/>
        <v>4.36E-2</v>
      </c>
    </row>
    <row r="93" spans="2:16">
      <c r="B93" s="108">
        <v>900</v>
      </c>
      <c r="C93" s="109" t="s">
        <v>62</v>
      </c>
      <c r="D93" s="95">
        <f t="shared" si="7"/>
        <v>6.6176470588235293E-3</v>
      </c>
      <c r="E93" s="110">
        <v>4.8140000000000001</v>
      </c>
      <c r="F93" s="111">
        <v>8.7509999999999994</v>
      </c>
      <c r="G93" s="107">
        <f t="shared" si="8"/>
        <v>13.565</v>
      </c>
      <c r="H93" s="108">
        <v>4612</v>
      </c>
      <c r="I93" s="109" t="s">
        <v>63</v>
      </c>
      <c r="J93" s="70">
        <f t="shared" si="9"/>
        <v>0.4612</v>
      </c>
      <c r="K93" s="108">
        <v>519</v>
      </c>
      <c r="L93" s="109" t="s">
        <v>63</v>
      </c>
      <c r="M93" s="70">
        <f t="shared" si="5"/>
        <v>5.1900000000000002E-2</v>
      </c>
      <c r="N93" s="108">
        <v>482</v>
      </c>
      <c r="O93" s="109" t="s">
        <v>63</v>
      </c>
      <c r="P93" s="70">
        <f t="shared" si="6"/>
        <v>4.82E-2</v>
      </c>
    </row>
    <row r="94" spans="2:16">
      <c r="B94" s="108">
        <v>1</v>
      </c>
      <c r="C94" s="118" t="s">
        <v>64</v>
      </c>
      <c r="D94" s="70">
        <f t="shared" ref="D94:D157" si="10">B94/$C$5</f>
        <v>7.3529411764705881E-3</v>
      </c>
      <c r="E94" s="110">
        <v>5.0359999999999996</v>
      </c>
      <c r="F94" s="111">
        <v>8.4499999999999993</v>
      </c>
      <c r="G94" s="107">
        <f t="shared" si="8"/>
        <v>13.485999999999999</v>
      </c>
      <c r="H94" s="108">
        <v>5119</v>
      </c>
      <c r="I94" s="109" t="s">
        <v>63</v>
      </c>
      <c r="J94" s="70">
        <f t="shared" si="9"/>
        <v>0.51190000000000002</v>
      </c>
      <c r="K94" s="108">
        <v>564</v>
      </c>
      <c r="L94" s="109" t="s">
        <v>63</v>
      </c>
      <c r="M94" s="70">
        <f t="shared" si="5"/>
        <v>5.6399999999999992E-2</v>
      </c>
      <c r="N94" s="108">
        <v>527</v>
      </c>
      <c r="O94" s="109" t="s">
        <v>63</v>
      </c>
      <c r="P94" s="70">
        <f t="shared" si="6"/>
        <v>5.2700000000000004E-2</v>
      </c>
    </row>
    <row r="95" spans="2:16">
      <c r="B95" s="108">
        <v>1.1000000000000001</v>
      </c>
      <c r="C95" s="109" t="s">
        <v>64</v>
      </c>
      <c r="D95" s="70">
        <f t="shared" si="10"/>
        <v>8.0882352941176478E-3</v>
      </c>
      <c r="E95" s="110">
        <v>5.2510000000000003</v>
      </c>
      <c r="F95" s="111">
        <v>8.1709999999999994</v>
      </c>
      <c r="G95" s="107">
        <f t="shared" si="8"/>
        <v>13.422000000000001</v>
      </c>
      <c r="H95" s="108">
        <v>5629</v>
      </c>
      <c r="I95" s="109" t="s">
        <v>63</v>
      </c>
      <c r="J95" s="70">
        <f t="shared" si="9"/>
        <v>0.56289999999999996</v>
      </c>
      <c r="K95" s="108">
        <v>609</v>
      </c>
      <c r="L95" s="109" t="s">
        <v>63</v>
      </c>
      <c r="M95" s="70">
        <f t="shared" si="5"/>
        <v>6.0899999999999996E-2</v>
      </c>
      <c r="N95" s="108">
        <v>571</v>
      </c>
      <c r="O95" s="109" t="s">
        <v>63</v>
      </c>
      <c r="P95" s="70">
        <f t="shared" si="6"/>
        <v>5.7099999999999998E-2</v>
      </c>
    </row>
    <row r="96" spans="2:16">
      <c r="B96" s="108">
        <v>1.2</v>
      </c>
      <c r="C96" s="109" t="s">
        <v>64</v>
      </c>
      <c r="D96" s="70">
        <f t="shared" si="10"/>
        <v>8.8235294117647058E-3</v>
      </c>
      <c r="E96" s="110">
        <v>5.4589999999999996</v>
      </c>
      <c r="F96" s="111">
        <v>7.9130000000000003</v>
      </c>
      <c r="G96" s="107">
        <f t="shared" si="8"/>
        <v>13.372</v>
      </c>
      <c r="H96" s="108">
        <v>6141</v>
      </c>
      <c r="I96" s="109" t="s">
        <v>63</v>
      </c>
      <c r="J96" s="70">
        <f t="shared" si="9"/>
        <v>0.61409999999999998</v>
      </c>
      <c r="K96" s="108">
        <v>652</v>
      </c>
      <c r="L96" s="109" t="s">
        <v>63</v>
      </c>
      <c r="M96" s="70">
        <f t="shared" si="5"/>
        <v>6.5200000000000008E-2</v>
      </c>
      <c r="N96" s="108">
        <v>616</v>
      </c>
      <c r="O96" s="109" t="s">
        <v>63</v>
      </c>
      <c r="P96" s="70">
        <f t="shared" si="6"/>
        <v>6.1600000000000002E-2</v>
      </c>
    </row>
    <row r="97" spans="2:16">
      <c r="B97" s="108">
        <v>1.3</v>
      </c>
      <c r="C97" s="109" t="s">
        <v>64</v>
      </c>
      <c r="D97" s="70">
        <f t="shared" si="10"/>
        <v>9.5588235294117654E-3</v>
      </c>
      <c r="E97" s="110">
        <v>5.66</v>
      </c>
      <c r="F97" s="111">
        <v>7.673</v>
      </c>
      <c r="G97" s="107">
        <f t="shared" si="8"/>
        <v>13.333</v>
      </c>
      <c r="H97" s="108">
        <v>6656</v>
      </c>
      <c r="I97" s="109" t="s">
        <v>63</v>
      </c>
      <c r="J97" s="70">
        <f t="shared" si="9"/>
        <v>0.66559999999999997</v>
      </c>
      <c r="K97" s="108">
        <v>693</v>
      </c>
      <c r="L97" s="109" t="s">
        <v>63</v>
      </c>
      <c r="M97" s="70">
        <f t="shared" si="5"/>
        <v>6.93E-2</v>
      </c>
      <c r="N97" s="108">
        <v>660</v>
      </c>
      <c r="O97" s="109" t="s">
        <v>63</v>
      </c>
      <c r="P97" s="70">
        <f t="shared" si="6"/>
        <v>6.6000000000000003E-2</v>
      </c>
    </row>
    <row r="98" spans="2:16">
      <c r="B98" s="108">
        <v>1.4</v>
      </c>
      <c r="C98" s="109" t="s">
        <v>64</v>
      </c>
      <c r="D98" s="70">
        <f t="shared" si="10"/>
        <v>1.0294117647058823E-2</v>
      </c>
      <c r="E98" s="110">
        <v>5.8540000000000001</v>
      </c>
      <c r="F98" s="111">
        <v>7.4489999999999998</v>
      </c>
      <c r="G98" s="107">
        <f t="shared" si="8"/>
        <v>13.303000000000001</v>
      </c>
      <c r="H98" s="108">
        <v>7173</v>
      </c>
      <c r="I98" s="109" t="s">
        <v>63</v>
      </c>
      <c r="J98" s="70">
        <f t="shared" si="9"/>
        <v>0.71730000000000005</v>
      </c>
      <c r="K98" s="108">
        <v>734</v>
      </c>
      <c r="L98" s="109" t="s">
        <v>63</v>
      </c>
      <c r="M98" s="70">
        <f t="shared" si="5"/>
        <v>7.3399999999999993E-2</v>
      </c>
      <c r="N98" s="108">
        <v>703</v>
      </c>
      <c r="O98" s="109" t="s">
        <v>63</v>
      </c>
      <c r="P98" s="70">
        <f t="shared" si="6"/>
        <v>7.0300000000000001E-2</v>
      </c>
    </row>
    <row r="99" spans="2:16">
      <c r="B99" s="108">
        <v>1.5</v>
      </c>
      <c r="C99" s="109" t="s">
        <v>64</v>
      </c>
      <c r="D99" s="70">
        <f t="shared" si="10"/>
        <v>1.1029411764705883E-2</v>
      </c>
      <c r="E99" s="110">
        <v>6.0419999999999998</v>
      </c>
      <c r="F99" s="111">
        <v>7.24</v>
      </c>
      <c r="G99" s="107">
        <f t="shared" si="8"/>
        <v>13.282</v>
      </c>
      <c r="H99" s="108">
        <v>7690</v>
      </c>
      <c r="I99" s="109" t="s">
        <v>63</v>
      </c>
      <c r="J99" s="70">
        <f t="shared" si="9"/>
        <v>0.76900000000000002</v>
      </c>
      <c r="K99" s="108">
        <v>774</v>
      </c>
      <c r="L99" s="109" t="s">
        <v>63</v>
      </c>
      <c r="M99" s="70">
        <f t="shared" si="5"/>
        <v>7.7399999999999997E-2</v>
      </c>
      <c r="N99" s="108">
        <v>746</v>
      </c>
      <c r="O99" s="109" t="s">
        <v>63</v>
      </c>
      <c r="P99" s="70">
        <f t="shared" si="6"/>
        <v>7.46E-2</v>
      </c>
    </row>
    <row r="100" spans="2:16">
      <c r="B100" s="108">
        <v>1.6</v>
      </c>
      <c r="C100" s="109" t="s">
        <v>64</v>
      </c>
      <c r="D100" s="70">
        <f t="shared" si="10"/>
        <v>1.1764705882352941E-2</v>
      </c>
      <c r="E100" s="110">
        <v>6.2240000000000002</v>
      </c>
      <c r="F100" s="111">
        <v>7.0439999999999996</v>
      </c>
      <c r="G100" s="107">
        <f t="shared" si="8"/>
        <v>13.268000000000001</v>
      </c>
      <c r="H100" s="108">
        <v>8209</v>
      </c>
      <c r="I100" s="109" t="s">
        <v>63</v>
      </c>
      <c r="J100" s="70">
        <f t="shared" si="9"/>
        <v>0.82089999999999996</v>
      </c>
      <c r="K100" s="108">
        <v>813</v>
      </c>
      <c r="L100" s="109" t="s">
        <v>63</v>
      </c>
      <c r="M100" s="70">
        <f t="shared" si="5"/>
        <v>8.1299999999999997E-2</v>
      </c>
      <c r="N100" s="108">
        <v>789</v>
      </c>
      <c r="O100" s="109" t="s">
        <v>63</v>
      </c>
      <c r="P100" s="70">
        <f t="shared" si="6"/>
        <v>7.8899999999999998E-2</v>
      </c>
    </row>
    <row r="101" spans="2:16">
      <c r="B101" s="108">
        <v>1.7</v>
      </c>
      <c r="C101" s="109" t="s">
        <v>64</v>
      </c>
      <c r="D101" s="70">
        <f t="shared" si="10"/>
        <v>1.2499999999999999E-2</v>
      </c>
      <c r="E101" s="110">
        <v>6.4009999999999998</v>
      </c>
      <c r="F101" s="111">
        <v>6.8609999999999998</v>
      </c>
      <c r="G101" s="107">
        <f t="shared" si="8"/>
        <v>13.262</v>
      </c>
      <c r="H101" s="108">
        <v>8729</v>
      </c>
      <c r="I101" s="109" t="s">
        <v>63</v>
      </c>
      <c r="J101" s="70">
        <f t="shared" si="9"/>
        <v>0.8728999999999999</v>
      </c>
      <c r="K101" s="108">
        <v>851</v>
      </c>
      <c r="L101" s="109" t="s">
        <v>63</v>
      </c>
      <c r="M101" s="70">
        <f t="shared" si="5"/>
        <v>8.5099999999999995E-2</v>
      </c>
      <c r="N101" s="108">
        <v>831</v>
      </c>
      <c r="O101" s="109" t="s">
        <v>63</v>
      </c>
      <c r="P101" s="70">
        <f t="shared" si="6"/>
        <v>8.3099999999999993E-2</v>
      </c>
    </row>
    <row r="102" spans="2:16">
      <c r="B102" s="108">
        <v>1.8</v>
      </c>
      <c r="C102" s="109" t="s">
        <v>64</v>
      </c>
      <c r="D102" s="70">
        <f t="shared" si="10"/>
        <v>1.3235294117647059E-2</v>
      </c>
      <c r="E102" s="110">
        <v>6.5739999999999998</v>
      </c>
      <c r="F102" s="111">
        <v>6.6879999999999997</v>
      </c>
      <c r="G102" s="107">
        <f t="shared" si="8"/>
        <v>13.262</v>
      </c>
      <c r="H102" s="108">
        <v>9248</v>
      </c>
      <c r="I102" s="109" t="s">
        <v>63</v>
      </c>
      <c r="J102" s="70">
        <f t="shared" si="9"/>
        <v>0.92479999999999996</v>
      </c>
      <c r="K102" s="108">
        <v>888</v>
      </c>
      <c r="L102" s="109" t="s">
        <v>63</v>
      </c>
      <c r="M102" s="70">
        <f t="shared" si="5"/>
        <v>8.8800000000000004E-2</v>
      </c>
      <c r="N102" s="108">
        <v>873</v>
      </c>
      <c r="O102" s="109" t="s">
        <v>63</v>
      </c>
      <c r="P102" s="70">
        <f t="shared" si="6"/>
        <v>8.7300000000000003E-2</v>
      </c>
    </row>
    <row r="103" spans="2:16">
      <c r="B103" s="108">
        <v>2</v>
      </c>
      <c r="C103" s="109" t="s">
        <v>64</v>
      </c>
      <c r="D103" s="70">
        <f t="shared" si="10"/>
        <v>1.4705882352941176E-2</v>
      </c>
      <c r="E103" s="110">
        <v>6.907</v>
      </c>
      <c r="F103" s="111">
        <v>6.3719999999999999</v>
      </c>
      <c r="G103" s="107">
        <f t="shared" si="8"/>
        <v>13.279</v>
      </c>
      <c r="H103" s="108">
        <v>1.03</v>
      </c>
      <c r="I103" s="118" t="s">
        <v>65</v>
      </c>
      <c r="J103" s="71">
        <f t="shared" ref="J103:J166" si="11">H103</f>
        <v>1.03</v>
      </c>
      <c r="K103" s="108">
        <v>965</v>
      </c>
      <c r="L103" s="109" t="s">
        <v>63</v>
      </c>
      <c r="M103" s="70">
        <f t="shared" si="5"/>
        <v>9.6500000000000002E-2</v>
      </c>
      <c r="N103" s="108">
        <v>955</v>
      </c>
      <c r="O103" s="109" t="s">
        <v>63</v>
      </c>
      <c r="P103" s="70">
        <f t="shared" si="6"/>
        <v>9.5500000000000002E-2</v>
      </c>
    </row>
    <row r="104" spans="2:16">
      <c r="B104" s="108">
        <v>2.25</v>
      </c>
      <c r="C104" s="109" t="s">
        <v>64</v>
      </c>
      <c r="D104" s="70">
        <f t="shared" si="10"/>
        <v>1.6544117647058824E-2</v>
      </c>
      <c r="E104" s="110">
        <v>7.3079999999999998</v>
      </c>
      <c r="F104" s="111">
        <v>6.0229999999999997</v>
      </c>
      <c r="G104" s="107">
        <f t="shared" si="8"/>
        <v>13.331</v>
      </c>
      <c r="H104" s="108">
        <v>1.1599999999999999</v>
      </c>
      <c r="I104" s="109" t="s">
        <v>65</v>
      </c>
      <c r="J104" s="71">
        <f t="shared" si="11"/>
        <v>1.1599999999999999</v>
      </c>
      <c r="K104" s="108">
        <v>1059</v>
      </c>
      <c r="L104" s="109" t="s">
        <v>63</v>
      </c>
      <c r="M104" s="70">
        <f t="shared" si="5"/>
        <v>0.10589999999999999</v>
      </c>
      <c r="N104" s="108">
        <v>1055</v>
      </c>
      <c r="O104" s="109" t="s">
        <v>63</v>
      </c>
      <c r="P104" s="70">
        <f t="shared" si="6"/>
        <v>0.1055</v>
      </c>
    </row>
    <row r="105" spans="2:16">
      <c r="B105" s="108">
        <v>2.5</v>
      </c>
      <c r="C105" s="109" t="s">
        <v>64</v>
      </c>
      <c r="D105" s="70">
        <f t="shared" si="10"/>
        <v>1.8382352941176471E-2</v>
      </c>
      <c r="E105" s="110">
        <v>7.6959999999999997</v>
      </c>
      <c r="F105" s="111">
        <v>5.7169999999999996</v>
      </c>
      <c r="G105" s="107">
        <f t="shared" si="8"/>
        <v>13.413</v>
      </c>
      <c r="H105" s="108">
        <v>1.29</v>
      </c>
      <c r="I105" s="109" t="s">
        <v>65</v>
      </c>
      <c r="J105" s="71">
        <f t="shared" si="11"/>
        <v>1.29</v>
      </c>
      <c r="K105" s="108">
        <v>1146</v>
      </c>
      <c r="L105" s="109" t="s">
        <v>63</v>
      </c>
      <c r="M105" s="70">
        <f t="shared" si="5"/>
        <v>0.11459999999999999</v>
      </c>
      <c r="N105" s="108">
        <v>1153</v>
      </c>
      <c r="O105" s="109" t="s">
        <v>63</v>
      </c>
      <c r="P105" s="70">
        <f t="shared" si="6"/>
        <v>0.1153</v>
      </c>
    </row>
    <row r="106" spans="2:16">
      <c r="B106" s="108">
        <v>2.75</v>
      </c>
      <c r="C106" s="109" t="s">
        <v>64</v>
      </c>
      <c r="D106" s="70">
        <f t="shared" si="10"/>
        <v>2.0220588235294119E-2</v>
      </c>
      <c r="E106" s="110">
        <v>8.0730000000000004</v>
      </c>
      <c r="F106" s="111">
        <v>5.4450000000000003</v>
      </c>
      <c r="G106" s="107">
        <f t="shared" si="8"/>
        <v>13.518000000000001</v>
      </c>
      <c r="H106" s="108">
        <v>1.42</v>
      </c>
      <c r="I106" s="109" t="s">
        <v>65</v>
      </c>
      <c r="J106" s="71">
        <f t="shared" si="11"/>
        <v>1.42</v>
      </c>
      <c r="K106" s="108">
        <v>1229</v>
      </c>
      <c r="L106" s="109" t="s">
        <v>63</v>
      </c>
      <c r="M106" s="70">
        <f t="shared" si="5"/>
        <v>0.12290000000000001</v>
      </c>
      <c r="N106" s="108">
        <v>1248</v>
      </c>
      <c r="O106" s="109" t="s">
        <v>63</v>
      </c>
      <c r="P106" s="70">
        <f t="shared" si="6"/>
        <v>0.12479999999999999</v>
      </c>
    </row>
    <row r="107" spans="2:16">
      <c r="B107" s="108">
        <v>3</v>
      </c>
      <c r="C107" s="109" t="s">
        <v>64</v>
      </c>
      <c r="D107" s="70">
        <f t="shared" si="10"/>
        <v>2.2058823529411766E-2</v>
      </c>
      <c r="E107" s="110">
        <v>8.4410000000000007</v>
      </c>
      <c r="F107" s="111">
        <v>5.202</v>
      </c>
      <c r="G107" s="107">
        <f t="shared" si="8"/>
        <v>13.643000000000001</v>
      </c>
      <c r="H107" s="108">
        <v>1.54</v>
      </c>
      <c r="I107" s="109" t="s">
        <v>65</v>
      </c>
      <c r="J107" s="71">
        <f t="shared" si="11"/>
        <v>1.54</v>
      </c>
      <c r="K107" s="108">
        <v>1307</v>
      </c>
      <c r="L107" s="109" t="s">
        <v>63</v>
      </c>
      <c r="M107" s="70">
        <f t="shared" si="5"/>
        <v>0.13069999999999998</v>
      </c>
      <c r="N107" s="108">
        <v>1339</v>
      </c>
      <c r="O107" s="109" t="s">
        <v>63</v>
      </c>
      <c r="P107" s="70">
        <f t="shared" si="6"/>
        <v>0.13389999999999999</v>
      </c>
    </row>
    <row r="108" spans="2:16">
      <c r="B108" s="108">
        <v>3.25</v>
      </c>
      <c r="C108" s="109" t="s">
        <v>64</v>
      </c>
      <c r="D108" s="70">
        <f t="shared" si="10"/>
        <v>2.389705882352941E-2</v>
      </c>
      <c r="E108" s="110">
        <v>8.7989999999999995</v>
      </c>
      <c r="F108" s="111">
        <v>4.9829999999999997</v>
      </c>
      <c r="G108" s="107">
        <f t="shared" si="8"/>
        <v>13.782</v>
      </c>
      <c r="H108" s="108">
        <v>1.67</v>
      </c>
      <c r="I108" s="109" t="s">
        <v>65</v>
      </c>
      <c r="J108" s="71">
        <f t="shared" si="11"/>
        <v>1.67</v>
      </c>
      <c r="K108" s="108">
        <v>1380</v>
      </c>
      <c r="L108" s="109" t="s">
        <v>63</v>
      </c>
      <c r="M108" s="70">
        <f t="shared" si="5"/>
        <v>0.13799999999999998</v>
      </c>
      <c r="N108" s="108">
        <v>1428</v>
      </c>
      <c r="O108" s="109" t="s">
        <v>63</v>
      </c>
      <c r="P108" s="70">
        <f t="shared" si="6"/>
        <v>0.14279999999999998</v>
      </c>
    </row>
    <row r="109" spans="2:16">
      <c r="B109" s="108">
        <v>3.5</v>
      </c>
      <c r="C109" s="109" t="s">
        <v>64</v>
      </c>
      <c r="D109" s="70">
        <f t="shared" si="10"/>
        <v>2.5735294117647058E-2</v>
      </c>
      <c r="E109" s="110">
        <v>9.1470000000000002</v>
      </c>
      <c r="F109" s="111">
        <v>4.7839999999999998</v>
      </c>
      <c r="G109" s="107">
        <f t="shared" si="8"/>
        <v>13.931000000000001</v>
      </c>
      <c r="H109" s="108">
        <v>1.8</v>
      </c>
      <c r="I109" s="109" t="s">
        <v>65</v>
      </c>
      <c r="J109" s="71">
        <f t="shared" si="11"/>
        <v>1.8</v>
      </c>
      <c r="K109" s="108">
        <v>1450</v>
      </c>
      <c r="L109" s="109" t="s">
        <v>63</v>
      </c>
      <c r="M109" s="70">
        <f t="shared" si="5"/>
        <v>0.14499999999999999</v>
      </c>
      <c r="N109" s="108">
        <v>1514</v>
      </c>
      <c r="O109" s="109" t="s">
        <v>63</v>
      </c>
      <c r="P109" s="70">
        <f t="shared" si="6"/>
        <v>0.15140000000000001</v>
      </c>
    </row>
    <row r="110" spans="2:16">
      <c r="B110" s="108">
        <v>3.75</v>
      </c>
      <c r="C110" s="109" t="s">
        <v>64</v>
      </c>
      <c r="D110" s="70">
        <f t="shared" si="10"/>
        <v>2.7573529411764705E-2</v>
      </c>
      <c r="E110" s="110">
        <v>9.4870000000000001</v>
      </c>
      <c r="F110" s="111">
        <v>4.6040000000000001</v>
      </c>
      <c r="G110" s="107">
        <f t="shared" si="8"/>
        <v>14.091000000000001</v>
      </c>
      <c r="H110" s="108">
        <v>1.92</v>
      </c>
      <c r="I110" s="109" t="s">
        <v>65</v>
      </c>
      <c r="J110" s="71">
        <f t="shared" si="11"/>
        <v>1.92</v>
      </c>
      <c r="K110" s="108">
        <v>1516</v>
      </c>
      <c r="L110" s="109" t="s">
        <v>63</v>
      </c>
      <c r="M110" s="70">
        <f t="shared" si="5"/>
        <v>0.15160000000000001</v>
      </c>
      <c r="N110" s="108">
        <v>1598</v>
      </c>
      <c r="O110" s="109" t="s">
        <v>63</v>
      </c>
      <c r="P110" s="70">
        <f t="shared" si="6"/>
        <v>0.1598</v>
      </c>
    </row>
    <row r="111" spans="2:16">
      <c r="B111" s="108">
        <v>4</v>
      </c>
      <c r="C111" s="109" t="s">
        <v>64</v>
      </c>
      <c r="D111" s="70">
        <f t="shared" si="10"/>
        <v>2.9411764705882353E-2</v>
      </c>
      <c r="E111" s="110">
        <v>9.8170000000000002</v>
      </c>
      <c r="F111" s="111">
        <v>4.4379999999999997</v>
      </c>
      <c r="G111" s="107">
        <f t="shared" si="8"/>
        <v>14.254999999999999</v>
      </c>
      <c r="H111" s="108">
        <v>2.04</v>
      </c>
      <c r="I111" s="109" t="s">
        <v>65</v>
      </c>
      <c r="J111" s="71">
        <f t="shared" si="11"/>
        <v>2.04</v>
      </c>
      <c r="K111" s="108">
        <v>1579</v>
      </c>
      <c r="L111" s="109" t="s">
        <v>63</v>
      </c>
      <c r="M111" s="70">
        <f t="shared" si="5"/>
        <v>0.15789999999999998</v>
      </c>
      <c r="N111" s="108">
        <v>1678</v>
      </c>
      <c r="O111" s="109" t="s">
        <v>63</v>
      </c>
      <c r="P111" s="70">
        <f t="shared" si="6"/>
        <v>0.1678</v>
      </c>
    </row>
    <row r="112" spans="2:16">
      <c r="B112" s="108">
        <v>4.5</v>
      </c>
      <c r="C112" s="109" t="s">
        <v>64</v>
      </c>
      <c r="D112" s="70">
        <f t="shared" si="10"/>
        <v>3.3088235294117647E-2</v>
      </c>
      <c r="E112" s="110">
        <v>10.45</v>
      </c>
      <c r="F112" s="111">
        <v>4.1459999999999999</v>
      </c>
      <c r="G112" s="107">
        <f t="shared" si="8"/>
        <v>14.596</v>
      </c>
      <c r="H112" s="108">
        <v>2.2799999999999998</v>
      </c>
      <c r="I112" s="109" t="s">
        <v>65</v>
      </c>
      <c r="J112" s="71">
        <f t="shared" si="11"/>
        <v>2.2799999999999998</v>
      </c>
      <c r="K112" s="108">
        <v>1712</v>
      </c>
      <c r="L112" s="109" t="s">
        <v>63</v>
      </c>
      <c r="M112" s="70">
        <f t="shared" si="5"/>
        <v>0.17119999999999999</v>
      </c>
      <c r="N112" s="108">
        <v>1833</v>
      </c>
      <c r="O112" s="109" t="s">
        <v>63</v>
      </c>
      <c r="P112" s="70">
        <f t="shared" si="6"/>
        <v>0.18329999999999999</v>
      </c>
    </row>
    <row r="113" spans="1:16">
      <c r="B113" s="108">
        <v>5</v>
      </c>
      <c r="C113" s="109" t="s">
        <v>64</v>
      </c>
      <c r="D113" s="70">
        <f t="shared" si="10"/>
        <v>3.6764705882352942E-2</v>
      </c>
      <c r="E113" s="110">
        <v>11.06</v>
      </c>
      <c r="F113" s="111">
        <v>3.8940000000000001</v>
      </c>
      <c r="G113" s="107">
        <f t="shared" si="8"/>
        <v>14.954000000000001</v>
      </c>
      <c r="H113" s="108">
        <v>2.52</v>
      </c>
      <c r="I113" s="109" t="s">
        <v>65</v>
      </c>
      <c r="J113" s="71">
        <f t="shared" si="11"/>
        <v>2.52</v>
      </c>
      <c r="K113" s="108">
        <v>1832</v>
      </c>
      <c r="L113" s="109" t="s">
        <v>63</v>
      </c>
      <c r="M113" s="70">
        <f t="shared" si="5"/>
        <v>0.1832</v>
      </c>
      <c r="N113" s="108">
        <v>1978</v>
      </c>
      <c r="O113" s="109" t="s">
        <v>63</v>
      </c>
      <c r="P113" s="70">
        <f t="shared" si="6"/>
        <v>0.1978</v>
      </c>
    </row>
    <row r="114" spans="1:16">
      <c r="B114" s="108">
        <v>5.5</v>
      </c>
      <c r="C114" s="109" t="s">
        <v>64</v>
      </c>
      <c r="D114" s="70">
        <f t="shared" si="10"/>
        <v>4.0441176470588237E-2</v>
      </c>
      <c r="E114" s="110">
        <v>11.64</v>
      </c>
      <c r="F114" s="111">
        <v>3.6760000000000002</v>
      </c>
      <c r="G114" s="107">
        <f t="shared" si="8"/>
        <v>15.316000000000001</v>
      </c>
      <c r="H114" s="108">
        <v>2.75</v>
      </c>
      <c r="I114" s="109" t="s">
        <v>65</v>
      </c>
      <c r="J114" s="71">
        <f t="shared" si="11"/>
        <v>2.75</v>
      </c>
      <c r="K114" s="108">
        <v>1941</v>
      </c>
      <c r="L114" s="109" t="s">
        <v>63</v>
      </c>
      <c r="M114" s="70">
        <f t="shared" si="5"/>
        <v>0.19409999999999999</v>
      </c>
      <c r="N114" s="108">
        <v>2114</v>
      </c>
      <c r="O114" s="109" t="s">
        <v>63</v>
      </c>
      <c r="P114" s="70">
        <f t="shared" si="6"/>
        <v>0.21139999999999998</v>
      </c>
    </row>
    <row r="115" spans="1:16">
      <c r="B115" s="108">
        <v>6</v>
      </c>
      <c r="C115" s="109" t="s">
        <v>64</v>
      </c>
      <c r="D115" s="70">
        <f t="shared" si="10"/>
        <v>4.4117647058823532E-2</v>
      </c>
      <c r="E115" s="110">
        <v>12.2</v>
      </c>
      <c r="F115" s="111">
        <v>3.4849999999999999</v>
      </c>
      <c r="G115" s="107">
        <f t="shared" si="8"/>
        <v>15.684999999999999</v>
      </c>
      <c r="H115" s="108">
        <v>2.97</v>
      </c>
      <c r="I115" s="109" t="s">
        <v>65</v>
      </c>
      <c r="J115" s="71">
        <f t="shared" si="11"/>
        <v>2.97</v>
      </c>
      <c r="K115" s="108">
        <v>2041</v>
      </c>
      <c r="L115" s="109" t="s">
        <v>63</v>
      </c>
      <c r="M115" s="70">
        <f t="shared" si="5"/>
        <v>0.2041</v>
      </c>
      <c r="N115" s="108">
        <v>2243</v>
      </c>
      <c r="O115" s="109" t="s">
        <v>63</v>
      </c>
      <c r="P115" s="70">
        <f t="shared" si="6"/>
        <v>0.2243</v>
      </c>
    </row>
    <row r="116" spans="1:16">
      <c r="B116" s="108">
        <v>6.5</v>
      </c>
      <c r="C116" s="109" t="s">
        <v>64</v>
      </c>
      <c r="D116" s="70">
        <f t="shared" si="10"/>
        <v>4.779411764705882E-2</v>
      </c>
      <c r="E116" s="110">
        <v>12.75</v>
      </c>
      <c r="F116" s="111">
        <v>3.3149999999999999</v>
      </c>
      <c r="G116" s="107">
        <f t="shared" si="8"/>
        <v>16.065000000000001</v>
      </c>
      <c r="H116" s="108">
        <v>3.19</v>
      </c>
      <c r="I116" s="109" t="s">
        <v>65</v>
      </c>
      <c r="J116" s="71">
        <f t="shared" si="11"/>
        <v>3.19</v>
      </c>
      <c r="K116" s="108">
        <v>2132</v>
      </c>
      <c r="L116" s="109" t="s">
        <v>63</v>
      </c>
      <c r="M116" s="70">
        <f t="shared" si="5"/>
        <v>0.2132</v>
      </c>
      <c r="N116" s="108">
        <v>2364</v>
      </c>
      <c r="O116" s="109" t="s">
        <v>63</v>
      </c>
      <c r="P116" s="70">
        <f t="shared" si="6"/>
        <v>0.2364</v>
      </c>
    </row>
    <row r="117" spans="1:16">
      <c r="B117" s="108">
        <v>7</v>
      </c>
      <c r="C117" s="109" t="s">
        <v>64</v>
      </c>
      <c r="D117" s="70">
        <f t="shared" si="10"/>
        <v>5.1470588235294115E-2</v>
      </c>
      <c r="E117" s="110">
        <v>13.29</v>
      </c>
      <c r="F117" s="111">
        <v>3.1629999999999998</v>
      </c>
      <c r="G117" s="107">
        <f t="shared" si="8"/>
        <v>16.452999999999999</v>
      </c>
      <c r="H117" s="108">
        <v>3.41</v>
      </c>
      <c r="I117" s="109" t="s">
        <v>65</v>
      </c>
      <c r="J117" s="71">
        <f t="shared" si="11"/>
        <v>3.41</v>
      </c>
      <c r="K117" s="108">
        <v>2217</v>
      </c>
      <c r="L117" s="109" t="s">
        <v>63</v>
      </c>
      <c r="M117" s="70">
        <f t="shared" si="5"/>
        <v>0.22170000000000001</v>
      </c>
      <c r="N117" s="108">
        <v>2479</v>
      </c>
      <c r="O117" s="109" t="s">
        <v>63</v>
      </c>
      <c r="P117" s="70">
        <f t="shared" si="6"/>
        <v>0.24790000000000001</v>
      </c>
    </row>
    <row r="118" spans="1:16">
      <c r="B118" s="108">
        <v>8</v>
      </c>
      <c r="C118" s="109" t="s">
        <v>64</v>
      </c>
      <c r="D118" s="70">
        <f t="shared" si="10"/>
        <v>5.8823529411764705E-2</v>
      </c>
      <c r="E118" s="110">
        <v>14.35</v>
      </c>
      <c r="F118" s="111">
        <v>2.9020000000000001</v>
      </c>
      <c r="G118" s="107">
        <f t="shared" si="8"/>
        <v>17.251999999999999</v>
      </c>
      <c r="H118" s="108">
        <v>3.82</v>
      </c>
      <c r="I118" s="109" t="s">
        <v>65</v>
      </c>
      <c r="J118" s="71">
        <f t="shared" si="11"/>
        <v>3.82</v>
      </c>
      <c r="K118" s="108">
        <v>2403</v>
      </c>
      <c r="L118" s="109" t="s">
        <v>63</v>
      </c>
      <c r="M118" s="70">
        <f t="shared" si="5"/>
        <v>0.24030000000000001</v>
      </c>
      <c r="N118" s="108">
        <v>2690</v>
      </c>
      <c r="O118" s="109" t="s">
        <v>63</v>
      </c>
      <c r="P118" s="70">
        <f t="shared" si="6"/>
        <v>0.26900000000000002</v>
      </c>
    </row>
    <row r="119" spans="1:16">
      <c r="B119" s="108">
        <v>9</v>
      </c>
      <c r="C119" s="109" t="s">
        <v>64</v>
      </c>
      <c r="D119" s="70">
        <f t="shared" si="10"/>
        <v>6.6176470588235295E-2</v>
      </c>
      <c r="E119" s="110">
        <v>15.39</v>
      </c>
      <c r="F119" s="111">
        <v>2.6859999999999999</v>
      </c>
      <c r="G119" s="107">
        <f t="shared" si="8"/>
        <v>18.076000000000001</v>
      </c>
      <c r="H119" s="108">
        <v>4.22</v>
      </c>
      <c r="I119" s="109" t="s">
        <v>65</v>
      </c>
      <c r="J119" s="71">
        <f t="shared" si="11"/>
        <v>4.22</v>
      </c>
      <c r="K119" s="108">
        <v>2563</v>
      </c>
      <c r="L119" s="109" t="s">
        <v>63</v>
      </c>
      <c r="M119" s="70">
        <f t="shared" si="5"/>
        <v>0.25630000000000003</v>
      </c>
      <c r="N119" s="108">
        <v>2881</v>
      </c>
      <c r="O119" s="109" t="s">
        <v>63</v>
      </c>
      <c r="P119" s="70">
        <f t="shared" si="6"/>
        <v>0.28809999999999997</v>
      </c>
    </row>
    <row r="120" spans="1:16">
      <c r="B120" s="108">
        <v>10</v>
      </c>
      <c r="C120" s="109" t="s">
        <v>64</v>
      </c>
      <c r="D120" s="70">
        <f t="shared" si="10"/>
        <v>7.3529411764705885E-2</v>
      </c>
      <c r="E120" s="110">
        <v>16.440000000000001</v>
      </c>
      <c r="F120" s="111">
        <v>2.504</v>
      </c>
      <c r="G120" s="107">
        <f t="shared" si="8"/>
        <v>18.944000000000003</v>
      </c>
      <c r="H120" s="108">
        <v>4.59</v>
      </c>
      <c r="I120" s="109" t="s">
        <v>65</v>
      </c>
      <c r="J120" s="71">
        <f t="shared" si="11"/>
        <v>4.59</v>
      </c>
      <c r="K120" s="108">
        <v>2700</v>
      </c>
      <c r="L120" s="109" t="s">
        <v>63</v>
      </c>
      <c r="M120" s="70">
        <f t="shared" si="5"/>
        <v>0.27</v>
      </c>
      <c r="N120" s="108">
        <v>3053</v>
      </c>
      <c r="O120" s="109" t="s">
        <v>63</v>
      </c>
      <c r="P120" s="70">
        <f t="shared" si="6"/>
        <v>0.30530000000000002</v>
      </c>
    </row>
    <row r="121" spans="1:16">
      <c r="B121" s="108">
        <v>11</v>
      </c>
      <c r="C121" s="109" t="s">
        <v>64</v>
      </c>
      <c r="D121" s="70">
        <f t="shared" si="10"/>
        <v>8.0882352941176475E-2</v>
      </c>
      <c r="E121" s="110">
        <v>17.489999999999998</v>
      </c>
      <c r="F121" s="111">
        <v>2.347</v>
      </c>
      <c r="G121" s="107">
        <f t="shared" si="8"/>
        <v>19.837</v>
      </c>
      <c r="H121" s="108">
        <v>4.95</v>
      </c>
      <c r="I121" s="109" t="s">
        <v>65</v>
      </c>
      <c r="J121" s="71">
        <f t="shared" si="11"/>
        <v>4.95</v>
      </c>
      <c r="K121" s="108">
        <v>2821</v>
      </c>
      <c r="L121" s="109" t="s">
        <v>63</v>
      </c>
      <c r="M121" s="70">
        <f t="shared" si="5"/>
        <v>0.28210000000000002</v>
      </c>
      <c r="N121" s="108">
        <v>3209</v>
      </c>
      <c r="O121" s="109" t="s">
        <v>63</v>
      </c>
      <c r="P121" s="70">
        <f t="shared" si="6"/>
        <v>0.32090000000000002</v>
      </c>
    </row>
    <row r="122" spans="1:16">
      <c r="B122" s="108">
        <v>12</v>
      </c>
      <c r="C122" s="109" t="s">
        <v>64</v>
      </c>
      <c r="D122" s="70">
        <f t="shared" si="10"/>
        <v>8.8235294117647065E-2</v>
      </c>
      <c r="E122" s="110">
        <v>18.54</v>
      </c>
      <c r="F122" s="111">
        <v>2.2120000000000002</v>
      </c>
      <c r="G122" s="107">
        <f t="shared" si="8"/>
        <v>20.751999999999999</v>
      </c>
      <c r="H122" s="108">
        <v>5.3</v>
      </c>
      <c r="I122" s="109" t="s">
        <v>65</v>
      </c>
      <c r="J122" s="71">
        <f t="shared" si="11"/>
        <v>5.3</v>
      </c>
      <c r="K122" s="108">
        <v>2927</v>
      </c>
      <c r="L122" s="109" t="s">
        <v>63</v>
      </c>
      <c r="M122" s="70">
        <f t="shared" si="5"/>
        <v>0.29270000000000002</v>
      </c>
      <c r="N122" s="108">
        <v>3350</v>
      </c>
      <c r="O122" s="109" t="s">
        <v>63</v>
      </c>
      <c r="P122" s="70">
        <f t="shared" si="6"/>
        <v>0.33500000000000002</v>
      </c>
    </row>
    <row r="123" spans="1:16">
      <c r="B123" s="108">
        <v>13</v>
      </c>
      <c r="C123" s="109" t="s">
        <v>64</v>
      </c>
      <c r="D123" s="70">
        <f t="shared" si="10"/>
        <v>9.5588235294117641E-2</v>
      </c>
      <c r="E123" s="110">
        <v>19.61</v>
      </c>
      <c r="F123" s="111">
        <v>2.0920000000000001</v>
      </c>
      <c r="G123" s="107">
        <f t="shared" si="8"/>
        <v>21.701999999999998</v>
      </c>
      <c r="H123" s="108">
        <v>5.63</v>
      </c>
      <c r="I123" s="109" t="s">
        <v>65</v>
      </c>
      <c r="J123" s="71">
        <f t="shared" si="11"/>
        <v>5.63</v>
      </c>
      <c r="K123" s="108">
        <v>3021</v>
      </c>
      <c r="L123" s="109" t="s">
        <v>63</v>
      </c>
      <c r="M123" s="70">
        <f t="shared" si="5"/>
        <v>0.30209999999999998</v>
      </c>
      <c r="N123" s="108">
        <v>3480</v>
      </c>
      <c r="O123" s="109" t="s">
        <v>63</v>
      </c>
      <c r="P123" s="70">
        <f t="shared" si="6"/>
        <v>0.34799999999999998</v>
      </c>
    </row>
    <row r="124" spans="1:16">
      <c r="B124" s="108">
        <v>14</v>
      </c>
      <c r="C124" s="109" t="s">
        <v>64</v>
      </c>
      <c r="D124" s="70">
        <f t="shared" si="10"/>
        <v>0.10294117647058823</v>
      </c>
      <c r="E124" s="110">
        <v>20.68</v>
      </c>
      <c r="F124" s="111">
        <v>1.9870000000000001</v>
      </c>
      <c r="G124" s="107">
        <f t="shared" si="8"/>
        <v>22.667000000000002</v>
      </c>
      <c r="H124" s="108">
        <v>5.94</v>
      </c>
      <c r="I124" s="109" t="s">
        <v>65</v>
      </c>
      <c r="J124" s="71">
        <f t="shared" si="11"/>
        <v>5.94</v>
      </c>
      <c r="K124" s="108">
        <v>3105</v>
      </c>
      <c r="L124" s="109" t="s">
        <v>63</v>
      </c>
      <c r="M124" s="70">
        <f t="shared" si="5"/>
        <v>0.3105</v>
      </c>
      <c r="N124" s="108">
        <v>3598</v>
      </c>
      <c r="O124" s="109" t="s">
        <v>63</v>
      </c>
      <c r="P124" s="70">
        <f t="shared" si="6"/>
        <v>0.35980000000000001</v>
      </c>
    </row>
    <row r="125" spans="1:16">
      <c r="B125" s="72">
        <v>15</v>
      </c>
      <c r="C125" s="74" t="s">
        <v>64</v>
      </c>
      <c r="D125" s="70">
        <f t="shared" si="10"/>
        <v>0.11029411764705882</v>
      </c>
      <c r="E125" s="110">
        <v>21.76</v>
      </c>
      <c r="F125" s="111">
        <v>1.893</v>
      </c>
      <c r="G125" s="107">
        <f t="shared" si="8"/>
        <v>23.653000000000002</v>
      </c>
      <c r="H125" s="108">
        <v>6.25</v>
      </c>
      <c r="I125" s="109" t="s">
        <v>65</v>
      </c>
      <c r="J125" s="71">
        <f t="shared" si="11"/>
        <v>6.25</v>
      </c>
      <c r="K125" s="108">
        <v>3180</v>
      </c>
      <c r="L125" s="109" t="s">
        <v>63</v>
      </c>
      <c r="M125" s="70">
        <f t="shared" si="5"/>
        <v>0.318</v>
      </c>
      <c r="N125" s="108">
        <v>3706</v>
      </c>
      <c r="O125" s="109" t="s">
        <v>63</v>
      </c>
      <c r="P125" s="70">
        <f t="shared" si="6"/>
        <v>0.37059999999999998</v>
      </c>
    </row>
    <row r="126" spans="1:16">
      <c r="B126" s="72">
        <v>16</v>
      </c>
      <c r="C126" s="74" t="s">
        <v>64</v>
      </c>
      <c r="D126" s="70">
        <f t="shared" si="10"/>
        <v>0.11764705882352941</v>
      </c>
      <c r="E126" s="110">
        <v>22.84</v>
      </c>
      <c r="F126" s="111">
        <v>1.8080000000000001</v>
      </c>
      <c r="G126" s="107">
        <f t="shared" si="8"/>
        <v>24.648</v>
      </c>
      <c r="H126" s="72">
        <v>6.54</v>
      </c>
      <c r="I126" s="74" t="s">
        <v>65</v>
      </c>
      <c r="J126" s="71">
        <f t="shared" si="11"/>
        <v>6.54</v>
      </c>
      <c r="K126" s="72">
        <v>3248</v>
      </c>
      <c r="L126" s="74" t="s">
        <v>63</v>
      </c>
      <c r="M126" s="70">
        <f t="shared" si="5"/>
        <v>0.32480000000000003</v>
      </c>
      <c r="N126" s="72">
        <v>3805</v>
      </c>
      <c r="O126" s="74" t="s">
        <v>63</v>
      </c>
      <c r="P126" s="70">
        <f t="shared" si="6"/>
        <v>0.3805</v>
      </c>
    </row>
    <row r="127" spans="1:16">
      <c r="B127" s="72">
        <v>17</v>
      </c>
      <c r="C127" s="74" t="s">
        <v>64</v>
      </c>
      <c r="D127" s="70">
        <f t="shared" si="10"/>
        <v>0.125</v>
      </c>
      <c r="E127" s="110">
        <v>23.93</v>
      </c>
      <c r="F127" s="111">
        <v>1.732</v>
      </c>
      <c r="G127" s="107">
        <f t="shared" si="8"/>
        <v>25.661999999999999</v>
      </c>
      <c r="H127" s="72">
        <v>6.82</v>
      </c>
      <c r="I127" s="74" t="s">
        <v>65</v>
      </c>
      <c r="J127" s="71">
        <f t="shared" si="11"/>
        <v>6.82</v>
      </c>
      <c r="K127" s="72">
        <v>3309</v>
      </c>
      <c r="L127" s="74" t="s">
        <v>63</v>
      </c>
      <c r="M127" s="70">
        <f t="shared" si="5"/>
        <v>0.33090000000000003</v>
      </c>
      <c r="N127" s="72">
        <v>3897</v>
      </c>
      <c r="O127" s="74" t="s">
        <v>63</v>
      </c>
      <c r="P127" s="70">
        <f t="shared" si="6"/>
        <v>0.38969999999999999</v>
      </c>
    </row>
    <row r="128" spans="1:16">
      <c r="A128" s="112"/>
      <c r="B128" s="108">
        <v>18</v>
      </c>
      <c r="C128" s="109" t="s">
        <v>64</v>
      </c>
      <c r="D128" s="70">
        <f t="shared" si="10"/>
        <v>0.13235294117647059</v>
      </c>
      <c r="E128" s="110">
        <v>25.01</v>
      </c>
      <c r="F128" s="111">
        <v>1.6619999999999999</v>
      </c>
      <c r="G128" s="107">
        <f t="shared" si="8"/>
        <v>26.672000000000001</v>
      </c>
      <c r="H128" s="108">
        <v>7.08</v>
      </c>
      <c r="I128" s="109" t="s">
        <v>65</v>
      </c>
      <c r="J128" s="71">
        <f t="shared" si="11"/>
        <v>7.08</v>
      </c>
      <c r="K128" s="72">
        <v>3365</v>
      </c>
      <c r="L128" s="74" t="s">
        <v>63</v>
      </c>
      <c r="M128" s="70">
        <f t="shared" si="5"/>
        <v>0.33650000000000002</v>
      </c>
      <c r="N128" s="72">
        <v>3982</v>
      </c>
      <c r="O128" s="74" t="s">
        <v>63</v>
      </c>
      <c r="P128" s="70">
        <f t="shared" si="6"/>
        <v>0.3982</v>
      </c>
    </row>
    <row r="129" spans="1:16">
      <c r="A129" s="112"/>
      <c r="B129" s="108">
        <v>20</v>
      </c>
      <c r="C129" s="109" t="s">
        <v>64</v>
      </c>
      <c r="D129" s="70">
        <f t="shared" si="10"/>
        <v>0.14705882352941177</v>
      </c>
      <c r="E129" s="110">
        <v>27.16</v>
      </c>
      <c r="F129" s="111">
        <v>1.54</v>
      </c>
      <c r="G129" s="107">
        <f t="shared" si="8"/>
        <v>28.7</v>
      </c>
      <c r="H129" s="108">
        <v>7.59</v>
      </c>
      <c r="I129" s="109" t="s">
        <v>65</v>
      </c>
      <c r="J129" s="71">
        <f t="shared" si="11"/>
        <v>7.59</v>
      </c>
      <c r="K129" s="72">
        <v>3499</v>
      </c>
      <c r="L129" s="74" t="s">
        <v>63</v>
      </c>
      <c r="M129" s="70">
        <f t="shared" si="5"/>
        <v>0.34989999999999999</v>
      </c>
      <c r="N129" s="72">
        <v>4133</v>
      </c>
      <c r="O129" s="74" t="s">
        <v>63</v>
      </c>
      <c r="P129" s="70">
        <f t="shared" si="6"/>
        <v>0.4133</v>
      </c>
    </row>
    <row r="130" spans="1:16">
      <c r="A130" s="112"/>
      <c r="B130" s="108">
        <v>22.5</v>
      </c>
      <c r="C130" s="109" t="s">
        <v>64</v>
      </c>
      <c r="D130" s="70">
        <f t="shared" si="10"/>
        <v>0.16544117647058823</v>
      </c>
      <c r="E130" s="110">
        <v>29.8</v>
      </c>
      <c r="F130" s="111">
        <v>1.413</v>
      </c>
      <c r="G130" s="107">
        <f t="shared" si="8"/>
        <v>31.213000000000001</v>
      </c>
      <c r="H130" s="108">
        <v>8.18</v>
      </c>
      <c r="I130" s="109" t="s">
        <v>65</v>
      </c>
      <c r="J130" s="71">
        <f t="shared" si="11"/>
        <v>8.18</v>
      </c>
      <c r="K130" s="72">
        <v>3654</v>
      </c>
      <c r="L130" s="74" t="s">
        <v>63</v>
      </c>
      <c r="M130" s="70">
        <f t="shared" si="5"/>
        <v>0.3654</v>
      </c>
      <c r="N130" s="72">
        <v>4295</v>
      </c>
      <c r="O130" s="74" t="s">
        <v>63</v>
      </c>
      <c r="P130" s="70">
        <f t="shared" si="6"/>
        <v>0.42949999999999999</v>
      </c>
    </row>
    <row r="131" spans="1:16">
      <c r="A131" s="112"/>
      <c r="B131" s="108">
        <v>25</v>
      </c>
      <c r="C131" s="109" t="s">
        <v>64</v>
      </c>
      <c r="D131" s="70">
        <f t="shared" si="10"/>
        <v>0.18382352941176472</v>
      </c>
      <c r="E131" s="110">
        <v>32.36</v>
      </c>
      <c r="F131" s="111">
        <v>1.3080000000000001</v>
      </c>
      <c r="G131" s="107">
        <f t="shared" si="8"/>
        <v>33.667999999999999</v>
      </c>
      <c r="H131" s="108">
        <v>8.7200000000000006</v>
      </c>
      <c r="I131" s="109" t="s">
        <v>65</v>
      </c>
      <c r="J131" s="71">
        <f t="shared" si="11"/>
        <v>8.7200000000000006</v>
      </c>
      <c r="K131" s="72">
        <v>3782</v>
      </c>
      <c r="L131" s="74" t="s">
        <v>63</v>
      </c>
      <c r="M131" s="70">
        <f t="shared" si="5"/>
        <v>0.37819999999999998</v>
      </c>
      <c r="N131" s="72">
        <v>4432</v>
      </c>
      <c r="O131" s="74" t="s">
        <v>63</v>
      </c>
      <c r="P131" s="70">
        <f t="shared" si="6"/>
        <v>0.44320000000000004</v>
      </c>
    </row>
    <row r="132" spans="1:16">
      <c r="A132" s="112"/>
      <c r="B132" s="108">
        <v>27.5</v>
      </c>
      <c r="C132" s="109" t="s">
        <v>64</v>
      </c>
      <c r="D132" s="70">
        <f t="shared" si="10"/>
        <v>0.20220588235294118</v>
      </c>
      <c r="E132" s="110">
        <v>34.82</v>
      </c>
      <c r="F132" s="111">
        <v>1.218</v>
      </c>
      <c r="G132" s="107">
        <f t="shared" si="8"/>
        <v>36.037999999999997</v>
      </c>
      <c r="H132" s="108">
        <v>9.2200000000000006</v>
      </c>
      <c r="I132" s="109" t="s">
        <v>65</v>
      </c>
      <c r="J132" s="71">
        <f t="shared" si="11"/>
        <v>9.2200000000000006</v>
      </c>
      <c r="K132" s="72">
        <v>3889</v>
      </c>
      <c r="L132" s="74" t="s">
        <v>63</v>
      </c>
      <c r="M132" s="70">
        <f t="shared" si="5"/>
        <v>0.38889999999999997</v>
      </c>
      <c r="N132" s="72">
        <v>4550</v>
      </c>
      <c r="O132" s="74" t="s">
        <v>63</v>
      </c>
      <c r="P132" s="70">
        <f t="shared" si="6"/>
        <v>0.45499999999999996</v>
      </c>
    </row>
    <row r="133" spans="1:16">
      <c r="A133" s="112"/>
      <c r="B133" s="108">
        <v>30</v>
      </c>
      <c r="C133" s="109" t="s">
        <v>64</v>
      </c>
      <c r="D133" s="70">
        <f t="shared" si="10"/>
        <v>0.22058823529411764</v>
      </c>
      <c r="E133" s="110">
        <v>37.18</v>
      </c>
      <c r="F133" s="111">
        <v>1.141</v>
      </c>
      <c r="G133" s="107">
        <f t="shared" si="8"/>
        <v>38.320999999999998</v>
      </c>
      <c r="H133" s="108">
        <v>9.69</v>
      </c>
      <c r="I133" s="109" t="s">
        <v>65</v>
      </c>
      <c r="J133" s="71">
        <f t="shared" si="11"/>
        <v>9.69</v>
      </c>
      <c r="K133" s="72">
        <v>3980</v>
      </c>
      <c r="L133" s="74" t="s">
        <v>63</v>
      </c>
      <c r="M133" s="70">
        <f t="shared" si="5"/>
        <v>0.39800000000000002</v>
      </c>
      <c r="N133" s="72">
        <v>4653</v>
      </c>
      <c r="O133" s="74" t="s">
        <v>63</v>
      </c>
      <c r="P133" s="70">
        <f t="shared" si="6"/>
        <v>0.46529999999999994</v>
      </c>
    </row>
    <row r="134" spans="1:16">
      <c r="A134" s="112"/>
      <c r="B134" s="108">
        <v>32.5</v>
      </c>
      <c r="C134" s="109" t="s">
        <v>64</v>
      </c>
      <c r="D134" s="70">
        <f t="shared" si="10"/>
        <v>0.23897058823529413</v>
      </c>
      <c r="E134" s="110">
        <v>39.43</v>
      </c>
      <c r="F134" s="111">
        <v>1.0740000000000001</v>
      </c>
      <c r="G134" s="107">
        <f t="shared" si="8"/>
        <v>40.503999999999998</v>
      </c>
      <c r="H134" s="108">
        <v>10.14</v>
      </c>
      <c r="I134" s="109" t="s">
        <v>65</v>
      </c>
      <c r="J134" s="71">
        <f t="shared" si="11"/>
        <v>10.14</v>
      </c>
      <c r="K134" s="72">
        <v>4058</v>
      </c>
      <c r="L134" s="74" t="s">
        <v>63</v>
      </c>
      <c r="M134" s="70">
        <f t="shared" si="5"/>
        <v>0.40579999999999999</v>
      </c>
      <c r="N134" s="72">
        <v>4743</v>
      </c>
      <c r="O134" s="74" t="s">
        <v>63</v>
      </c>
      <c r="P134" s="70">
        <f t="shared" si="6"/>
        <v>0.47430000000000005</v>
      </c>
    </row>
    <row r="135" spans="1:16">
      <c r="A135" s="112"/>
      <c r="B135" s="108">
        <v>35</v>
      </c>
      <c r="C135" s="109" t="s">
        <v>64</v>
      </c>
      <c r="D135" s="70">
        <f t="shared" si="10"/>
        <v>0.25735294117647056</v>
      </c>
      <c r="E135" s="110">
        <v>41.57</v>
      </c>
      <c r="F135" s="111">
        <v>1.0149999999999999</v>
      </c>
      <c r="G135" s="107">
        <f t="shared" si="8"/>
        <v>42.585000000000001</v>
      </c>
      <c r="H135" s="108">
        <v>10.56</v>
      </c>
      <c r="I135" s="109" t="s">
        <v>65</v>
      </c>
      <c r="J135" s="71">
        <f t="shared" si="11"/>
        <v>10.56</v>
      </c>
      <c r="K135" s="72">
        <v>4128</v>
      </c>
      <c r="L135" s="74" t="s">
        <v>63</v>
      </c>
      <c r="M135" s="70">
        <f t="shared" si="5"/>
        <v>0.4128</v>
      </c>
      <c r="N135" s="72">
        <v>4824</v>
      </c>
      <c r="O135" s="74" t="s">
        <v>63</v>
      </c>
      <c r="P135" s="70">
        <f t="shared" si="6"/>
        <v>0.4824</v>
      </c>
    </row>
    <row r="136" spans="1:16">
      <c r="A136" s="112"/>
      <c r="B136" s="108">
        <v>37.5</v>
      </c>
      <c r="C136" s="109" t="s">
        <v>64</v>
      </c>
      <c r="D136" s="70">
        <f t="shared" si="10"/>
        <v>0.27573529411764708</v>
      </c>
      <c r="E136" s="110">
        <v>43.6</v>
      </c>
      <c r="F136" s="111">
        <v>0.96330000000000005</v>
      </c>
      <c r="G136" s="107">
        <f t="shared" si="8"/>
        <v>44.563299999999998</v>
      </c>
      <c r="H136" s="108">
        <v>10.96</v>
      </c>
      <c r="I136" s="109" t="s">
        <v>65</v>
      </c>
      <c r="J136" s="71">
        <f t="shared" si="11"/>
        <v>10.96</v>
      </c>
      <c r="K136" s="72">
        <v>4189</v>
      </c>
      <c r="L136" s="74" t="s">
        <v>63</v>
      </c>
      <c r="M136" s="70">
        <f t="shared" si="5"/>
        <v>0.41889999999999999</v>
      </c>
      <c r="N136" s="72">
        <v>4896</v>
      </c>
      <c r="O136" s="74" t="s">
        <v>63</v>
      </c>
      <c r="P136" s="70">
        <f t="shared" si="6"/>
        <v>0.48959999999999998</v>
      </c>
    </row>
    <row r="137" spans="1:16">
      <c r="A137" s="112"/>
      <c r="B137" s="108">
        <v>40</v>
      </c>
      <c r="C137" s="109" t="s">
        <v>64</v>
      </c>
      <c r="D137" s="70">
        <f t="shared" si="10"/>
        <v>0.29411764705882354</v>
      </c>
      <c r="E137" s="110">
        <v>45.54</v>
      </c>
      <c r="F137" s="111">
        <v>0.91690000000000005</v>
      </c>
      <c r="G137" s="107">
        <f t="shared" si="8"/>
        <v>46.456899999999997</v>
      </c>
      <c r="H137" s="108">
        <v>11.35</v>
      </c>
      <c r="I137" s="109" t="s">
        <v>65</v>
      </c>
      <c r="J137" s="71">
        <f t="shared" si="11"/>
        <v>11.35</v>
      </c>
      <c r="K137" s="72">
        <v>4244</v>
      </c>
      <c r="L137" s="74" t="s">
        <v>63</v>
      </c>
      <c r="M137" s="70">
        <f t="shared" si="5"/>
        <v>0.4244</v>
      </c>
      <c r="N137" s="72">
        <v>4962</v>
      </c>
      <c r="O137" s="74" t="s">
        <v>63</v>
      </c>
      <c r="P137" s="70">
        <f t="shared" si="6"/>
        <v>0.49619999999999997</v>
      </c>
    </row>
    <row r="138" spans="1:16">
      <c r="A138" s="112"/>
      <c r="B138" s="108">
        <v>45</v>
      </c>
      <c r="C138" s="109" t="s">
        <v>64</v>
      </c>
      <c r="D138" s="70">
        <f t="shared" si="10"/>
        <v>0.33088235294117646</v>
      </c>
      <c r="E138" s="110">
        <v>49.12</v>
      </c>
      <c r="F138" s="111">
        <v>0.83730000000000004</v>
      </c>
      <c r="G138" s="107">
        <f t="shared" si="8"/>
        <v>49.957299999999996</v>
      </c>
      <c r="H138" s="108">
        <v>12.08</v>
      </c>
      <c r="I138" s="109" t="s">
        <v>65</v>
      </c>
      <c r="J138" s="71">
        <f t="shared" si="11"/>
        <v>12.08</v>
      </c>
      <c r="K138" s="72">
        <v>4401</v>
      </c>
      <c r="L138" s="74" t="s">
        <v>63</v>
      </c>
      <c r="M138" s="70">
        <f t="shared" si="5"/>
        <v>0.44009999999999999</v>
      </c>
      <c r="N138" s="72">
        <v>5075</v>
      </c>
      <c r="O138" s="74" t="s">
        <v>63</v>
      </c>
      <c r="P138" s="70">
        <f t="shared" si="6"/>
        <v>0.50750000000000006</v>
      </c>
    </row>
    <row r="139" spans="1:16">
      <c r="A139" s="112"/>
      <c r="B139" s="108">
        <v>50</v>
      </c>
      <c r="C139" s="109" t="s">
        <v>64</v>
      </c>
      <c r="D139" s="70">
        <f t="shared" si="10"/>
        <v>0.36764705882352944</v>
      </c>
      <c r="E139" s="110">
        <v>52.36</v>
      </c>
      <c r="F139" s="111">
        <v>0.77149999999999996</v>
      </c>
      <c r="G139" s="107">
        <f t="shared" si="8"/>
        <v>53.131500000000003</v>
      </c>
      <c r="H139" s="108">
        <v>12.76</v>
      </c>
      <c r="I139" s="109" t="s">
        <v>65</v>
      </c>
      <c r="J139" s="71">
        <f t="shared" si="11"/>
        <v>12.76</v>
      </c>
      <c r="K139" s="72">
        <v>4532</v>
      </c>
      <c r="L139" s="74" t="s">
        <v>63</v>
      </c>
      <c r="M139" s="70">
        <f t="shared" si="5"/>
        <v>0.45319999999999999</v>
      </c>
      <c r="N139" s="72">
        <v>5172</v>
      </c>
      <c r="O139" s="74" t="s">
        <v>63</v>
      </c>
      <c r="P139" s="70">
        <f t="shared" si="6"/>
        <v>0.51719999999999999</v>
      </c>
    </row>
    <row r="140" spans="1:16">
      <c r="A140" s="112"/>
      <c r="B140" s="108">
        <v>55</v>
      </c>
      <c r="C140" s="113" t="s">
        <v>64</v>
      </c>
      <c r="D140" s="70">
        <f t="shared" si="10"/>
        <v>0.40441176470588236</v>
      </c>
      <c r="E140" s="110">
        <v>55.28</v>
      </c>
      <c r="F140" s="111">
        <v>0.71609999999999996</v>
      </c>
      <c r="G140" s="107">
        <f t="shared" si="8"/>
        <v>55.996099999999998</v>
      </c>
      <c r="H140" s="108">
        <v>13.41</v>
      </c>
      <c r="I140" s="109" t="s">
        <v>65</v>
      </c>
      <c r="J140" s="71">
        <f t="shared" si="11"/>
        <v>13.41</v>
      </c>
      <c r="K140" s="72">
        <v>4645</v>
      </c>
      <c r="L140" s="74" t="s">
        <v>63</v>
      </c>
      <c r="M140" s="70">
        <f t="shared" si="5"/>
        <v>0.46449999999999997</v>
      </c>
      <c r="N140" s="72">
        <v>5256</v>
      </c>
      <c r="O140" s="74" t="s">
        <v>63</v>
      </c>
      <c r="P140" s="70">
        <f t="shared" si="6"/>
        <v>0.52560000000000007</v>
      </c>
    </row>
    <row r="141" spans="1:16">
      <c r="B141" s="108">
        <v>60</v>
      </c>
      <c r="C141" s="74" t="s">
        <v>64</v>
      </c>
      <c r="D141" s="70">
        <f t="shared" si="10"/>
        <v>0.44117647058823528</v>
      </c>
      <c r="E141" s="110">
        <v>57.92</v>
      </c>
      <c r="F141" s="111">
        <v>0.66879999999999995</v>
      </c>
      <c r="G141" s="107">
        <f t="shared" si="8"/>
        <v>58.588799999999999</v>
      </c>
      <c r="H141" s="72">
        <v>14.02</v>
      </c>
      <c r="I141" s="74" t="s">
        <v>65</v>
      </c>
      <c r="J141" s="71">
        <f t="shared" si="11"/>
        <v>14.02</v>
      </c>
      <c r="K141" s="72">
        <v>4745</v>
      </c>
      <c r="L141" s="74" t="s">
        <v>63</v>
      </c>
      <c r="M141" s="70">
        <f t="shared" si="5"/>
        <v>0.47450000000000003</v>
      </c>
      <c r="N141" s="72">
        <v>5329</v>
      </c>
      <c r="O141" s="74" t="s">
        <v>63</v>
      </c>
      <c r="P141" s="70">
        <f t="shared" si="6"/>
        <v>0.53289999999999993</v>
      </c>
    </row>
    <row r="142" spans="1:16">
      <c r="B142" s="108">
        <v>65</v>
      </c>
      <c r="C142" s="74" t="s">
        <v>64</v>
      </c>
      <c r="D142" s="70">
        <f t="shared" si="10"/>
        <v>0.47794117647058826</v>
      </c>
      <c r="E142" s="110">
        <v>60.31</v>
      </c>
      <c r="F142" s="111">
        <v>0.62780000000000002</v>
      </c>
      <c r="G142" s="107">
        <f t="shared" si="8"/>
        <v>60.937800000000003</v>
      </c>
      <c r="H142" s="72">
        <v>14.61</v>
      </c>
      <c r="I142" s="74" t="s">
        <v>65</v>
      </c>
      <c r="J142" s="71">
        <f t="shared" si="11"/>
        <v>14.61</v>
      </c>
      <c r="K142" s="72">
        <v>4834</v>
      </c>
      <c r="L142" s="74" t="s">
        <v>63</v>
      </c>
      <c r="M142" s="70">
        <f t="shared" si="5"/>
        <v>0.48339999999999994</v>
      </c>
      <c r="N142" s="72">
        <v>5394</v>
      </c>
      <c r="O142" s="74" t="s">
        <v>63</v>
      </c>
      <c r="P142" s="70">
        <f t="shared" si="6"/>
        <v>0.53939999999999999</v>
      </c>
    </row>
    <row r="143" spans="1:16">
      <c r="B143" s="108">
        <v>70</v>
      </c>
      <c r="C143" s="74" t="s">
        <v>64</v>
      </c>
      <c r="D143" s="70">
        <f t="shared" si="10"/>
        <v>0.51470588235294112</v>
      </c>
      <c r="E143" s="110">
        <v>62.47</v>
      </c>
      <c r="F143" s="111">
        <v>0.59199999999999997</v>
      </c>
      <c r="G143" s="107">
        <f t="shared" si="8"/>
        <v>63.061999999999998</v>
      </c>
      <c r="H143" s="72">
        <v>15.18</v>
      </c>
      <c r="I143" s="74" t="s">
        <v>65</v>
      </c>
      <c r="J143" s="71">
        <f t="shared" si="11"/>
        <v>15.18</v>
      </c>
      <c r="K143" s="72">
        <v>4915</v>
      </c>
      <c r="L143" s="74" t="s">
        <v>63</v>
      </c>
      <c r="M143" s="70">
        <f t="shared" si="5"/>
        <v>0.49149999999999999</v>
      </c>
      <c r="N143" s="72">
        <v>5453</v>
      </c>
      <c r="O143" s="74" t="s">
        <v>63</v>
      </c>
      <c r="P143" s="70">
        <f t="shared" si="6"/>
        <v>0.54530000000000001</v>
      </c>
    </row>
    <row r="144" spans="1:16">
      <c r="B144" s="108">
        <v>80</v>
      </c>
      <c r="C144" s="74" t="s">
        <v>64</v>
      </c>
      <c r="D144" s="70">
        <f t="shared" si="10"/>
        <v>0.58823529411764708</v>
      </c>
      <c r="E144" s="110">
        <v>66.17</v>
      </c>
      <c r="F144" s="111">
        <v>0.5323</v>
      </c>
      <c r="G144" s="107">
        <f t="shared" si="8"/>
        <v>66.702300000000008</v>
      </c>
      <c r="H144" s="72">
        <v>16.260000000000002</v>
      </c>
      <c r="I144" s="74" t="s">
        <v>65</v>
      </c>
      <c r="J144" s="71">
        <f t="shared" si="11"/>
        <v>16.260000000000002</v>
      </c>
      <c r="K144" s="72">
        <v>5172</v>
      </c>
      <c r="L144" s="74" t="s">
        <v>63</v>
      </c>
      <c r="M144" s="70">
        <f t="shared" si="5"/>
        <v>0.51719999999999999</v>
      </c>
      <c r="N144" s="72">
        <v>5555</v>
      </c>
      <c r="O144" s="74" t="s">
        <v>63</v>
      </c>
      <c r="P144" s="70">
        <f t="shared" si="6"/>
        <v>0.55549999999999999</v>
      </c>
    </row>
    <row r="145" spans="2:16">
      <c r="B145" s="108">
        <v>90</v>
      </c>
      <c r="C145" s="74" t="s">
        <v>64</v>
      </c>
      <c r="D145" s="70">
        <f t="shared" si="10"/>
        <v>0.66176470588235292</v>
      </c>
      <c r="E145" s="110">
        <v>69.180000000000007</v>
      </c>
      <c r="F145" s="111">
        <v>0.48430000000000001</v>
      </c>
      <c r="G145" s="107">
        <f t="shared" si="8"/>
        <v>69.664300000000011</v>
      </c>
      <c r="H145" s="72">
        <v>17.29</v>
      </c>
      <c r="I145" s="74" t="s">
        <v>65</v>
      </c>
      <c r="J145" s="71">
        <f t="shared" si="11"/>
        <v>17.29</v>
      </c>
      <c r="K145" s="72">
        <v>5393</v>
      </c>
      <c r="L145" s="74" t="s">
        <v>63</v>
      </c>
      <c r="M145" s="70">
        <f t="shared" si="5"/>
        <v>0.5393</v>
      </c>
      <c r="N145" s="72">
        <v>5642</v>
      </c>
      <c r="O145" s="74" t="s">
        <v>63</v>
      </c>
      <c r="P145" s="70">
        <f t="shared" si="6"/>
        <v>0.56420000000000003</v>
      </c>
    </row>
    <row r="146" spans="2:16">
      <c r="B146" s="108">
        <v>100</v>
      </c>
      <c r="C146" s="74" t="s">
        <v>64</v>
      </c>
      <c r="D146" s="70">
        <f t="shared" si="10"/>
        <v>0.73529411764705888</v>
      </c>
      <c r="E146" s="110">
        <v>71.64</v>
      </c>
      <c r="F146" s="111">
        <v>0.44490000000000002</v>
      </c>
      <c r="G146" s="107">
        <f t="shared" si="8"/>
        <v>72.084900000000005</v>
      </c>
      <c r="H146" s="72">
        <v>18.28</v>
      </c>
      <c r="I146" s="74" t="s">
        <v>65</v>
      </c>
      <c r="J146" s="71">
        <f t="shared" si="11"/>
        <v>18.28</v>
      </c>
      <c r="K146" s="72">
        <v>5589</v>
      </c>
      <c r="L146" s="74" t="s">
        <v>63</v>
      </c>
      <c r="M146" s="70">
        <f t="shared" si="5"/>
        <v>0.55890000000000006</v>
      </c>
      <c r="N146" s="72">
        <v>5718</v>
      </c>
      <c r="O146" s="74" t="s">
        <v>63</v>
      </c>
      <c r="P146" s="70">
        <f t="shared" si="6"/>
        <v>0.57179999999999997</v>
      </c>
    </row>
    <row r="147" spans="2:16">
      <c r="B147" s="108">
        <v>110</v>
      </c>
      <c r="C147" s="74" t="s">
        <v>64</v>
      </c>
      <c r="D147" s="70">
        <f t="shared" si="10"/>
        <v>0.80882352941176472</v>
      </c>
      <c r="E147" s="110">
        <v>73.67</v>
      </c>
      <c r="F147" s="111">
        <v>0.4118</v>
      </c>
      <c r="G147" s="107">
        <f t="shared" si="8"/>
        <v>74.081800000000001</v>
      </c>
      <c r="H147" s="72">
        <v>19.25</v>
      </c>
      <c r="I147" s="74" t="s">
        <v>65</v>
      </c>
      <c r="J147" s="71">
        <f t="shared" si="11"/>
        <v>19.25</v>
      </c>
      <c r="K147" s="72">
        <v>5767</v>
      </c>
      <c r="L147" s="74" t="s">
        <v>63</v>
      </c>
      <c r="M147" s="70">
        <f t="shared" si="5"/>
        <v>0.57669999999999999</v>
      </c>
      <c r="N147" s="72">
        <v>5786</v>
      </c>
      <c r="O147" s="74" t="s">
        <v>63</v>
      </c>
      <c r="P147" s="70">
        <f t="shared" si="6"/>
        <v>0.5786</v>
      </c>
    </row>
    <row r="148" spans="2:16">
      <c r="B148" s="108">
        <v>120</v>
      </c>
      <c r="C148" s="74" t="s">
        <v>64</v>
      </c>
      <c r="D148" s="70">
        <f t="shared" si="10"/>
        <v>0.88235294117647056</v>
      </c>
      <c r="E148" s="110">
        <v>75.349999999999994</v>
      </c>
      <c r="F148" s="111">
        <v>0.38369999999999999</v>
      </c>
      <c r="G148" s="107">
        <f t="shared" si="8"/>
        <v>75.733699999999999</v>
      </c>
      <c r="H148" s="72">
        <v>20.190000000000001</v>
      </c>
      <c r="I148" s="74" t="s">
        <v>65</v>
      </c>
      <c r="J148" s="71">
        <f t="shared" si="11"/>
        <v>20.190000000000001</v>
      </c>
      <c r="K148" s="72">
        <v>5930</v>
      </c>
      <c r="L148" s="74" t="s">
        <v>63</v>
      </c>
      <c r="M148" s="70">
        <f t="shared" ref="M148:M160" si="12">K148/1000/10</f>
        <v>0.59299999999999997</v>
      </c>
      <c r="N148" s="72">
        <v>5848</v>
      </c>
      <c r="O148" s="74" t="s">
        <v>63</v>
      </c>
      <c r="P148" s="70">
        <f t="shared" ref="P148:P180" si="13">N148/1000/10</f>
        <v>0.58479999999999999</v>
      </c>
    </row>
    <row r="149" spans="2:16">
      <c r="B149" s="108">
        <v>130</v>
      </c>
      <c r="C149" s="74" t="s">
        <v>64</v>
      </c>
      <c r="D149" s="70">
        <f t="shared" si="10"/>
        <v>0.95588235294117652</v>
      </c>
      <c r="E149" s="110">
        <v>76.77</v>
      </c>
      <c r="F149" s="111">
        <v>0.3594</v>
      </c>
      <c r="G149" s="107">
        <f t="shared" ref="G149:G212" si="14">E149+F149</f>
        <v>77.12939999999999</v>
      </c>
      <c r="H149" s="72">
        <v>21.11</v>
      </c>
      <c r="I149" s="74" t="s">
        <v>65</v>
      </c>
      <c r="J149" s="71">
        <f t="shared" si="11"/>
        <v>21.11</v>
      </c>
      <c r="K149" s="72">
        <v>6082</v>
      </c>
      <c r="L149" s="74" t="s">
        <v>63</v>
      </c>
      <c r="M149" s="70">
        <f t="shared" si="12"/>
        <v>0.60819999999999996</v>
      </c>
      <c r="N149" s="72">
        <v>5904</v>
      </c>
      <c r="O149" s="74" t="s">
        <v>63</v>
      </c>
      <c r="P149" s="70">
        <f t="shared" si="13"/>
        <v>0.59040000000000004</v>
      </c>
    </row>
    <row r="150" spans="2:16">
      <c r="B150" s="108">
        <v>140</v>
      </c>
      <c r="C150" s="74" t="s">
        <v>64</v>
      </c>
      <c r="D150" s="70">
        <f t="shared" si="10"/>
        <v>1.0294117647058822</v>
      </c>
      <c r="E150" s="110">
        <v>77.959999999999994</v>
      </c>
      <c r="F150" s="111">
        <v>0.33829999999999999</v>
      </c>
      <c r="G150" s="107">
        <f t="shared" si="14"/>
        <v>78.298299999999998</v>
      </c>
      <c r="H150" s="72">
        <v>22.01</v>
      </c>
      <c r="I150" s="74" t="s">
        <v>65</v>
      </c>
      <c r="J150" s="71">
        <f t="shared" si="11"/>
        <v>22.01</v>
      </c>
      <c r="K150" s="72">
        <v>6225</v>
      </c>
      <c r="L150" s="74" t="s">
        <v>63</v>
      </c>
      <c r="M150" s="70">
        <f t="shared" si="12"/>
        <v>0.62249999999999994</v>
      </c>
      <c r="N150" s="72">
        <v>5955</v>
      </c>
      <c r="O150" s="74" t="s">
        <v>63</v>
      </c>
      <c r="P150" s="70">
        <f t="shared" si="13"/>
        <v>0.59550000000000003</v>
      </c>
    </row>
    <row r="151" spans="2:16">
      <c r="B151" s="108">
        <v>150</v>
      </c>
      <c r="C151" s="74" t="s">
        <v>64</v>
      </c>
      <c r="D151" s="70">
        <f t="shared" si="10"/>
        <v>1.1029411764705883</v>
      </c>
      <c r="E151" s="110">
        <v>78.97</v>
      </c>
      <c r="F151" s="111">
        <v>0.3196</v>
      </c>
      <c r="G151" s="107">
        <f t="shared" si="14"/>
        <v>79.289599999999993</v>
      </c>
      <c r="H151" s="72">
        <v>22.91</v>
      </c>
      <c r="I151" s="74" t="s">
        <v>65</v>
      </c>
      <c r="J151" s="71">
        <f t="shared" si="11"/>
        <v>22.91</v>
      </c>
      <c r="K151" s="72">
        <v>6361</v>
      </c>
      <c r="L151" s="74" t="s">
        <v>63</v>
      </c>
      <c r="M151" s="70">
        <f t="shared" si="12"/>
        <v>0.6361</v>
      </c>
      <c r="N151" s="72">
        <v>6004</v>
      </c>
      <c r="O151" s="74" t="s">
        <v>63</v>
      </c>
      <c r="P151" s="70">
        <f t="shared" si="13"/>
        <v>0.60039999999999993</v>
      </c>
    </row>
    <row r="152" spans="2:16">
      <c r="B152" s="108">
        <v>160</v>
      </c>
      <c r="C152" s="74" t="s">
        <v>64</v>
      </c>
      <c r="D152" s="70">
        <f t="shared" si="10"/>
        <v>1.1764705882352942</v>
      </c>
      <c r="E152" s="110">
        <v>79.84</v>
      </c>
      <c r="F152" s="111">
        <v>0.30309999999999998</v>
      </c>
      <c r="G152" s="107">
        <f t="shared" si="14"/>
        <v>80.143100000000004</v>
      </c>
      <c r="H152" s="72">
        <v>23.79</v>
      </c>
      <c r="I152" s="74" t="s">
        <v>65</v>
      </c>
      <c r="J152" s="71">
        <f t="shared" si="11"/>
        <v>23.79</v>
      </c>
      <c r="K152" s="72">
        <v>6491</v>
      </c>
      <c r="L152" s="74" t="s">
        <v>63</v>
      </c>
      <c r="M152" s="70">
        <f t="shared" si="12"/>
        <v>0.64910000000000001</v>
      </c>
      <c r="N152" s="72">
        <v>6049</v>
      </c>
      <c r="O152" s="74" t="s">
        <v>63</v>
      </c>
      <c r="P152" s="70">
        <f t="shared" si="13"/>
        <v>0.60489999999999999</v>
      </c>
    </row>
    <row r="153" spans="2:16">
      <c r="B153" s="108">
        <v>170</v>
      </c>
      <c r="C153" s="74" t="s">
        <v>64</v>
      </c>
      <c r="D153" s="70">
        <f t="shared" si="10"/>
        <v>1.25</v>
      </c>
      <c r="E153" s="110">
        <v>80.59</v>
      </c>
      <c r="F153" s="111">
        <v>0.2883</v>
      </c>
      <c r="G153" s="107">
        <f t="shared" si="14"/>
        <v>80.87830000000001</v>
      </c>
      <c r="H153" s="72">
        <v>24.66</v>
      </c>
      <c r="I153" s="74" t="s">
        <v>65</v>
      </c>
      <c r="J153" s="71">
        <f t="shared" si="11"/>
        <v>24.66</v>
      </c>
      <c r="K153" s="72">
        <v>6615</v>
      </c>
      <c r="L153" s="74" t="s">
        <v>63</v>
      </c>
      <c r="M153" s="70">
        <f t="shared" si="12"/>
        <v>0.66149999999999998</v>
      </c>
      <c r="N153" s="72">
        <v>6092</v>
      </c>
      <c r="O153" s="74" t="s">
        <v>63</v>
      </c>
      <c r="P153" s="70">
        <f t="shared" si="13"/>
        <v>0.60919999999999996</v>
      </c>
    </row>
    <row r="154" spans="2:16">
      <c r="B154" s="108">
        <v>180</v>
      </c>
      <c r="C154" s="74" t="s">
        <v>64</v>
      </c>
      <c r="D154" s="70">
        <f t="shared" si="10"/>
        <v>1.3235294117647058</v>
      </c>
      <c r="E154" s="110">
        <v>81.239999999999995</v>
      </c>
      <c r="F154" s="111">
        <v>0.27500000000000002</v>
      </c>
      <c r="G154" s="107">
        <f t="shared" si="14"/>
        <v>81.515000000000001</v>
      </c>
      <c r="H154" s="72">
        <v>25.53</v>
      </c>
      <c r="I154" s="74" t="s">
        <v>65</v>
      </c>
      <c r="J154" s="71">
        <f t="shared" si="11"/>
        <v>25.53</v>
      </c>
      <c r="K154" s="72">
        <v>6735</v>
      </c>
      <c r="L154" s="74" t="s">
        <v>63</v>
      </c>
      <c r="M154" s="70">
        <f t="shared" si="12"/>
        <v>0.67349999999999999</v>
      </c>
      <c r="N154" s="72">
        <v>6133</v>
      </c>
      <c r="O154" s="74" t="s">
        <v>63</v>
      </c>
      <c r="P154" s="70">
        <f t="shared" si="13"/>
        <v>0.61329999999999996</v>
      </c>
    </row>
    <row r="155" spans="2:16">
      <c r="B155" s="108">
        <v>200</v>
      </c>
      <c r="C155" s="74" t="s">
        <v>64</v>
      </c>
      <c r="D155" s="70">
        <f t="shared" si="10"/>
        <v>1.4705882352941178</v>
      </c>
      <c r="E155" s="110">
        <v>82.28</v>
      </c>
      <c r="F155" s="111">
        <v>0.252</v>
      </c>
      <c r="G155" s="107">
        <f t="shared" si="14"/>
        <v>82.531999999999996</v>
      </c>
      <c r="H155" s="72">
        <v>27.25</v>
      </c>
      <c r="I155" s="74" t="s">
        <v>65</v>
      </c>
      <c r="J155" s="71">
        <f t="shared" si="11"/>
        <v>27.25</v>
      </c>
      <c r="K155" s="72">
        <v>7171</v>
      </c>
      <c r="L155" s="74" t="s">
        <v>63</v>
      </c>
      <c r="M155" s="70">
        <f t="shared" si="12"/>
        <v>0.71710000000000007</v>
      </c>
      <c r="N155" s="72">
        <v>6209</v>
      </c>
      <c r="O155" s="74" t="s">
        <v>63</v>
      </c>
      <c r="P155" s="70">
        <f t="shared" si="13"/>
        <v>0.62090000000000001</v>
      </c>
    </row>
    <row r="156" spans="2:16">
      <c r="B156" s="108">
        <v>225</v>
      </c>
      <c r="C156" s="74" t="s">
        <v>64</v>
      </c>
      <c r="D156" s="70">
        <f t="shared" si="10"/>
        <v>1.6544117647058822</v>
      </c>
      <c r="E156" s="110">
        <v>83.22</v>
      </c>
      <c r="F156" s="111">
        <v>0.22839999999999999</v>
      </c>
      <c r="G156" s="107">
        <f t="shared" si="14"/>
        <v>83.448399999999992</v>
      </c>
      <c r="H156" s="72">
        <v>29.37</v>
      </c>
      <c r="I156" s="74" t="s">
        <v>65</v>
      </c>
      <c r="J156" s="71">
        <f t="shared" si="11"/>
        <v>29.37</v>
      </c>
      <c r="K156" s="72">
        <v>7786</v>
      </c>
      <c r="L156" s="74" t="s">
        <v>63</v>
      </c>
      <c r="M156" s="70">
        <f t="shared" si="12"/>
        <v>0.77859999999999996</v>
      </c>
      <c r="N156" s="72">
        <v>6296</v>
      </c>
      <c r="O156" s="74" t="s">
        <v>63</v>
      </c>
      <c r="P156" s="70">
        <f t="shared" si="13"/>
        <v>0.62960000000000005</v>
      </c>
    </row>
    <row r="157" spans="2:16">
      <c r="B157" s="108">
        <v>250</v>
      </c>
      <c r="C157" s="74" t="s">
        <v>64</v>
      </c>
      <c r="D157" s="70">
        <f t="shared" si="10"/>
        <v>1.838235294117647</v>
      </c>
      <c r="E157" s="110">
        <v>83.86</v>
      </c>
      <c r="F157" s="111">
        <v>0.2092</v>
      </c>
      <c r="G157" s="107">
        <f t="shared" si="14"/>
        <v>84.069199999999995</v>
      </c>
      <c r="H157" s="72">
        <v>31.47</v>
      </c>
      <c r="I157" s="74" t="s">
        <v>65</v>
      </c>
      <c r="J157" s="71">
        <f t="shared" si="11"/>
        <v>31.47</v>
      </c>
      <c r="K157" s="72">
        <v>8345</v>
      </c>
      <c r="L157" s="74" t="s">
        <v>63</v>
      </c>
      <c r="M157" s="70">
        <f t="shared" si="12"/>
        <v>0.83450000000000002</v>
      </c>
      <c r="N157" s="72">
        <v>6376</v>
      </c>
      <c r="O157" s="74" t="s">
        <v>63</v>
      </c>
      <c r="P157" s="70">
        <f t="shared" si="13"/>
        <v>0.63760000000000006</v>
      </c>
    </row>
    <row r="158" spans="2:16">
      <c r="B158" s="108">
        <v>275</v>
      </c>
      <c r="C158" s="74" t="s">
        <v>64</v>
      </c>
      <c r="D158" s="70">
        <f t="shared" ref="D158:D171" si="15">B158/$C$5</f>
        <v>2.0220588235294117</v>
      </c>
      <c r="E158" s="110">
        <v>84.44</v>
      </c>
      <c r="F158" s="111">
        <v>0.19309999999999999</v>
      </c>
      <c r="G158" s="107">
        <f t="shared" si="14"/>
        <v>84.633099999999999</v>
      </c>
      <c r="H158" s="72">
        <v>33.56</v>
      </c>
      <c r="I158" s="74" t="s">
        <v>65</v>
      </c>
      <c r="J158" s="71">
        <f t="shared" si="11"/>
        <v>33.56</v>
      </c>
      <c r="K158" s="72">
        <v>8861</v>
      </c>
      <c r="L158" s="74" t="s">
        <v>63</v>
      </c>
      <c r="M158" s="70">
        <f t="shared" si="12"/>
        <v>0.88610000000000011</v>
      </c>
      <c r="N158" s="72">
        <v>6451</v>
      </c>
      <c r="O158" s="74" t="s">
        <v>63</v>
      </c>
      <c r="P158" s="70">
        <f t="shared" si="13"/>
        <v>0.64510000000000001</v>
      </c>
    </row>
    <row r="159" spans="2:16">
      <c r="B159" s="108">
        <v>300</v>
      </c>
      <c r="C159" s="74" t="s">
        <v>64</v>
      </c>
      <c r="D159" s="70">
        <f t="shared" si="15"/>
        <v>2.2058823529411766</v>
      </c>
      <c r="E159" s="110">
        <v>85.56</v>
      </c>
      <c r="F159" s="111">
        <v>0.17949999999999999</v>
      </c>
      <c r="G159" s="107">
        <f t="shared" si="14"/>
        <v>85.739500000000007</v>
      </c>
      <c r="H159" s="72">
        <v>35.619999999999997</v>
      </c>
      <c r="I159" s="74" t="s">
        <v>65</v>
      </c>
      <c r="J159" s="71">
        <f t="shared" si="11"/>
        <v>35.619999999999997</v>
      </c>
      <c r="K159" s="72">
        <v>9339</v>
      </c>
      <c r="L159" s="74" t="s">
        <v>63</v>
      </c>
      <c r="M159" s="70">
        <f t="shared" si="12"/>
        <v>0.93390000000000006</v>
      </c>
      <c r="N159" s="72">
        <v>6521</v>
      </c>
      <c r="O159" s="74" t="s">
        <v>63</v>
      </c>
      <c r="P159" s="70">
        <f t="shared" si="13"/>
        <v>0.65210000000000001</v>
      </c>
    </row>
    <row r="160" spans="2:16">
      <c r="B160" s="108">
        <v>325</v>
      </c>
      <c r="C160" s="74" t="s">
        <v>64</v>
      </c>
      <c r="D160" s="70">
        <f t="shared" si="15"/>
        <v>2.3897058823529411</v>
      </c>
      <c r="E160" s="110">
        <v>85.86</v>
      </c>
      <c r="F160" s="111">
        <v>0.1678</v>
      </c>
      <c r="G160" s="107">
        <f t="shared" si="14"/>
        <v>86.027799999999999</v>
      </c>
      <c r="H160" s="72">
        <v>37.67</v>
      </c>
      <c r="I160" s="74" t="s">
        <v>65</v>
      </c>
      <c r="J160" s="71">
        <f t="shared" si="11"/>
        <v>37.67</v>
      </c>
      <c r="K160" s="72">
        <v>9786</v>
      </c>
      <c r="L160" s="74" t="s">
        <v>63</v>
      </c>
      <c r="M160" s="70">
        <f t="shared" si="12"/>
        <v>0.97859999999999991</v>
      </c>
      <c r="N160" s="72">
        <v>6588</v>
      </c>
      <c r="O160" s="74" t="s">
        <v>63</v>
      </c>
      <c r="P160" s="70">
        <f t="shared" si="13"/>
        <v>0.65880000000000005</v>
      </c>
    </row>
    <row r="161" spans="2:16">
      <c r="B161" s="108">
        <v>350</v>
      </c>
      <c r="C161" s="74" t="s">
        <v>64</v>
      </c>
      <c r="D161" s="70">
        <f t="shared" si="15"/>
        <v>2.5735294117647061</v>
      </c>
      <c r="E161" s="110">
        <v>85.94</v>
      </c>
      <c r="F161" s="111">
        <v>0.15759999999999999</v>
      </c>
      <c r="G161" s="107">
        <f t="shared" si="14"/>
        <v>86.0976</v>
      </c>
      <c r="H161" s="72">
        <v>39.72</v>
      </c>
      <c r="I161" s="74" t="s">
        <v>65</v>
      </c>
      <c r="J161" s="71">
        <f t="shared" si="11"/>
        <v>39.72</v>
      </c>
      <c r="K161" s="72">
        <v>1.02</v>
      </c>
      <c r="L161" s="73" t="s">
        <v>65</v>
      </c>
      <c r="M161" s="71">
        <f t="shared" ref="M161:M216" si="16">K161</f>
        <v>1.02</v>
      </c>
      <c r="N161" s="72">
        <v>6651</v>
      </c>
      <c r="O161" s="74" t="s">
        <v>63</v>
      </c>
      <c r="P161" s="70">
        <f t="shared" si="13"/>
        <v>0.66510000000000002</v>
      </c>
    </row>
    <row r="162" spans="2:16">
      <c r="B162" s="108">
        <v>375</v>
      </c>
      <c r="C162" s="74" t="s">
        <v>64</v>
      </c>
      <c r="D162" s="70">
        <f t="shared" si="15"/>
        <v>2.7573529411764706</v>
      </c>
      <c r="E162" s="110">
        <v>85.97</v>
      </c>
      <c r="F162" s="111">
        <v>0.1487</v>
      </c>
      <c r="G162" s="107">
        <f t="shared" si="14"/>
        <v>86.118700000000004</v>
      </c>
      <c r="H162" s="72">
        <v>41.76</v>
      </c>
      <c r="I162" s="74" t="s">
        <v>65</v>
      </c>
      <c r="J162" s="71">
        <f t="shared" si="11"/>
        <v>41.76</v>
      </c>
      <c r="K162" s="72">
        <v>1.06</v>
      </c>
      <c r="L162" s="74" t="s">
        <v>65</v>
      </c>
      <c r="M162" s="71">
        <f t="shared" si="16"/>
        <v>1.06</v>
      </c>
      <c r="N162" s="72">
        <v>6712</v>
      </c>
      <c r="O162" s="74" t="s">
        <v>63</v>
      </c>
      <c r="P162" s="70">
        <f t="shared" si="13"/>
        <v>0.67120000000000002</v>
      </c>
    </row>
    <row r="163" spans="2:16">
      <c r="B163" s="108">
        <v>400</v>
      </c>
      <c r="C163" s="74" t="s">
        <v>64</v>
      </c>
      <c r="D163" s="70">
        <f t="shared" si="15"/>
        <v>2.9411764705882355</v>
      </c>
      <c r="E163" s="110">
        <v>85.93</v>
      </c>
      <c r="F163" s="111">
        <v>0.14069999999999999</v>
      </c>
      <c r="G163" s="107">
        <f t="shared" si="14"/>
        <v>86.070700000000002</v>
      </c>
      <c r="H163" s="72">
        <v>43.81</v>
      </c>
      <c r="I163" s="74" t="s">
        <v>65</v>
      </c>
      <c r="J163" s="71">
        <f t="shared" si="11"/>
        <v>43.81</v>
      </c>
      <c r="K163" s="72">
        <v>1.1000000000000001</v>
      </c>
      <c r="L163" s="74" t="s">
        <v>65</v>
      </c>
      <c r="M163" s="71">
        <f t="shared" si="16"/>
        <v>1.1000000000000001</v>
      </c>
      <c r="N163" s="72">
        <v>6771</v>
      </c>
      <c r="O163" s="74" t="s">
        <v>63</v>
      </c>
      <c r="P163" s="70">
        <f t="shared" si="13"/>
        <v>0.67710000000000004</v>
      </c>
    </row>
    <row r="164" spans="2:16">
      <c r="B164" s="108">
        <v>450</v>
      </c>
      <c r="C164" s="74" t="s">
        <v>64</v>
      </c>
      <c r="D164" s="70">
        <f t="shared" si="15"/>
        <v>3.3088235294117645</v>
      </c>
      <c r="E164" s="110">
        <v>85.69</v>
      </c>
      <c r="F164" s="111">
        <v>0.1273</v>
      </c>
      <c r="G164" s="107">
        <f t="shared" si="14"/>
        <v>85.817300000000003</v>
      </c>
      <c r="H164" s="72">
        <v>47.9</v>
      </c>
      <c r="I164" s="74" t="s">
        <v>65</v>
      </c>
      <c r="J164" s="71">
        <f t="shared" si="11"/>
        <v>47.9</v>
      </c>
      <c r="K164" s="72">
        <v>1.25</v>
      </c>
      <c r="L164" s="74" t="s">
        <v>65</v>
      </c>
      <c r="M164" s="71">
        <f t="shared" si="16"/>
        <v>1.25</v>
      </c>
      <c r="N164" s="72">
        <v>6884</v>
      </c>
      <c r="O164" s="74" t="s">
        <v>63</v>
      </c>
      <c r="P164" s="70">
        <f t="shared" si="13"/>
        <v>0.68840000000000001</v>
      </c>
    </row>
    <row r="165" spans="2:16">
      <c r="B165" s="108">
        <v>500</v>
      </c>
      <c r="C165" s="74" t="s">
        <v>64</v>
      </c>
      <c r="D165" s="70">
        <f t="shared" si="15"/>
        <v>3.6764705882352939</v>
      </c>
      <c r="E165" s="110">
        <v>85.28</v>
      </c>
      <c r="F165" s="111">
        <v>0.1164</v>
      </c>
      <c r="G165" s="107">
        <f t="shared" si="14"/>
        <v>85.3964</v>
      </c>
      <c r="H165" s="72">
        <v>52.02</v>
      </c>
      <c r="I165" s="74" t="s">
        <v>65</v>
      </c>
      <c r="J165" s="71">
        <f t="shared" si="11"/>
        <v>52.02</v>
      </c>
      <c r="K165" s="72">
        <v>1.38</v>
      </c>
      <c r="L165" s="74" t="s">
        <v>65</v>
      </c>
      <c r="M165" s="71">
        <f t="shared" si="16"/>
        <v>1.38</v>
      </c>
      <c r="N165" s="72">
        <v>6992</v>
      </c>
      <c r="O165" s="74" t="s">
        <v>63</v>
      </c>
      <c r="P165" s="70">
        <f t="shared" si="13"/>
        <v>0.69920000000000004</v>
      </c>
    </row>
    <row r="166" spans="2:16">
      <c r="B166" s="108">
        <v>550</v>
      </c>
      <c r="C166" s="74" t="s">
        <v>64</v>
      </c>
      <c r="D166" s="70">
        <f t="shared" si="15"/>
        <v>4.0441176470588234</v>
      </c>
      <c r="E166" s="110">
        <v>84.74</v>
      </c>
      <c r="F166" s="111">
        <v>0.10730000000000001</v>
      </c>
      <c r="G166" s="107">
        <f t="shared" si="14"/>
        <v>84.84729999999999</v>
      </c>
      <c r="H166" s="72">
        <v>56.15</v>
      </c>
      <c r="I166" s="74" t="s">
        <v>65</v>
      </c>
      <c r="J166" s="71">
        <f t="shared" si="11"/>
        <v>56.15</v>
      </c>
      <c r="K166" s="72">
        <v>1.5</v>
      </c>
      <c r="L166" s="74" t="s">
        <v>65</v>
      </c>
      <c r="M166" s="71">
        <f t="shared" si="16"/>
        <v>1.5</v>
      </c>
      <c r="N166" s="72">
        <v>7096</v>
      </c>
      <c r="O166" s="74" t="s">
        <v>63</v>
      </c>
      <c r="P166" s="70">
        <f t="shared" si="13"/>
        <v>0.70960000000000001</v>
      </c>
    </row>
    <row r="167" spans="2:16">
      <c r="B167" s="108">
        <v>600</v>
      </c>
      <c r="C167" s="74" t="s">
        <v>64</v>
      </c>
      <c r="D167" s="70">
        <f t="shared" si="15"/>
        <v>4.4117647058823533</v>
      </c>
      <c r="E167" s="110">
        <v>84.09</v>
      </c>
      <c r="F167" s="111">
        <v>9.9570000000000006E-2</v>
      </c>
      <c r="G167" s="107">
        <f t="shared" si="14"/>
        <v>84.189570000000003</v>
      </c>
      <c r="H167" s="72">
        <v>60.32</v>
      </c>
      <c r="I167" s="74" t="s">
        <v>65</v>
      </c>
      <c r="J167" s="71">
        <f t="shared" ref="J167:J194" si="17">H167</f>
        <v>60.32</v>
      </c>
      <c r="K167" s="72">
        <v>1.61</v>
      </c>
      <c r="L167" s="74" t="s">
        <v>65</v>
      </c>
      <c r="M167" s="71">
        <f t="shared" si="16"/>
        <v>1.61</v>
      </c>
      <c r="N167" s="72">
        <v>7197</v>
      </c>
      <c r="O167" s="74" t="s">
        <v>63</v>
      </c>
      <c r="P167" s="70">
        <f t="shared" si="13"/>
        <v>0.71970000000000001</v>
      </c>
    </row>
    <row r="168" spans="2:16">
      <c r="B168" s="108">
        <v>650</v>
      </c>
      <c r="C168" s="74" t="s">
        <v>64</v>
      </c>
      <c r="D168" s="70">
        <f t="shared" si="15"/>
        <v>4.7794117647058822</v>
      </c>
      <c r="E168" s="110">
        <v>83.36</v>
      </c>
      <c r="F168" s="111">
        <v>9.2960000000000001E-2</v>
      </c>
      <c r="G168" s="107">
        <f t="shared" si="14"/>
        <v>83.452960000000004</v>
      </c>
      <c r="H168" s="72">
        <v>64.52</v>
      </c>
      <c r="I168" s="74" t="s">
        <v>65</v>
      </c>
      <c r="J168" s="71">
        <f t="shared" si="17"/>
        <v>64.52</v>
      </c>
      <c r="K168" s="72">
        <v>1.72</v>
      </c>
      <c r="L168" s="74" t="s">
        <v>65</v>
      </c>
      <c r="M168" s="71">
        <f t="shared" si="16"/>
        <v>1.72</v>
      </c>
      <c r="N168" s="72">
        <v>7296</v>
      </c>
      <c r="O168" s="74" t="s">
        <v>63</v>
      </c>
      <c r="P168" s="70">
        <f t="shared" si="13"/>
        <v>0.72960000000000003</v>
      </c>
    </row>
    <row r="169" spans="2:16">
      <c r="B169" s="108">
        <v>700</v>
      </c>
      <c r="C169" s="74" t="s">
        <v>64</v>
      </c>
      <c r="D169" s="70">
        <f t="shared" si="15"/>
        <v>5.1470588235294121</v>
      </c>
      <c r="E169" s="110">
        <v>82.57</v>
      </c>
      <c r="F169" s="111">
        <v>8.7220000000000006E-2</v>
      </c>
      <c r="G169" s="107">
        <f t="shared" si="14"/>
        <v>82.657219999999995</v>
      </c>
      <c r="H169" s="72">
        <v>68.760000000000005</v>
      </c>
      <c r="I169" s="74" t="s">
        <v>65</v>
      </c>
      <c r="J169" s="71">
        <f t="shared" si="17"/>
        <v>68.760000000000005</v>
      </c>
      <c r="K169" s="72">
        <v>1.82</v>
      </c>
      <c r="L169" s="74" t="s">
        <v>65</v>
      </c>
      <c r="M169" s="71">
        <f t="shared" si="16"/>
        <v>1.82</v>
      </c>
      <c r="N169" s="72">
        <v>7394</v>
      </c>
      <c r="O169" s="74" t="s">
        <v>63</v>
      </c>
      <c r="P169" s="70">
        <f t="shared" si="13"/>
        <v>0.73940000000000006</v>
      </c>
    </row>
    <row r="170" spans="2:16">
      <c r="B170" s="108">
        <v>800</v>
      </c>
      <c r="C170" s="74" t="s">
        <v>64</v>
      </c>
      <c r="D170" s="70">
        <f t="shared" si="15"/>
        <v>5.882352941176471</v>
      </c>
      <c r="E170" s="110">
        <v>80.86</v>
      </c>
      <c r="F170" s="111">
        <v>7.7729999999999994E-2</v>
      </c>
      <c r="G170" s="107">
        <f t="shared" si="14"/>
        <v>80.937730000000002</v>
      </c>
      <c r="H170" s="72">
        <v>77.37</v>
      </c>
      <c r="I170" s="74" t="s">
        <v>65</v>
      </c>
      <c r="J170" s="71">
        <f t="shared" si="17"/>
        <v>77.37</v>
      </c>
      <c r="K170" s="72">
        <v>2.19</v>
      </c>
      <c r="L170" s="74" t="s">
        <v>65</v>
      </c>
      <c r="M170" s="71">
        <f t="shared" si="16"/>
        <v>2.19</v>
      </c>
      <c r="N170" s="72">
        <v>7586</v>
      </c>
      <c r="O170" s="74" t="s">
        <v>63</v>
      </c>
      <c r="P170" s="70">
        <f t="shared" si="13"/>
        <v>0.75860000000000005</v>
      </c>
    </row>
    <row r="171" spans="2:16">
      <c r="B171" s="108">
        <v>900</v>
      </c>
      <c r="C171" s="74" t="s">
        <v>64</v>
      </c>
      <c r="D171" s="70">
        <f t="shared" si="15"/>
        <v>6.617647058823529</v>
      </c>
      <c r="E171" s="110">
        <v>79.040000000000006</v>
      </c>
      <c r="F171" s="111">
        <v>7.0209999999999995E-2</v>
      </c>
      <c r="G171" s="107">
        <f t="shared" si="14"/>
        <v>79.110210000000009</v>
      </c>
      <c r="H171" s="72">
        <v>86.17</v>
      </c>
      <c r="I171" s="74" t="s">
        <v>65</v>
      </c>
      <c r="J171" s="71">
        <f t="shared" si="17"/>
        <v>86.17</v>
      </c>
      <c r="K171" s="72">
        <v>2.52</v>
      </c>
      <c r="L171" s="74" t="s">
        <v>65</v>
      </c>
      <c r="M171" s="71">
        <f t="shared" si="16"/>
        <v>2.52</v>
      </c>
      <c r="N171" s="72">
        <v>7775</v>
      </c>
      <c r="O171" s="74" t="s">
        <v>63</v>
      </c>
      <c r="P171" s="70">
        <f t="shared" si="13"/>
        <v>0.77750000000000008</v>
      </c>
    </row>
    <row r="172" spans="2:16">
      <c r="B172" s="108">
        <v>1</v>
      </c>
      <c r="C172" s="73" t="s">
        <v>66</v>
      </c>
      <c r="D172" s="70">
        <f t="shared" ref="D172:D228" si="18">B172*1000/$C$5</f>
        <v>7.3529411764705879</v>
      </c>
      <c r="E172" s="110">
        <v>77.19</v>
      </c>
      <c r="F172" s="111">
        <v>6.4079999999999998E-2</v>
      </c>
      <c r="G172" s="107">
        <f t="shared" si="14"/>
        <v>77.254080000000002</v>
      </c>
      <c r="H172" s="72">
        <v>95.18</v>
      </c>
      <c r="I172" s="74" t="s">
        <v>65</v>
      </c>
      <c r="J172" s="71">
        <f t="shared" si="17"/>
        <v>95.18</v>
      </c>
      <c r="K172" s="72">
        <v>2.82</v>
      </c>
      <c r="L172" s="74" t="s">
        <v>65</v>
      </c>
      <c r="M172" s="71">
        <f t="shared" si="16"/>
        <v>2.82</v>
      </c>
      <c r="N172" s="72">
        <v>7965</v>
      </c>
      <c r="O172" s="74" t="s">
        <v>63</v>
      </c>
      <c r="P172" s="70">
        <f t="shared" si="13"/>
        <v>0.79649999999999999</v>
      </c>
    </row>
    <row r="173" spans="2:16">
      <c r="B173" s="108">
        <v>1.1000000000000001</v>
      </c>
      <c r="C173" s="74" t="s">
        <v>66</v>
      </c>
      <c r="D173" s="70">
        <f t="shared" si="18"/>
        <v>8.0882352941176467</v>
      </c>
      <c r="E173" s="110">
        <v>75.33</v>
      </c>
      <c r="F173" s="111">
        <v>5.8990000000000001E-2</v>
      </c>
      <c r="G173" s="107">
        <f t="shared" si="14"/>
        <v>75.388989999999993</v>
      </c>
      <c r="H173" s="72">
        <v>104.41</v>
      </c>
      <c r="I173" s="74" t="s">
        <v>65</v>
      </c>
      <c r="J173" s="71">
        <f t="shared" si="17"/>
        <v>104.41</v>
      </c>
      <c r="K173" s="72">
        <v>3.11</v>
      </c>
      <c r="L173" s="74" t="s">
        <v>65</v>
      </c>
      <c r="M173" s="71">
        <f t="shared" si="16"/>
        <v>3.11</v>
      </c>
      <c r="N173" s="72">
        <v>8155</v>
      </c>
      <c r="O173" s="74" t="s">
        <v>63</v>
      </c>
      <c r="P173" s="70">
        <f t="shared" si="13"/>
        <v>0.81549999999999989</v>
      </c>
    </row>
    <row r="174" spans="2:16">
      <c r="B174" s="108">
        <v>1.2</v>
      </c>
      <c r="C174" s="74" t="s">
        <v>66</v>
      </c>
      <c r="D174" s="70">
        <f t="shared" si="18"/>
        <v>8.8235294117647065</v>
      </c>
      <c r="E174" s="110">
        <v>73.489999999999995</v>
      </c>
      <c r="F174" s="111">
        <v>5.4690000000000003E-2</v>
      </c>
      <c r="G174" s="107">
        <f t="shared" si="14"/>
        <v>73.544689999999989</v>
      </c>
      <c r="H174" s="72">
        <v>113.87</v>
      </c>
      <c r="I174" s="74" t="s">
        <v>65</v>
      </c>
      <c r="J174" s="71">
        <f t="shared" si="17"/>
        <v>113.87</v>
      </c>
      <c r="K174" s="72">
        <v>3.39</v>
      </c>
      <c r="L174" s="74" t="s">
        <v>65</v>
      </c>
      <c r="M174" s="71">
        <f t="shared" si="16"/>
        <v>3.39</v>
      </c>
      <c r="N174" s="72">
        <v>8347</v>
      </c>
      <c r="O174" s="74" t="s">
        <v>63</v>
      </c>
      <c r="P174" s="70">
        <f t="shared" si="13"/>
        <v>0.8347</v>
      </c>
    </row>
    <row r="175" spans="2:16">
      <c r="B175" s="108">
        <v>1.3</v>
      </c>
      <c r="C175" s="74" t="s">
        <v>66</v>
      </c>
      <c r="D175" s="70">
        <f t="shared" si="18"/>
        <v>9.5588235294117645</v>
      </c>
      <c r="E175" s="110">
        <v>71.7</v>
      </c>
      <c r="F175" s="111">
        <v>5.0999999999999997E-2</v>
      </c>
      <c r="G175" s="107">
        <f t="shared" si="14"/>
        <v>71.751000000000005</v>
      </c>
      <c r="H175" s="72">
        <v>123.57</v>
      </c>
      <c r="I175" s="74" t="s">
        <v>65</v>
      </c>
      <c r="J175" s="71">
        <f t="shared" si="17"/>
        <v>123.57</v>
      </c>
      <c r="K175" s="72">
        <v>3.66</v>
      </c>
      <c r="L175" s="74" t="s">
        <v>65</v>
      </c>
      <c r="M175" s="71">
        <f t="shared" si="16"/>
        <v>3.66</v>
      </c>
      <c r="N175" s="72">
        <v>8542</v>
      </c>
      <c r="O175" s="74" t="s">
        <v>63</v>
      </c>
      <c r="P175" s="70">
        <f t="shared" si="13"/>
        <v>0.85419999999999996</v>
      </c>
    </row>
    <row r="176" spans="2:16">
      <c r="B176" s="108">
        <v>1.4</v>
      </c>
      <c r="C176" s="74" t="s">
        <v>66</v>
      </c>
      <c r="D176" s="70">
        <f t="shared" si="18"/>
        <v>10.294117647058824</v>
      </c>
      <c r="E176" s="110">
        <v>69.95</v>
      </c>
      <c r="F176" s="111">
        <v>4.7809999999999998E-2</v>
      </c>
      <c r="G176" s="107">
        <f t="shared" si="14"/>
        <v>69.997810000000001</v>
      </c>
      <c r="H176" s="72">
        <v>133.51</v>
      </c>
      <c r="I176" s="74" t="s">
        <v>65</v>
      </c>
      <c r="J176" s="71">
        <f t="shared" si="17"/>
        <v>133.51</v>
      </c>
      <c r="K176" s="72">
        <v>3.92</v>
      </c>
      <c r="L176" s="74" t="s">
        <v>65</v>
      </c>
      <c r="M176" s="71">
        <f t="shared" si="16"/>
        <v>3.92</v>
      </c>
      <c r="N176" s="72">
        <v>8740</v>
      </c>
      <c r="O176" s="74" t="s">
        <v>63</v>
      </c>
      <c r="P176" s="70">
        <f t="shared" si="13"/>
        <v>0.874</v>
      </c>
    </row>
    <row r="177" spans="1:16">
      <c r="A177" s="4"/>
      <c r="B177" s="108">
        <v>1.5</v>
      </c>
      <c r="C177" s="74" t="s">
        <v>66</v>
      </c>
      <c r="D177" s="70">
        <f t="shared" si="18"/>
        <v>11.029411764705882</v>
      </c>
      <c r="E177" s="110">
        <v>68.260000000000005</v>
      </c>
      <c r="F177" s="111">
        <v>4.5010000000000001E-2</v>
      </c>
      <c r="G177" s="107">
        <f t="shared" si="14"/>
        <v>68.30501000000001</v>
      </c>
      <c r="H177" s="72">
        <v>143.69</v>
      </c>
      <c r="I177" s="74" t="s">
        <v>65</v>
      </c>
      <c r="J177" s="71">
        <f t="shared" si="17"/>
        <v>143.69</v>
      </c>
      <c r="K177" s="72">
        <v>4.17</v>
      </c>
      <c r="L177" s="74" t="s">
        <v>65</v>
      </c>
      <c r="M177" s="71">
        <f t="shared" si="16"/>
        <v>4.17</v>
      </c>
      <c r="N177" s="72">
        <v>8942</v>
      </c>
      <c r="O177" s="74" t="s">
        <v>63</v>
      </c>
      <c r="P177" s="70">
        <f t="shared" si="13"/>
        <v>0.89419999999999999</v>
      </c>
    </row>
    <row r="178" spans="1:16">
      <c r="B178" s="72">
        <v>1.6</v>
      </c>
      <c r="C178" s="74" t="s">
        <v>66</v>
      </c>
      <c r="D178" s="70">
        <f t="shared" si="18"/>
        <v>11.764705882352942</v>
      </c>
      <c r="E178" s="110">
        <v>66.62</v>
      </c>
      <c r="F178" s="111">
        <v>4.2540000000000001E-2</v>
      </c>
      <c r="G178" s="107">
        <f t="shared" si="14"/>
        <v>66.662540000000007</v>
      </c>
      <c r="H178" s="72">
        <v>154.13</v>
      </c>
      <c r="I178" s="74" t="s">
        <v>65</v>
      </c>
      <c r="J178" s="71">
        <f t="shared" si="17"/>
        <v>154.13</v>
      </c>
      <c r="K178" s="72">
        <v>4.43</v>
      </c>
      <c r="L178" s="74" t="s">
        <v>65</v>
      </c>
      <c r="M178" s="71">
        <f t="shared" si="16"/>
        <v>4.43</v>
      </c>
      <c r="N178" s="72">
        <v>9147</v>
      </c>
      <c r="O178" s="74" t="s">
        <v>63</v>
      </c>
      <c r="P178" s="70">
        <f t="shared" si="13"/>
        <v>0.91470000000000007</v>
      </c>
    </row>
    <row r="179" spans="1:16">
      <c r="B179" s="108">
        <v>1.7</v>
      </c>
      <c r="C179" s="109" t="s">
        <v>66</v>
      </c>
      <c r="D179" s="70">
        <f t="shared" si="18"/>
        <v>12.5</v>
      </c>
      <c r="E179" s="110">
        <v>65.05</v>
      </c>
      <c r="F179" s="111">
        <v>4.0340000000000001E-2</v>
      </c>
      <c r="G179" s="107">
        <f t="shared" si="14"/>
        <v>65.090339999999998</v>
      </c>
      <c r="H179" s="72">
        <v>164.82</v>
      </c>
      <c r="I179" s="74" t="s">
        <v>65</v>
      </c>
      <c r="J179" s="71">
        <f t="shared" si="17"/>
        <v>164.82</v>
      </c>
      <c r="K179" s="72">
        <v>4.68</v>
      </c>
      <c r="L179" s="74" t="s">
        <v>65</v>
      </c>
      <c r="M179" s="71">
        <f t="shared" si="16"/>
        <v>4.68</v>
      </c>
      <c r="N179" s="72">
        <v>9358</v>
      </c>
      <c r="O179" s="74" t="s">
        <v>63</v>
      </c>
      <c r="P179" s="70">
        <f t="shared" si="13"/>
        <v>0.93580000000000008</v>
      </c>
    </row>
    <row r="180" spans="1:16">
      <c r="B180" s="108">
        <v>1.8</v>
      </c>
      <c r="C180" s="109" t="s">
        <v>66</v>
      </c>
      <c r="D180" s="70">
        <f t="shared" si="18"/>
        <v>13.235294117647058</v>
      </c>
      <c r="E180" s="110">
        <v>63.55</v>
      </c>
      <c r="F180" s="111">
        <v>3.8359999999999998E-2</v>
      </c>
      <c r="G180" s="107">
        <f t="shared" si="14"/>
        <v>63.588359999999994</v>
      </c>
      <c r="H180" s="72">
        <v>175.77</v>
      </c>
      <c r="I180" s="74" t="s">
        <v>65</v>
      </c>
      <c r="J180" s="71">
        <f t="shared" si="17"/>
        <v>175.77</v>
      </c>
      <c r="K180" s="72">
        <v>4.93</v>
      </c>
      <c r="L180" s="74" t="s">
        <v>65</v>
      </c>
      <c r="M180" s="71">
        <f t="shared" si="16"/>
        <v>4.93</v>
      </c>
      <c r="N180" s="72">
        <v>9572</v>
      </c>
      <c r="O180" s="74" t="s">
        <v>63</v>
      </c>
      <c r="P180" s="70">
        <f t="shared" si="13"/>
        <v>0.95719999999999994</v>
      </c>
    </row>
    <row r="181" spans="1:16">
      <c r="B181" s="108">
        <v>2</v>
      </c>
      <c r="C181" s="109" t="s">
        <v>66</v>
      </c>
      <c r="D181" s="70">
        <f t="shared" si="18"/>
        <v>14.705882352941176</v>
      </c>
      <c r="E181" s="110">
        <v>60.71</v>
      </c>
      <c r="F181" s="111">
        <v>3.4970000000000001E-2</v>
      </c>
      <c r="G181" s="107">
        <f t="shared" si="14"/>
        <v>60.744970000000002</v>
      </c>
      <c r="H181" s="72">
        <v>198.44</v>
      </c>
      <c r="I181" s="74" t="s">
        <v>65</v>
      </c>
      <c r="J181" s="71">
        <f t="shared" si="17"/>
        <v>198.44</v>
      </c>
      <c r="K181" s="72">
        <v>5.88</v>
      </c>
      <c r="L181" s="74" t="s">
        <v>65</v>
      </c>
      <c r="M181" s="71">
        <f t="shared" si="16"/>
        <v>5.88</v>
      </c>
      <c r="N181" s="72">
        <v>1</v>
      </c>
      <c r="O181" s="73" t="s">
        <v>65</v>
      </c>
      <c r="P181" s="71">
        <f t="shared" ref="P181:P228" si="19">N181</f>
        <v>1</v>
      </c>
    </row>
    <row r="182" spans="1:16">
      <c r="B182" s="108">
        <v>2.25</v>
      </c>
      <c r="C182" s="109" t="s">
        <v>66</v>
      </c>
      <c r="D182" s="70">
        <f t="shared" si="18"/>
        <v>16.544117647058822</v>
      </c>
      <c r="E182" s="110">
        <v>57.48</v>
      </c>
      <c r="F182" s="111">
        <v>3.1530000000000002E-2</v>
      </c>
      <c r="G182" s="107">
        <f t="shared" si="14"/>
        <v>57.511529999999993</v>
      </c>
      <c r="H182" s="72">
        <v>228.24</v>
      </c>
      <c r="I182" s="74" t="s">
        <v>65</v>
      </c>
      <c r="J182" s="71">
        <f t="shared" si="17"/>
        <v>228.24</v>
      </c>
      <c r="K182" s="72">
        <v>7.24</v>
      </c>
      <c r="L182" s="74" t="s">
        <v>65</v>
      </c>
      <c r="M182" s="71">
        <f t="shared" si="16"/>
        <v>7.24</v>
      </c>
      <c r="N182" s="72">
        <v>1.06</v>
      </c>
      <c r="O182" s="74" t="s">
        <v>65</v>
      </c>
      <c r="P182" s="71">
        <f t="shared" si="19"/>
        <v>1.06</v>
      </c>
    </row>
    <row r="183" spans="1:16">
      <c r="B183" s="108">
        <v>2.5</v>
      </c>
      <c r="C183" s="109" t="s">
        <v>66</v>
      </c>
      <c r="D183" s="70">
        <f t="shared" si="18"/>
        <v>18.382352941176471</v>
      </c>
      <c r="E183" s="110">
        <v>54.57</v>
      </c>
      <c r="F183" s="111">
        <v>2.8729999999999999E-2</v>
      </c>
      <c r="G183" s="107">
        <f t="shared" si="14"/>
        <v>54.598730000000003</v>
      </c>
      <c r="H183" s="72">
        <v>259.67</v>
      </c>
      <c r="I183" s="74" t="s">
        <v>65</v>
      </c>
      <c r="J183" s="71">
        <f t="shared" si="17"/>
        <v>259.67</v>
      </c>
      <c r="K183" s="72">
        <v>8.49</v>
      </c>
      <c r="L183" s="74" t="s">
        <v>65</v>
      </c>
      <c r="M183" s="71">
        <f t="shared" si="16"/>
        <v>8.49</v>
      </c>
      <c r="N183" s="72">
        <v>1.1200000000000001</v>
      </c>
      <c r="O183" s="74" t="s">
        <v>65</v>
      </c>
      <c r="P183" s="71">
        <f t="shared" si="19"/>
        <v>1.1200000000000001</v>
      </c>
    </row>
    <row r="184" spans="1:16">
      <c r="B184" s="108">
        <v>2.75</v>
      </c>
      <c r="C184" s="109" t="s">
        <v>66</v>
      </c>
      <c r="D184" s="70">
        <f t="shared" si="18"/>
        <v>20.220588235294116</v>
      </c>
      <c r="E184" s="110">
        <v>51.94</v>
      </c>
      <c r="F184" s="111">
        <v>2.6409999999999999E-2</v>
      </c>
      <c r="G184" s="107">
        <f t="shared" si="14"/>
        <v>51.966409999999996</v>
      </c>
      <c r="H184" s="72">
        <v>292.73</v>
      </c>
      <c r="I184" s="74" t="s">
        <v>65</v>
      </c>
      <c r="J184" s="71">
        <f t="shared" si="17"/>
        <v>292.73</v>
      </c>
      <c r="K184" s="72">
        <v>9.6999999999999993</v>
      </c>
      <c r="L184" s="74" t="s">
        <v>65</v>
      </c>
      <c r="M184" s="71">
        <f t="shared" si="16"/>
        <v>9.6999999999999993</v>
      </c>
      <c r="N184" s="72">
        <v>1.19</v>
      </c>
      <c r="O184" s="74" t="s">
        <v>65</v>
      </c>
      <c r="P184" s="71">
        <f t="shared" si="19"/>
        <v>1.19</v>
      </c>
    </row>
    <row r="185" spans="1:16">
      <c r="B185" s="108">
        <v>3</v>
      </c>
      <c r="C185" s="109" t="s">
        <v>66</v>
      </c>
      <c r="D185" s="70">
        <f t="shared" si="18"/>
        <v>22.058823529411764</v>
      </c>
      <c r="E185" s="110">
        <v>49.56</v>
      </c>
      <c r="F185" s="111">
        <v>2.4459999999999999E-2</v>
      </c>
      <c r="G185" s="107">
        <f t="shared" si="14"/>
        <v>49.58446</v>
      </c>
      <c r="H185" s="72">
        <v>327.42</v>
      </c>
      <c r="I185" s="74" t="s">
        <v>65</v>
      </c>
      <c r="J185" s="71">
        <f t="shared" si="17"/>
        <v>327.42</v>
      </c>
      <c r="K185" s="72">
        <v>10.87</v>
      </c>
      <c r="L185" s="74" t="s">
        <v>65</v>
      </c>
      <c r="M185" s="71">
        <f t="shared" si="16"/>
        <v>10.87</v>
      </c>
      <c r="N185" s="72">
        <v>1.26</v>
      </c>
      <c r="O185" s="74" t="s">
        <v>65</v>
      </c>
      <c r="P185" s="71">
        <f t="shared" si="19"/>
        <v>1.26</v>
      </c>
    </row>
    <row r="186" spans="1:16">
      <c r="B186" s="108">
        <v>3.25</v>
      </c>
      <c r="C186" s="109" t="s">
        <v>66</v>
      </c>
      <c r="D186" s="70">
        <f t="shared" si="18"/>
        <v>23.897058823529413</v>
      </c>
      <c r="E186" s="110">
        <v>47.38</v>
      </c>
      <c r="F186" s="111">
        <v>2.2780000000000002E-2</v>
      </c>
      <c r="G186" s="107">
        <f t="shared" si="14"/>
        <v>47.40278</v>
      </c>
      <c r="H186" s="72">
        <v>363.75</v>
      </c>
      <c r="I186" s="74" t="s">
        <v>65</v>
      </c>
      <c r="J186" s="71">
        <f t="shared" si="17"/>
        <v>363.75</v>
      </c>
      <c r="K186" s="72">
        <v>12.02</v>
      </c>
      <c r="L186" s="74" t="s">
        <v>65</v>
      </c>
      <c r="M186" s="71">
        <f t="shared" si="16"/>
        <v>12.02</v>
      </c>
      <c r="N186" s="72">
        <v>1.33</v>
      </c>
      <c r="O186" s="74" t="s">
        <v>65</v>
      </c>
      <c r="P186" s="71">
        <f t="shared" si="19"/>
        <v>1.33</v>
      </c>
    </row>
    <row r="187" spans="1:16">
      <c r="B187" s="108">
        <v>3.5</v>
      </c>
      <c r="C187" s="109" t="s">
        <v>66</v>
      </c>
      <c r="D187" s="70">
        <f t="shared" si="18"/>
        <v>25.735294117647058</v>
      </c>
      <c r="E187" s="110">
        <v>45.4</v>
      </c>
      <c r="F187" s="111">
        <v>2.1340000000000001E-2</v>
      </c>
      <c r="G187" s="107">
        <f t="shared" si="14"/>
        <v>45.421340000000001</v>
      </c>
      <c r="H187" s="72">
        <v>401.7</v>
      </c>
      <c r="I187" s="74" t="s">
        <v>65</v>
      </c>
      <c r="J187" s="71">
        <f t="shared" si="17"/>
        <v>401.7</v>
      </c>
      <c r="K187" s="72">
        <v>13.17</v>
      </c>
      <c r="L187" s="74" t="s">
        <v>65</v>
      </c>
      <c r="M187" s="71">
        <f t="shared" si="16"/>
        <v>13.17</v>
      </c>
      <c r="N187" s="72">
        <v>1.4</v>
      </c>
      <c r="O187" s="74" t="s">
        <v>65</v>
      </c>
      <c r="P187" s="71">
        <f t="shared" si="19"/>
        <v>1.4</v>
      </c>
    </row>
    <row r="188" spans="1:16">
      <c r="B188" s="108">
        <v>3.75</v>
      </c>
      <c r="C188" s="109" t="s">
        <v>66</v>
      </c>
      <c r="D188" s="70">
        <f t="shared" si="18"/>
        <v>27.573529411764707</v>
      </c>
      <c r="E188" s="110">
        <v>43.56</v>
      </c>
      <c r="F188" s="111">
        <v>2.0070000000000001E-2</v>
      </c>
      <c r="G188" s="107">
        <f t="shared" si="14"/>
        <v>43.580069999999999</v>
      </c>
      <c r="H188" s="72">
        <v>441.29</v>
      </c>
      <c r="I188" s="74" t="s">
        <v>65</v>
      </c>
      <c r="J188" s="71">
        <f t="shared" si="17"/>
        <v>441.29</v>
      </c>
      <c r="K188" s="72">
        <v>14.31</v>
      </c>
      <c r="L188" s="74" t="s">
        <v>65</v>
      </c>
      <c r="M188" s="71">
        <f t="shared" si="16"/>
        <v>14.31</v>
      </c>
      <c r="N188" s="72">
        <v>1.48</v>
      </c>
      <c r="O188" s="74" t="s">
        <v>65</v>
      </c>
      <c r="P188" s="71">
        <f t="shared" si="19"/>
        <v>1.48</v>
      </c>
    </row>
    <row r="189" spans="1:16">
      <c r="B189" s="108">
        <v>4</v>
      </c>
      <c r="C189" s="109" t="s">
        <v>66</v>
      </c>
      <c r="D189" s="70">
        <f t="shared" si="18"/>
        <v>29.411764705882351</v>
      </c>
      <c r="E189" s="110">
        <v>41.87</v>
      </c>
      <c r="F189" s="111">
        <v>1.8950000000000002E-2</v>
      </c>
      <c r="G189" s="107">
        <f t="shared" si="14"/>
        <v>41.888949999999994</v>
      </c>
      <c r="H189" s="72">
        <v>482.5</v>
      </c>
      <c r="I189" s="74" t="s">
        <v>65</v>
      </c>
      <c r="J189" s="71">
        <f t="shared" si="17"/>
        <v>482.5</v>
      </c>
      <c r="K189" s="72">
        <v>15.45</v>
      </c>
      <c r="L189" s="74" t="s">
        <v>65</v>
      </c>
      <c r="M189" s="71">
        <f t="shared" si="16"/>
        <v>15.45</v>
      </c>
      <c r="N189" s="72">
        <v>1.56</v>
      </c>
      <c r="O189" s="74" t="s">
        <v>65</v>
      </c>
      <c r="P189" s="71">
        <f t="shared" si="19"/>
        <v>1.56</v>
      </c>
    </row>
    <row r="190" spans="1:16">
      <c r="B190" s="108">
        <v>4.5</v>
      </c>
      <c r="C190" s="109" t="s">
        <v>66</v>
      </c>
      <c r="D190" s="70">
        <f t="shared" si="18"/>
        <v>33.088235294117645</v>
      </c>
      <c r="E190" s="110">
        <v>38.94</v>
      </c>
      <c r="F190" s="111">
        <v>1.7069999999999998E-2</v>
      </c>
      <c r="G190" s="107">
        <f t="shared" si="14"/>
        <v>38.957069999999995</v>
      </c>
      <c r="H190" s="72">
        <v>569.71</v>
      </c>
      <c r="I190" s="74" t="s">
        <v>65</v>
      </c>
      <c r="J190" s="71">
        <f t="shared" si="17"/>
        <v>569.71</v>
      </c>
      <c r="K190" s="72">
        <v>19.77</v>
      </c>
      <c r="L190" s="74" t="s">
        <v>65</v>
      </c>
      <c r="M190" s="71">
        <f t="shared" si="16"/>
        <v>19.77</v>
      </c>
      <c r="N190" s="72">
        <v>1.74</v>
      </c>
      <c r="O190" s="74" t="s">
        <v>65</v>
      </c>
      <c r="P190" s="71">
        <f t="shared" si="19"/>
        <v>1.74</v>
      </c>
    </row>
    <row r="191" spans="1:16">
      <c r="B191" s="108">
        <v>5</v>
      </c>
      <c r="C191" s="109" t="s">
        <v>66</v>
      </c>
      <c r="D191" s="70">
        <f t="shared" si="18"/>
        <v>36.764705882352942</v>
      </c>
      <c r="E191" s="110">
        <v>36.450000000000003</v>
      </c>
      <c r="F191" s="111">
        <v>1.554E-2</v>
      </c>
      <c r="G191" s="107">
        <f t="shared" si="14"/>
        <v>36.465540000000004</v>
      </c>
      <c r="H191" s="72">
        <v>663.17</v>
      </c>
      <c r="I191" s="74" t="s">
        <v>65</v>
      </c>
      <c r="J191" s="71">
        <f t="shared" si="17"/>
        <v>663.17</v>
      </c>
      <c r="K191" s="72">
        <v>23.79</v>
      </c>
      <c r="L191" s="74" t="s">
        <v>65</v>
      </c>
      <c r="M191" s="71">
        <f t="shared" si="16"/>
        <v>23.79</v>
      </c>
      <c r="N191" s="72">
        <v>1.93</v>
      </c>
      <c r="O191" s="74" t="s">
        <v>65</v>
      </c>
      <c r="P191" s="71">
        <f t="shared" si="19"/>
        <v>1.93</v>
      </c>
    </row>
    <row r="192" spans="1:16">
      <c r="B192" s="108">
        <v>5.5</v>
      </c>
      <c r="C192" s="109" t="s">
        <v>66</v>
      </c>
      <c r="D192" s="70">
        <f t="shared" si="18"/>
        <v>40.441176470588232</v>
      </c>
      <c r="E192" s="110">
        <v>34.29</v>
      </c>
      <c r="F192" s="111">
        <v>1.427E-2</v>
      </c>
      <c r="G192" s="107">
        <f t="shared" si="14"/>
        <v>34.304270000000002</v>
      </c>
      <c r="H192" s="72">
        <v>762.76</v>
      </c>
      <c r="I192" s="74" t="s">
        <v>65</v>
      </c>
      <c r="J192" s="71">
        <f t="shared" si="17"/>
        <v>762.76</v>
      </c>
      <c r="K192" s="72">
        <v>27.65</v>
      </c>
      <c r="L192" s="74" t="s">
        <v>65</v>
      </c>
      <c r="M192" s="71">
        <f t="shared" si="16"/>
        <v>27.65</v>
      </c>
      <c r="N192" s="72">
        <v>2.13</v>
      </c>
      <c r="O192" s="74" t="s">
        <v>65</v>
      </c>
      <c r="P192" s="71">
        <f t="shared" si="19"/>
        <v>2.13</v>
      </c>
    </row>
    <row r="193" spans="2:16">
      <c r="B193" s="108">
        <v>6</v>
      </c>
      <c r="C193" s="109" t="s">
        <v>66</v>
      </c>
      <c r="D193" s="70">
        <f t="shared" si="18"/>
        <v>44.117647058823529</v>
      </c>
      <c r="E193" s="110">
        <v>32.409999999999997</v>
      </c>
      <c r="F193" s="111">
        <v>1.32E-2</v>
      </c>
      <c r="G193" s="107">
        <f t="shared" si="14"/>
        <v>32.423199999999994</v>
      </c>
      <c r="H193" s="72">
        <v>868.37</v>
      </c>
      <c r="I193" s="74" t="s">
        <v>65</v>
      </c>
      <c r="J193" s="71">
        <f t="shared" si="17"/>
        <v>868.37</v>
      </c>
      <c r="K193" s="72">
        <v>31.43</v>
      </c>
      <c r="L193" s="74" t="s">
        <v>65</v>
      </c>
      <c r="M193" s="71">
        <f t="shared" si="16"/>
        <v>31.43</v>
      </c>
      <c r="N193" s="72">
        <v>2.34</v>
      </c>
      <c r="O193" s="74" t="s">
        <v>65</v>
      </c>
      <c r="P193" s="71">
        <f t="shared" si="19"/>
        <v>2.34</v>
      </c>
    </row>
    <row r="194" spans="2:16">
      <c r="B194" s="108">
        <v>6.5</v>
      </c>
      <c r="C194" s="109" t="s">
        <v>66</v>
      </c>
      <c r="D194" s="70">
        <f t="shared" si="18"/>
        <v>47.794117647058826</v>
      </c>
      <c r="E194" s="110">
        <v>30.75</v>
      </c>
      <c r="F194" s="111">
        <v>1.2290000000000001E-2</v>
      </c>
      <c r="G194" s="107">
        <f t="shared" si="14"/>
        <v>30.76229</v>
      </c>
      <c r="H194" s="72">
        <v>979.91</v>
      </c>
      <c r="I194" s="74" t="s">
        <v>65</v>
      </c>
      <c r="J194" s="71">
        <f t="shared" si="17"/>
        <v>979.91</v>
      </c>
      <c r="K194" s="72">
        <v>35.17</v>
      </c>
      <c r="L194" s="74" t="s">
        <v>65</v>
      </c>
      <c r="M194" s="71">
        <f t="shared" si="16"/>
        <v>35.17</v>
      </c>
      <c r="N194" s="72">
        <v>2.57</v>
      </c>
      <c r="O194" s="74" t="s">
        <v>65</v>
      </c>
      <c r="P194" s="71">
        <f t="shared" si="19"/>
        <v>2.57</v>
      </c>
    </row>
    <row r="195" spans="2:16">
      <c r="B195" s="108">
        <v>7</v>
      </c>
      <c r="C195" s="109" t="s">
        <v>66</v>
      </c>
      <c r="D195" s="70">
        <f t="shared" si="18"/>
        <v>51.470588235294116</v>
      </c>
      <c r="E195" s="110">
        <v>29.27</v>
      </c>
      <c r="F195" s="111">
        <v>1.15E-2</v>
      </c>
      <c r="G195" s="107">
        <f t="shared" si="14"/>
        <v>29.281500000000001</v>
      </c>
      <c r="H195" s="72">
        <v>1.1000000000000001</v>
      </c>
      <c r="I195" s="73" t="s">
        <v>12</v>
      </c>
      <c r="J195" s="75">
        <f t="shared" ref="J195:J228" si="20">H195*1000</f>
        <v>1100</v>
      </c>
      <c r="K195" s="72">
        <v>38.89</v>
      </c>
      <c r="L195" s="74" t="s">
        <v>65</v>
      </c>
      <c r="M195" s="71">
        <f t="shared" si="16"/>
        <v>38.89</v>
      </c>
      <c r="N195" s="72">
        <v>2.8</v>
      </c>
      <c r="O195" s="74" t="s">
        <v>65</v>
      </c>
      <c r="P195" s="71">
        <f t="shared" si="19"/>
        <v>2.8</v>
      </c>
    </row>
    <row r="196" spans="2:16">
      <c r="B196" s="108">
        <v>8</v>
      </c>
      <c r="C196" s="109" t="s">
        <v>66</v>
      </c>
      <c r="D196" s="70">
        <f t="shared" si="18"/>
        <v>58.823529411764703</v>
      </c>
      <c r="E196" s="110">
        <v>26.77</v>
      </c>
      <c r="F196" s="111">
        <v>1.021E-2</v>
      </c>
      <c r="G196" s="107">
        <f t="shared" si="14"/>
        <v>26.78021</v>
      </c>
      <c r="H196" s="72">
        <v>1.35</v>
      </c>
      <c r="I196" s="74" t="s">
        <v>12</v>
      </c>
      <c r="J196" s="75">
        <f t="shared" si="20"/>
        <v>1350</v>
      </c>
      <c r="K196" s="72">
        <v>52.72</v>
      </c>
      <c r="L196" s="74" t="s">
        <v>65</v>
      </c>
      <c r="M196" s="71">
        <f t="shared" si="16"/>
        <v>52.72</v>
      </c>
      <c r="N196" s="72">
        <v>3.31</v>
      </c>
      <c r="O196" s="74" t="s">
        <v>65</v>
      </c>
      <c r="P196" s="71">
        <f t="shared" si="19"/>
        <v>3.31</v>
      </c>
    </row>
    <row r="197" spans="2:16">
      <c r="B197" s="108">
        <v>9</v>
      </c>
      <c r="C197" s="109" t="s">
        <v>66</v>
      </c>
      <c r="D197" s="70">
        <f t="shared" si="18"/>
        <v>66.17647058823529</v>
      </c>
      <c r="E197" s="110">
        <v>24.72</v>
      </c>
      <c r="F197" s="111">
        <v>9.1819999999999992E-3</v>
      </c>
      <c r="G197" s="107">
        <f t="shared" si="14"/>
        <v>24.729181999999998</v>
      </c>
      <c r="H197" s="72">
        <v>1.62</v>
      </c>
      <c r="I197" s="74" t="s">
        <v>12</v>
      </c>
      <c r="J197" s="75">
        <f t="shared" si="20"/>
        <v>1620</v>
      </c>
      <c r="K197" s="72">
        <v>65.42</v>
      </c>
      <c r="L197" s="74" t="s">
        <v>65</v>
      </c>
      <c r="M197" s="71">
        <f t="shared" si="16"/>
        <v>65.42</v>
      </c>
      <c r="N197" s="72">
        <v>3.85</v>
      </c>
      <c r="O197" s="74" t="s">
        <v>65</v>
      </c>
      <c r="P197" s="71">
        <f t="shared" si="19"/>
        <v>3.85</v>
      </c>
    </row>
    <row r="198" spans="2:16">
      <c r="B198" s="108">
        <v>10</v>
      </c>
      <c r="C198" s="109" t="s">
        <v>66</v>
      </c>
      <c r="D198" s="70">
        <f t="shared" si="18"/>
        <v>73.529411764705884</v>
      </c>
      <c r="E198" s="110">
        <v>23.01</v>
      </c>
      <c r="F198" s="111">
        <v>8.352E-3</v>
      </c>
      <c r="G198" s="107">
        <f t="shared" si="14"/>
        <v>23.018352</v>
      </c>
      <c r="H198" s="72">
        <v>1.92</v>
      </c>
      <c r="I198" s="74" t="s">
        <v>12</v>
      </c>
      <c r="J198" s="75">
        <f t="shared" si="20"/>
        <v>1920</v>
      </c>
      <c r="K198" s="72">
        <v>77.62</v>
      </c>
      <c r="L198" s="74" t="s">
        <v>65</v>
      </c>
      <c r="M198" s="71">
        <f t="shared" si="16"/>
        <v>77.62</v>
      </c>
      <c r="N198" s="72">
        <v>4.4400000000000004</v>
      </c>
      <c r="O198" s="74" t="s">
        <v>65</v>
      </c>
      <c r="P198" s="71">
        <f t="shared" si="19"/>
        <v>4.4400000000000004</v>
      </c>
    </row>
    <row r="199" spans="2:16">
      <c r="B199" s="108">
        <v>11</v>
      </c>
      <c r="C199" s="109" t="s">
        <v>66</v>
      </c>
      <c r="D199" s="70">
        <f t="shared" si="18"/>
        <v>80.882352941176464</v>
      </c>
      <c r="E199" s="110">
        <v>21.57</v>
      </c>
      <c r="F199" s="111">
        <v>7.6660000000000001E-3</v>
      </c>
      <c r="G199" s="107">
        <f t="shared" si="14"/>
        <v>21.577666000000001</v>
      </c>
      <c r="H199" s="72">
        <v>2.23</v>
      </c>
      <c r="I199" s="74" t="s">
        <v>12</v>
      </c>
      <c r="J199" s="75">
        <f t="shared" si="20"/>
        <v>2230</v>
      </c>
      <c r="K199" s="72">
        <v>89.58</v>
      </c>
      <c r="L199" s="74" t="s">
        <v>65</v>
      </c>
      <c r="M199" s="71">
        <f t="shared" si="16"/>
        <v>89.58</v>
      </c>
      <c r="N199" s="72">
        <v>5.0599999999999996</v>
      </c>
      <c r="O199" s="74" t="s">
        <v>65</v>
      </c>
      <c r="P199" s="71">
        <f t="shared" si="19"/>
        <v>5.0599999999999996</v>
      </c>
    </row>
    <row r="200" spans="2:16">
      <c r="B200" s="108">
        <v>12</v>
      </c>
      <c r="C200" s="109" t="s">
        <v>66</v>
      </c>
      <c r="D200" s="70">
        <f t="shared" si="18"/>
        <v>88.235294117647058</v>
      </c>
      <c r="E200" s="110">
        <v>20.329999999999998</v>
      </c>
      <c r="F200" s="111">
        <v>7.0879999999999997E-3</v>
      </c>
      <c r="G200" s="107">
        <f t="shared" si="14"/>
        <v>20.337087999999998</v>
      </c>
      <c r="H200" s="72">
        <v>2.57</v>
      </c>
      <c r="I200" s="74" t="s">
        <v>12</v>
      </c>
      <c r="J200" s="75">
        <f t="shared" si="20"/>
        <v>2570</v>
      </c>
      <c r="K200" s="72">
        <v>101.43</v>
      </c>
      <c r="L200" s="74" t="s">
        <v>65</v>
      </c>
      <c r="M200" s="71">
        <f t="shared" si="16"/>
        <v>101.43</v>
      </c>
      <c r="N200" s="72">
        <v>5.72</v>
      </c>
      <c r="O200" s="74" t="s">
        <v>65</v>
      </c>
      <c r="P200" s="71">
        <f t="shared" si="19"/>
        <v>5.72</v>
      </c>
    </row>
    <row r="201" spans="2:16">
      <c r="B201" s="108">
        <v>13</v>
      </c>
      <c r="C201" s="109" t="s">
        <v>66</v>
      </c>
      <c r="D201" s="70">
        <f t="shared" si="18"/>
        <v>95.588235294117652</v>
      </c>
      <c r="E201" s="110">
        <v>19.260000000000002</v>
      </c>
      <c r="F201" s="111">
        <v>6.5950000000000002E-3</v>
      </c>
      <c r="G201" s="107">
        <f t="shared" si="14"/>
        <v>19.266595000000002</v>
      </c>
      <c r="H201" s="72">
        <v>2.93</v>
      </c>
      <c r="I201" s="74" t="s">
        <v>12</v>
      </c>
      <c r="J201" s="75">
        <f t="shared" si="20"/>
        <v>2930</v>
      </c>
      <c r="K201" s="72">
        <v>113.24</v>
      </c>
      <c r="L201" s="74" t="s">
        <v>65</v>
      </c>
      <c r="M201" s="71">
        <f t="shared" si="16"/>
        <v>113.24</v>
      </c>
      <c r="N201" s="72">
        <v>6.41</v>
      </c>
      <c r="O201" s="74" t="s">
        <v>65</v>
      </c>
      <c r="P201" s="71">
        <f t="shared" si="19"/>
        <v>6.41</v>
      </c>
    </row>
    <row r="202" spans="2:16">
      <c r="B202" s="108">
        <v>14</v>
      </c>
      <c r="C202" s="109" t="s">
        <v>66</v>
      </c>
      <c r="D202" s="70">
        <f t="shared" si="18"/>
        <v>102.94117647058823</v>
      </c>
      <c r="E202" s="110">
        <v>18.32</v>
      </c>
      <c r="F202" s="111">
        <v>6.1679999999999999E-3</v>
      </c>
      <c r="G202" s="107">
        <f t="shared" si="14"/>
        <v>18.326167999999999</v>
      </c>
      <c r="H202" s="72">
        <v>3.3</v>
      </c>
      <c r="I202" s="74" t="s">
        <v>12</v>
      </c>
      <c r="J202" s="75">
        <f t="shared" si="20"/>
        <v>3300</v>
      </c>
      <c r="K202" s="72">
        <v>125.05</v>
      </c>
      <c r="L202" s="74" t="s">
        <v>65</v>
      </c>
      <c r="M202" s="71">
        <f t="shared" si="16"/>
        <v>125.05</v>
      </c>
      <c r="N202" s="72">
        <v>7.13</v>
      </c>
      <c r="O202" s="74" t="s">
        <v>65</v>
      </c>
      <c r="P202" s="71">
        <f t="shared" si="19"/>
        <v>7.13</v>
      </c>
    </row>
    <row r="203" spans="2:16">
      <c r="B203" s="108">
        <v>15</v>
      </c>
      <c r="C203" s="109" t="s">
        <v>66</v>
      </c>
      <c r="D203" s="70">
        <f t="shared" si="18"/>
        <v>110.29411764705883</v>
      </c>
      <c r="E203" s="110">
        <v>17.489999999999998</v>
      </c>
      <c r="F203" s="111">
        <v>5.7959999999999999E-3</v>
      </c>
      <c r="G203" s="107">
        <f t="shared" si="14"/>
        <v>17.495795999999999</v>
      </c>
      <c r="H203" s="72">
        <v>3.69</v>
      </c>
      <c r="I203" s="74" t="s">
        <v>12</v>
      </c>
      <c r="J203" s="75">
        <f t="shared" si="20"/>
        <v>3690</v>
      </c>
      <c r="K203" s="72">
        <v>136.88</v>
      </c>
      <c r="L203" s="74" t="s">
        <v>65</v>
      </c>
      <c r="M203" s="71">
        <f t="shared" si="16"/>
        <v>136.88</v>
      </c>
      <c r="N203" s="72">
        <v>7.89</v>
      </c>
      <c r="O203" s="74" t="s">
        <v>65</v>
      </c>
      <c r="P203" s="71">
        <f t="shared" si="19"/>
        <v>7.89</v>
      </c>
    </row>
    <row r="204" spans="2:16">
      <c r="B204" s="108">
        <v>16</v>
      </c>
      <c r="C204" s="109" t="s">
        <v>66</v>
      </c>
      <c r="D204" s="70">
        <f t="shared" si="18"/>
        <v>117.64705882352941</v>
      </c>
      <c r="E204" s="110">
        <v>16.75</v>
      </c>
      <c r="F204" s="111">
        <v>5.4669999999999996E-3</v>
      </c>
      <c r="G204" s="107">
        <f t="shared" si="14"/>
        <v>16.755466999999999</v>
      </c>
      <c r="H204" s="72">
        <v>4.1100000000000003</v>
      </c>
      <c r="I204" s="74" t="s">
        <v>12</v>
      </c>
      <c r="J204" s="75">
        <f t="shared" si="20"/>
        <v>4110</v>
      </c>
      <c r="K204" s="72">
        <v>148.74</v>
      </c>
      <c r="L204" s="74" t="s">
        <v>65</v>
      </c>
      <c r="M204" s="71">
        <f t="shared" si="16"/>
        <v>148.74</v>
      </c>
      <c r="N204" s="72">
        <v>8.67</v>
      </c>
      <c r="O204" s="74" t="s">
        <v>65</v>
      </c>
      <c r="P204" s="71">
        <f t="shared" si="19"/>
        <v>8.67</v>
      </c>
    </row>
    <row r="205" spans="2:16">
      <c r="B205" s="108">
        <v>17</v>
      </c>
      <c r="C205" s="109" t="s">
        <v>66</v>
      </c>
      <c r="D205" s="70">
        <f t="shared" si="18"/>
        <v>125</v>
      </c>
      <c r="E205" s="110">
        <v>16.09</v>
      </c>
      <c r="F205" s="111">
        <v>5.176E-3</v>
      </c>
      <c r="G205" s="107">
        <f t="shared" si="14"/>
        <v>16.095175999999999</v>
      </c>
      <c r="H205" s="72">
        <v>4.54</v>
      </c>
      <c r="I205" s="74" t="s">
        <v>12</v>
      </c>
      <c r="J205" s="75">
        <f t="shared" si="20"/>
        <v>4540</v>
      </c>
      <c r="K205" s="72">
        <v>160.65</v>
      </c>
      <c r="L205" s="74" t="s">
        <v>65</v>
      </c>
      <c r="M205" s="71">
        <f t="shared" si="16"/>
        <v>160.65</v>
      </c>
      <c r="N205" s="72">
        <v>9.48</v>
      </c>
      <c r="O205" s="74" t="s">
        <v>65</v>
      </c>
      <c r="P205" s="71">
        <f t="shared" si="19"/>
        <v>9.48</v>
      </c>
    </row>
    <row r="206" spans="2:16">
      <c r="B206" s="108">
        <v>18</v>
      </c>
      <c r="C206" s="109" t="s">
        <v>66</v>
      </c>
      <c r="D206" s="70">
        <f t="shared" si="18"/>
        <v>132.35294117647058</v>
      </c>
      <c r="E206" s="110">
        <v>15.49</v>
      </c>
      <c r="F206" s="111">
        <v>4.9150000000000001E-3</v>
      </c>
      <c r="G206" s="107">
        <f t="shared" si="14"/>
        <v>15.494915000000001</v>
      </c>
      <c r="H206" s="72">
        <v>4.9800000000000004</v>
      </c>
      <c r="I206" s="74" t="s">
        <v>12</v>
      </c>
      <c r="J206" s="75">
        <f t="shared" si="20"/>
        <v>4980</v>
      </c>
      <c r="K206" s="72">
        <v>172.6</v>
      </c>
      <c r="L206" s="74" t="s">
        <v>65</v>
      </c>
      <c r="M206" s="71">
        <f t="shared" si="16"/>
        <v>172.6</v>
      </c>
      <c r="N206" s="72">
        <v>10.32</v>
      </c>
      <c r="O206" s="74" t="s">
        <v>65</v>
      </c>
      <c r="P206" s="71">
        <f t="shared" si="19"/>
        <v>10.32</v>
      </c>
    </row>
    <row r="207" spans="2:16">
      <c r="B207" s="108">
        <v>20</v>
      </c>
      <c r="C207" s="109" t="s">
        <v>66</v>
      </c>
      <c r="D207" s="70">
        <f t="shared" si="18"/>
        <v>147.05882352941177</v>
      </c>
      <c r="E207" s="110">
        <v>14.46</v>
      </c>
      <c r="F207" s="111">
        <v>4.4679999999999997E-3</v>
      </c>
      <c r="G207" s="107">
        <f t="shared" si="14"/>
        <v>14.464468</v>
      </c>
      <c r="H207" s="72">
        <v>5.92</v>
      </c>
      <c r="I207" s="74" t="s">
        <v>12</v>
      </c>
      <c r="J207" s="75">
        <f t="shared" si="20"/>
        <v>5920</v>
      </c>
      <c r="K207" s="72">
        <v>217.97</v>
      </c>
      <c r="L207" s="74" t="s">
        <v>65</v>
      </c>
      <c r="M207" s="71">
        <f t="shared" si="16"/>
        <v>217.97</v>
      </c>
      <c r="N207" s="72">
        <v>12.08</v>
      </c>
      <c r="O207" s="74" t="s">
        <v>65</v>
      </c>
      <c r="P207" s="71">
        <f t="shared" si="19"/>
        <v>12.08</v>
      </c>
    </row>
    <row r="208" spans="2:16">
      <c r="B208" s="108">
        <v>22.5</v>
      </c>
      <c r="C208" s="109" t="s">
        <v>66</v>
      </c>
      <c r="D208" s="70">
        <f t="shared" si="18"/>
        <v>165.44117647058823</v>
      </c>
      <c r="E208" s="110">
        <v>13.41</v>
      </c>
      <c r="F208" s="111">
        <v>4.0150000000000003E-3</v>
      </c>
      <c r="G208" s="107">
        <f t="shared" si="14"/>
        <v>13.414015000000001</v>
      </c>
      <c r="H208" s="72">
        <v>7.19</v>
      </c>
      <c r="I208" s="74" t="s">
        <v>12</v>
      </c>
      <c r="J208" s="75">
        <f t="shared" si="20"/>
        <v>7190</v>
      </c>
      <c r="K208" s="72">
        <v>281.98</v>
      </c>
      <c r="L208" s="74" t="s">
        <v>65</v>
      </c>
      <c r="M208" s="71">
        <f t="shared" si="16"/>
        <v>281.98</v>
      </c>
      <c r="N208" s="72">
        <v>14.41</v>
      </c>
      <c r="O208" s="74" t="s">
        <v>65</v>
      </c>
      <c r="P208" s="71">
        <f t="shared" si="19"/>
        <v>14.41</v>
      </c>
    </row>
    <row r="209" spans="2:16">
      <c r="B209" s="108">
        <v>25</v>
      </c>
      <c r="C209" s="109" t="s">
        <v>66</v>
      </c>
      <c r="D209" s="70">
        <f t="shared" si="18"/>
        <v>183.8235294117647</v>
      </c>
      <c r="E209" s="110">
        <v>12.54</v>
      </c>
      <c r="F209" s="111">
        <v>3.6489999999999999E-3</v>
      </c>
      <c r="G209" s="107">
        <f t="shared" si="14"/>
        <v>12.543648999999998</v>
      </c>
      <c r="H209" s="72">
        <v>8.5399999999999991</v>
      </c>
      <c r="I209" s="74" t="s">
        <v>12</v>
      </c>
      <c r="J209" s="75">
        <f t="shared" si="20"/>
        <v>8540</v>
      </c>
      <c r="K209" s="72">
        <v>341.21</v>
      </c>
      <c r="L209" s="74" t="s">
        <v>65</v>
      </c>
      <c r="M209" s="71">
        <f t="shared" si="16"/>
        <v>341.21</v>
      </c>
      <c r="N209" s="72">
        <v>16.89</v>
      </c>
      <c r="O209" s="74" t="s">
        <v>65</v>
      </c>
      <c r="P209" s="71">
        <f t="shared" si="19"/>
        <v>16.89</v>
      </c>
    </row>
    <row r="210" spans="2:16">
      <c r="B210" s="108">
        <v>27.5</v>
      </c>
      <c r="C210" s="109" t="s">
        <v>66</v>
      </c>
      <c r="D210" s="70">
        <f t="shared" si="18"/>
        <v>202.20588235294119</v>
      </c>
      <c r="E210" s="110">
        <v>11.82</v>
      </c>
      <c r="F210" s="111">
        <v>3.3470000000000001E-3</v>
      </c>
      <c r="G210" s="107">
        <f t="shared" si="14"/>
        <v>11.823347</v>
      </c>
      <c r="H210" s="72">
        <v>9.99</v>
      </c>
      <c r="I210" s="74" t="s">
        <v>12</v>
      </c>
      <c r="J210" s="75">
        <f t="shared" si="20"/>
        <v>9990</v>
      </c>
      <c r="K210" s="72">
        <v>397.86</v>
      </c>
      <c r="L210" s="74" t="s">
        <v>65</v>
      </c>
      <c r="M210" s="71">
        <f t="shared" si="16"/>
        <v>397.86</v>
      </c>
      <c r="N210" s="72">
        <v>19.489999999999998</v>
      </c>
      <c r="O210" s="74" t="s">
        <v>65</v>
      </c>
      <c r="P210" s="71">
        <f t="shared" si="19"/>
        <v>19.489999999999998</v>
      </c>
    </row>
    <row r="211" spans="2:16">
      <c r="B211" s="108">
        <v>30</v>
      </c>
      <c r="C211" s="109" t="s">
        <v>66</v>
      </c>
      <c r="D211" s="70">
        <f t="shared" si="18"/>
        <v>220.58823529411765</v>
      </c>
      <c r="E211" s="110">
        <v>11.21</v>
      </c>
      <c r="F211" s="111">
        <v>3.0920000000000001E-3</v>
      </c>
      <c r="G211" s="107">
        <f t="shared" si="14"/>
        <v>11.213092000000001</v>
      </c>
      <c r="H211" s="72">
        <v>11.52</v>
      </c>
      <c r="I211" s="74" t="s">
        <v>12</v>
      </c>
      <c r="J211" s="75">
        <f t="shared" si="20"/>
        <v>11520</v>
      </c>
      <c r="K211" s="72">
        <v>452.91</v>
      </c>
      <c r="L211" s="74" t="s">
        <v>65</v>
      </c>
      <c r="M211" s="71">
        <f t="shared" si="16"/>
        <v>452.91</v>
      </c>
      <c r="N211" s="72">
        <v>22.21</v>
      </c>
      <c r="O211" s="74" t="s">
        <v>65</v>
      </c>
      <c r="P211" s="71">
        <f t="shared" si="19"/>
        <v>22.21</v>
      </c>
    </row>
    <row r="212" spans="2:16">
      <c r="B212" s="108">
        <v>32.5</v>
      </c>
      <c r="C212" s="109" t="s">
        <v>66</v>
      </c>
      <c r="D212" s="70">
        <f t="shared" si="18"/>
        <v>238.97058823529412</v>
      </c>
      <c r="E212" s="110">
        <v>10.69</v>
      </c>
      <c r="F212" s="111">
        <v>2.875E-3</v>
      </c>
      <c r="G212" s="107">
        <f t="shared" si="14"/>
        <v>10.692874999999999</v>
      </c>
      <c r="H212" s="72">
        <v>13.13</v>
      </c>
      <c r="I212" s="74" t="s">
        <v>12</v>
      </c>
      <c r="J212" s="75">
        <f t="shared" si="20"/>
        <v>13130</v>
      </c>
      <c r="K212" s="72">
        <v>506.86</v>
      </c>
      <c r="L212" s="74" t="s">
        <v>65</v>
      </c>
      <c r="M212" s="71">
        <f t="shared" si="16"/>
        <v>506.86</v>
      </c>
      <c r="N212" s="72">
        <v>25.05</v>
      </c>
      <c r="O212" s="74" t="s">
        <v>65</v>
      </c>
      <c r="P212" s="71">
        <f t="shared" si="19"/>
        <v>25.05</v>
      </c>
    </row>
    <row r="213" spans="2:16">
      <c r="B213" s="108">
        <v>35</v>
      </c>
      <c r="C213" s="109" t="s">
        <v>66</v>
      </c>
      <c r="D213" s="70">
        <f t="shared" si="18"/>
        <v>257.35294117647061</v>
      </c>
      <c r="E213" s="110">
        <v>10.24</v>
      </c>
      <c r="F213" s="111">
        <v>2.6870000000000002E-3</v>
      </c>
      <c r="G213" s="107">
        <f t="shared" ref="G213:G228" si="21">E213+F213</f>
        <v>10.242687</v>
      </c>
      <c r="H213" s="72">
        <v>14.81</v>
      </c>
      <c r="I213" s="74" t="s">
        <v>12</v>
      </c>
      <c r="J213" s="75">
        <f t="shared" si="20"/>
        <v>14810</v>
      </c>
      <c r="K213" s="72">
        <v>559.98</v>
      </c>
      <c r="L213" s="74" t="s">
        <v>65</v>
      </c>
      <c r="M213" s="71">
        <f t="shared" si="16"/>
        <v>559.98</v>
      </c>
      <c r="N213" s="72">
        <v>27.98</v>
      </c>
      <c r="O213" s="74" t="s">
        <v>65</v>
      </c>
      <c r="P213" s="71">
        <f t="shared" si="19"/>
        <v>27.98</v>
      </c>
    </row>
    <row r="214" spans="2:16">
      <c r="B214" s="108">
        <v>37.5</v>
      </c>
      <c r="C214" s="109" t="s">
        <v>66</v>
      </c>
      <c r="D214" s="70">
        <f t="shared" si="18"/>
        <v>275.73529411764707</v>
      </c>
      <c r="E214" s="110">
        <v>9.8480000000000008</v>
      </c>
      <c r="F214" s="111">
        <v>2.5240000000000002E-3</v>
      </c>
      <c r="G214" s="107">
        <f t="shared" si="21"/>
        <v>9.8505240000000001</v>
      </c>
      <c r="H214" s="72">
        <v>16.57</v>
      </c>
      <c r="I214" s="74" t="s">
        <v>12</v>
      </c>
      <c r="J214" s="75">
        <f t="shared" si="20"/>
        <v>16570</v>
      </c>
      <c r="K214" s="72">
        <v>612.44000000000005</v>
      </c>
      <c r="L214" s="74" t="s">
        <v>65</v>
      </c>
      <c r="M214" s="71">
        <f t="shared" si="16"/>
        <v>612.44000000000005</v>
      </c>
      <c r="N214" s="72">
        <v>31</v>
      </c>
      <c r="O214" s="74" t="s">
        <v>65</v>
      </c>
      <c r="P214" s="71">
        <f t="shared" si="19"/>
        <v>31</v>
      </c>
    </row>
    <row r="215" spans="2:16">
      <c r="B215" s="108">
        <v>40</v>
      </c>
      <c r="C215" s="109" t="s">
        <v>66</v>
      </c>
      <c r="D215" s="70">
        <f t="shared" si="18"/>
        <v>294.11764705882354</v>
      </c>
      <c r="E215" s="110">
        <v>9.5039999999999996</v>
      </c>
      <c r="F215" s="111">
        <v>2.379E-3</v>
      </c>
      <c r="G215" s="107">
        <f t="shared" si="21"/>
        <v>9.506378999999999</v>
      </c>
      <c r="H215" s="72">
        <v>18.39</v>
      </c>
      <c r="I215" s="74" t="s">
        <v>12</v>
      </c>
      <c r="J215" s="75">
        <f t="shared" si="20"/>
        <v>18390</v>
      </c>
      <c r="K215" s="72">
        <v>664.35</v>
      </c>
      <c r="L215" s="74" t="s">
        <v>65</v>
      </c>
      <c r="M215" s="71">
        <f t="shared" si="16"/>
        <v>664.35</v>
      </c>
      <c r="N215" s="72">
        <v>34.1</v>
      </c>
      <c r="O215" s="74" t="s">
        <v>65</v>
      </c>
      <c r="P215" s="71">
        <f t="shared" si="19"/>
        <v>34.1</v>
      </c>
    </row>
    <row r="216" spans="2:16">
      <c r="B216" s="108">
        <v>45</v>
      </c>
      <c r="C216" s="109" t="s">
        <v>66</v>
      </c>
      <c r="D216" s="70">
        <f t="shared" si="18"/>
        <v>330.88235294117646</v>
      </c>
      <c r="E216" s="110">
        <v>8.9269999999999996</v>
      </c>
      <c r="F216" s="111">
        <v>2.137E-3</v>
      </c>
      <c r="G216" s="107">
        <f t="shared" si="21"/>
        <v>8.929136999999999</v>
      </c>
      <c r="H216" s="72">
        <v>22.21</v>
      </c>
      <c r="I216" s="74" t="s">
        <v>12</v>
      </c>
      <c r="J216" s="75">
        <f t="shared" si="20"/>
        <v>22210</v>
      </c>
      <c r="K216" s="72">
        <v>856.67</v>
      </c>
      <c r="L216" s="74" t="s">
        <v>65</v>
      </c>
      <c r="M216" s="71">
        <f t="shared" si="16"/>
        <v>856.67</v>
      </c>
      <c r="N216" s="72">
        <v>40.54</v>
      </c>
      <c r="O216" s="74" t="s">
        <v>65</v>
      </c>
      <c r="P216" s="71">
        <f t="shared" si="19"/>
        <v>40.54</v>
      </c>
    </row>
    <row r="217" spans="2:16">
      <c r="B217" s="108">
        <v>50</v>
      </c>
      <c r="C217" s="109" t="s">
        <v>66</v>
      </c>
      <c r="D217" s="70">
        <f t="shared" si="18"/>
        <v>367.64705882352939</v>
      </c>
      <c r="E217" s="110">
        <v>8.4640000000000004</v>
      </c>
      <c r="F217" s="111">
        <v>1.941E-3</v>
      </c>
      <c r="G217" s="107">
        <f t="shared" si="21"/>
        <v>8.4659410000000008</v>
      </c>
      <c r="H217" s="72">
        <v>26.26</v>
      </c>
      <c r="I217" s="74" t="s">
        <v>12</v>
      </c>
      <c r="J217" s="75">
        <f t="shared" si="20"/>
        <v>26260</v>
      </c>
      <c r="K217" s="72">
        <v>1.03</v>
      </c>
      <c r="L217" s="73" t="s">
        <v>12</v>
      </c>
      <c r="M217" s="75">
        <f t="shared" ref="M217:M228" si="22">K217*1000</f>
        <v>1030</v>
      </c>
      <c r="N217" s="72">
        <v>47.23</v>
      </c>
      <c r="O217" s="74" t="s">
        <v>65</v>
      </c>
      <c r="P217" s="71">
        <f t="shared" si="19"/>
        <v>47.23</v>
      </c>
    </row>
    <row r="218" spans="2:16">
      <c r="B218" s="108">
        <v>55</v>
      </c>
      <c r="C218" s="109" t="s">
        <v>66</v>
      </c>
      <c r="D218" s="70">
        <f t="shared" si="18"/>
        <v>404.41176470588238</v>
      </c>
      <c r="E218" s="110">
        <v>8.0850000000000009</v>
      </c>
      <c r="F218" s="111">
        <v>1.779E-3</v>
      </c>
      <c r="G218" s="107">
        <f t="shared" si="21"/>
        <v>8.0867790000000017</v>
      </c>
      <c r="H218" s="72">
        <v>30.52</v>
      </c>
      <c r="I218" s="74" t="s">
        <v>12</v>
      </c>
      <c r="J218" s="75">
        <f t="shared" si="20"/>
        <v>30520</v>
      </c>
      <c r="K218" s="72">
        <v>1.19</v>
      </c>
      <c r="L218" s="74" t="s">
        <v>12</v>
      </c>
      <c r="M218" s="75">
        <f t="shared" si="22"/>
        <v>1190</v>
      </c>
      <c r="N218" s="72">
        <v>54.14</v>
      </c>
      <c r="O218" s="74" t="s">
        <v>65</v>
      </c>
      <c r="P218" s="71">
        <f t="shared" si="19"/>
        <v>54.14</v>
      </c>
    </row>
    <row r="219" spans="2:16">
      <c r="B219" s="108">
        <v>60</v>
      </c>
      <c r="C219" s="109" t="s">
        <v>66</v>
      </c>
      <c r="D219" s="70">
        <f t="shared" si="18"/>
        <v>441.1764705882353</v>
      </c>
      <c r="E219" s="110">
        <v>7.7690000000000001</v>
      </c>
      <c r="F219" s="111">
        <v>1.6429999999999999E-3</v>
      </c>
      <c r="G219" s="107">
        <f t="shared" si="21"/>
        <v>7.7706429999999997</v>
      </c>
      <c r="H219" s="72">
        <v>34.96</v>
      </c>
      <c r="I219" s="74" t="s">
        <v>12</v>
      </c>
      <c r="J219" s="75">
        <f t="shared" si="20"/>
        <v>34960</v>
      </c>
      <c r="K219" s="72">
        <v>1.35</v>
      </c>
      <c r="L219" s="74" t="s">
        <v>12</v>
      </c>
      <c r="M219" s="75">
        <f t="shared" si="22"/>
        <v>1350</v>
      </c>
      <c r="N219" s="72">
        <v>61.23</v>
      </c>
      <c r="O219" s="74" t="s">
        <v>65</v>
      </c>
      <c r="P219" s="71">
        <f t="shared" si="19"/>
        <v>61.23</v>
      </c>
    </row>
    <row r="220" spans="2:16">
      <c r="B220" s="108">
        <v>65</v>
      </c>
      <c r="C220" s="109" t="s">
        <v>66</v>
      </c>
      <c r="D220" s="70">
        <f t="shared" si="18"/>
        <v>477.94117647058823</v>
      </c>
      <c r="E220" s="110">
        <v>7.5030000000000001</v>
      </c>
      <c r="F220" s="111">
        <v>1.5269999999999999E-3</v>
      </c>
      <c r="G220" s="107">
        <f t="shared" si="21"/>
        <v>7.5045270000000004</v>
      </c>
      <c r="H220" s="72">
        <v>39.57</v>
      </c>
      <c r="I220" s="74" t="s">
        <v>12</v>
      </c>
      <c r="J220" s="75">
        <f t="shared" si="20"/>
        <v>39570</v>
      </c>
      <c r="K220" s="72">
        <v>1.5</v>
      </c>
      <c r="L220" s="74" t="s">
        <v>12</v>
      </c>
      <c r="M220" s="75">
        <f t="shared" si="22"/>
        <v>1500</v>
      </c>
      <c r="N220" s="72">
        <v>68.459999999999994</v>
      </c>
      <c r="O220" s="74" t="s">
        <v>65</v>
      </c>
      <c r="P220" s="71">
        <f t="shared" si="19"/>
        <v>68.459999999999994</v>
      </c>
    </row>
    <row r="221" spans="2:16">
      <c r="B221" s="108">
        <v>70</v>
      </c>
      <c r="C221" s="109" t="s">
        <v>66</v>
      </c>
      <c r="D221" s="70">
        <f t="shared" si="18"/>
        <v>514.70588235294122</v>
      </c>
      <c r="E221" s="110">
        <v>7.2759999999999998</v>
      </c>
      <c r="F221" s="111">
        <v>1.4270000000000001E-3</v>
      </c>
      <c r="G221" s="107">
        <f t="shared" si="21"/>
        <v>7.2774269999999994</v>
      </c>
      <c r="H221" s="72">
        <v>44.34</v>
      </c>
      <c r="I221" s="74" t="s">
        <v>12</v>
      </c>
      <c r="J221" s="75">
        <f t="shared" si="20"/>
        <v>44340</v>
      </c>
      <c r="K221" s="72">
        <v>1.64</v>
      </c>
      <c r="L221" s="74" t="s">
        <v>12</v>
      </c>
      <c r="M221" s="75">
        <f t="shared" si="22"/>
        <v>1640</v>
      </c>
      <c r="N221" s="72">
        <v>75.819999999999993</v>
      </c>
      <c r="O221" s="74" t="s">
        <v>65</v>
      </c>
      <c r="P221" s="71">
        <f t="shared" si="19"/>
        <v>75.819999999999993</v>
      </c>
    </row>
    <row r="222" spans="2:16">
      <c r="B222" s="108">
        <v>80</v>
      </c>
      <c r="C222" s="109" t="s">
        <v>66</v>
      </c>
      <c r="D222" s="70">
        <f t="shared" si="18"/>
        <v>588.23529411764707</v>
      </c>
      <c r="E222" s="110">
        <v>6.9119999999999999</v>
      </c>
      <c r="F222" s="111">
        <v>1.2620000000000001E-3</v>
      </c>
      <c r="G222" s="107">
        <f t="shared" si="21"/>
        <v>6.9132619999999996</v>
      </c>
      <c r="H222" s="72">
        <v>54.27</v>
      </c>
      <c r="I222" s="74" t="s">
        <v>12</v>
      </c>
      <c r="J222" s="75">
        <f t="shared" si="20"/>
        <v>54270</v>
      </c>
      <c r="K222" s="72">
        <v>2.16</v>
      </c>
      <c r="L222" s="74" t="s">
        <v>12</v>
      </c>
      <c r="M222" s="75">
        <f t="shared" si="22"/>
        <v>2160</v>
      </c>
      <c r="N222" s="72">
        <v>90.81</v>
      </c>
      <c r="O222" s="74" t="s">
        <v>65</v>
      </c>
      <c r="P222" s="71">
        <f t="shared" si="19"/>
        <v>90.81</v>
      </c>
    </row>
    <row r="223" spans="2:16">
      <c r="B223" s="108">
        <v>90</v>
      </c>
      <c r="C223" s="109" t="s">
        <v>66</v>
      </c>
      <c r="D223" s="70">
        <f t="shared" si="18"/>
        <v>661.76470588235293</v>
      </c>
      <c r="E223" s="110">
        <v>6.6340000000000003</v>
      </c>
      <c r="F223" s="111">
        <v>1.1329999999999999E-3</v>
      </c>
      <c r="G223" s="107">
        <f t="shared" si="21"/>
        <v>6.6351330000000006</v>
      </c>
      <c r="H223" s="72">
        <v>64.67</v>
      </c>
      <c r="I223" s="74" t="s">
        <v>12</v>
      </c>
      <c r="J223" s="75">
        <f t="shared" si="20"/>
        <v>64670</v>
      </c>
      <c r="K223" s="72">
        <v>2.61</v>
      </c>
      <c r="L223" s="74" t="s">
        <v>12</v>
      </c>
      <c r="M223" s="75">
        <f t="shared" si="22"/>
        <v>2610</v>
      </c>
      <c r="N223" s="72">
        <v>106.04</v>
      </c>
      <c r="O223" s="74" t="s">
        <v>65</v>
      </c>
      <c r="P223" s="71">
        <f t="shared" si="19"/>
        <v>106.04</v>
      </c>
    </row>
    <row r="224" spans="2:16">
      <c r="B224" s="108">
        <v>100</v>
      </c>
      <c r="C224" s="109" t="s">
        <v>66</v>
      </c>
      <c r="D224" s="70">
        <f t="shared" si="18"/>
        <v>735.29411764705878</v>
      </c>
      <c r="E224" s="110">
        <v>6.4160000000000004</v>
      </c>
      <c r="F224" s="111">
        <v>1.029E-3</v>
      </c>
      <c r="G224" s="107">
        <f t="shared" si="21"/>
        <v>6.4170290000000003</v>
      </c>
      <c r="H224" s="72">
        <v>75.47</v>
      </c>
      <c r="I224" s="74" t="s">
        <v>12</v>
      </c>
      <c r="J224" s="75">
        <f t="shared" si="20"/>
        <v>75470</v>
      </c>
      <c r="K224" s="72">
        <v>3.03</v>
      </c>
      <c r="L224" s="74" t="s">
        <v>12</v>
      </c>
      <c r="M224" s="75">
        <f t="shared" si="22"/>
        <v>3030</v>
      </c>
      <c r="N224" s="72">
        <v>121.42</v>
      </c>
      <c r="O224" s="74" t="s">
        <v>65</v>
      </c>
      <c r="P224" s="71">
        <f t="shared" si="19"/>
        <v>121.42</v>
      </c>
    </row>
    <row r="225" spans="1:16">
      <c r="B225" s="108">
        <v>110</v>
      </c>
      <c r="C225" s="109" t="s">
        <v>66</v>
      </c>
      <c r="D225" s="70">
        <f t="shared" si="18"/>
        <v>808.82352941176475</v>
      </c>
      <c r="E225" s="110">
        <v>6.2430000000000003</v>
      </c>
      <c r="F225" s="111">
        <v>9.4249999999999998E-4</v>
      </c>
      <c r="G225" s="107">
        <f t="shared" si="21"/>
        <v>6.2439425000000002</v>
      </c>
      <c r="H225" s="72">
        <v>86.59</v>
      </c>
      <c r="I225" s="74" t="s">
        <v>12</v>
      </c>
      <c r="J225" s="75">
        <f t="shared" si="20"/>
        <v>86590</v>
      </c>
      <c r="K225" s="72">
        <v>3.41</v>
      </c>
      <c r="L225" s="74" t="s">
        <v>12</v>
      </c>
      <c r="M225" s="75">
        <f t="shared" si="22"/>
        <v>3410</v>
      </c>
      <c r="N225" s="72">
        <v>136.84</v>
      </c>
      <c r="O225" s="74" t="s">
        <v>65</v>
      </c>
      <c r="P225" s="71">
        <f t="shared" si="19"/>
        <v>136.84</v>
      </c>
    </row>
    <row r="226" spans="1:16">
      <c r="B226" s="108">
        <v>120</v>
      </c>
      <c r="C226" s="109" t="s">
        <v>66</v>
      </c>
      <c r="D226" s="70">
        <f t="shared" si="18"/>
        <v>882.35294117647061</v>
      </c>
      <c r="E226" s="110">
        <v>6.1040000000000001</v>
      </c>
      <c r="F226" s="111">
        <v>8.7000000000000001E-4</v>
      </c>
      <c r="G226" s="107">
        <f t="shared" si="21"/>
        <v>6.10487</v>
      </c>
      <c r="H226" s="72">
        <v>98</v>
      </c>
      <c r="I226" s="74" t="s">
        <v>12</v>
      </c>
      <c r="J226" s="75">
        <f t="shared" si="20"/>
        <v>98000</v>
      </c>
      <c r="K226" s="72">
        <v>3.77</v>
      </c>
      <c r="L226" s="74" t="s">
        <v>12</v>
      </c>
      <c r="M226" s="75">
        <f t="shared" si="22"/>
        <v>3770</v>
      </c>
      <c r="N226" s="72">
        <v>152.24</v>
      </c>
      <c r="O226" s="74" t="s">
        <v>65</v>
      </c>
      <c r="P226" s="71">
        <f t="shared" si="19"/>
        <v>152.24</v>
      </c>
    </row>
    <row r="227" spans="1:16">
      <c r="B227" s="108">
        <v>130</v>
      </c>
      <c r="C227" s="109" t="s">
        <v>66</v>
      </c>
      <c r="D227" s="70">
        <f t="shared" si="18"/>
        <v>955.88235294117646</v>
      </c>
      <c r="E227" s="110">
        <v>5.9889999999999999</v>
      </c>
      <c r="F227" s="111">
        <v>8.0829999999999997E-4</v>
      </c>
      <c r="G227" s="107">
        <f t="shared" si="21"/>
        <v>5.9898083</v>
      </c>
      <c r="H227" s="72">
        <v>109.65</v>
      </c>
      <c r="I227" s="74" t="s">
        <v>12</v>
      </c>
      <c r="J227" s="75">
        <f t="shared" si="20"/>
        <v>109650</v>
      </c>
      <c r="K227" s="72">
        <v>4.12</v>
      </c>
      <c r="L227" s="74" t="s">
        <v>12</v>
      </c>
      <c r="M227" s="75">
        <f t="shared" si="22"/>
        <v>4120</v>
      </c>
      <c r="N227" s="72">
        <v>167.59</v>
      </c>
      <c r="O227" s="74" t="s">
        <v>65</v>
      </c>
      <c r="P227" s="71">
        <f t="shared" si="19"/>
        <v>167.59</v>
      </c>
    </row>
    <row r="228" spans="1:16">
      <c r="A228" s="4">
        <v>228</v>
      </c>
      <c r="B228" s="108">
        <v>136</v>
      </c>
      <c r="C228" s="109" t="s">
        <v>66</v>
      </c>
      <c r="D228" s="70">
        <f t="shared" si="18"/>
        <v>1000</v>
      </c>
      <c r="E228" s="110">
        <v>5.9329999999999998</v>
      </c>
      <c r="F228" s="111">
        <v>7.7539999999999998E-4</v>
      </c>
      <c r="G228" s="107">
        <f t="shared" si="21"/>
        <v>5.9337754</v>
      </c>
      <c r="H228" s="72">
        <v>116.74</v>
      </c>
      <c r="I228" s="74" t="s">
        <v>12</v>
      </c>
      <c r="J228" s="75">
        <f t="shared" si="20"/>
        <v>116740</v>
      </c>
      <c r="K228" s="72">
        <v>4.24</v>
      </c>
      <c r="L228" s="74" t="s">
        <v>12</v>
      </c>
      <c r="M228" s="75">
        <f t="shared" si="22"/>
        <v>4240</v>
      </c>
      <c r="N228" s="72">
        <v>176.74</v>
      </c>
      <c r="O228" s="74" t="s">
        <v>65</v>
      </c>
      <c r="P228" s="71">
        <f t="shared" si="19"/>
        <v>176.74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1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113</v>
      </c>
      <c r="M2" s="8"/>
      <c r="N2" s="9" t="s">
        <v>15</v>
      </c>
      <c r="R2" s="46"/>
      <c r="S2" s="128"/>
      <c r="T2" s="25"/>
      <c r="U2" s="46"/>
      <c r="V2" s="129"/>
      <c r="W2" s="25"/>
      <c r="X2" s="25"/>
      <c r="Y2" s="25"/>
    </row>
    <row r="3" spans="1:25">
      <c r="A3" s="4">
        <v>3</v>
      </c>
      <c r="B3" s="12" t="s">
        <v>67</v>
      </c>
      <c r="C3" s="13" t="s">
        <v>17</v>
      </c>
      <c r="E3" s="12" t="s">
        <v>134</v>
      </c>
      <c r="F3" s="185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2"/>
      <c r="W3" s="123"/>
      <c r="X3" s="25"/>
      <c r="Y3" s="25"/>
    </row>
    <row r="4" spans="1:25">
      <c r="A4" s="4">
        <v>4</v>
      </c>
      <c r="B4" s="12" t="s">
        <v>21</v>
      </c>
      <c r="C4" s="20">
        <v>54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30"/>
      <c r="W4" s="25"/>
      <c r="X4" s="25"/>
      <c r="Y4" s="25"/>
    </row>
    <row r="5" spans="1:25">
      <c r="A5" s="1">
        <v>5</v>
      </c>
      <c r="B5" s="12" t="s">
        <v>114</v>
      </c>
      <c r="C5" s="20">
        <v>136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115</v>
      </c>
      <c r="K5" s="5" t="s">
        <v>116</v>
      </c>
      <c r="L5" s="14"/>
      <c r="M5" s="14"/>
      <c r="N5" s="9"/>
      <c r="O5" s="15" t="s">
        <v>131</v>
      </c>
      <c r="P5" s="1" t="str">
        <f ca="1">RIGHT(CELL("filename",A1),LEN(CELL("filename",A1))-FIND("]",CELL("filename",A1)))</f>
        <v>srim136Xe_Mylar</v>
      </c>
      <c r="R5" s="46"/>
      <c r="S5" s="23"/>
      <c r="T5" s="124"/>
      <c r="U5" s="121"/>
      <c r="V5" s="98"/>
      <c r="W5" s="25"/>
      <c r="X5" s="25"/>
      <c r="Y5" s="25"/>
    </row>
    <row r="6" spans="1:25">
      <c r="A6" s="4">
        <v>6</v>
      </c>
      <c r="B6" s="12" t="s">
        <v>86</v>
      </c>
      <c r="C6" s="26" t="s">
        <v>117</v>
      </c>
      <c r="D6" s="21" t="s">
        <v>32</v>
      </c>
      <c r="F6" s="27" t="s">
        <v>3</v>
      </c>
      <c r="G6" s="28">
        <v>1</v>
      </c>
      <c r="H6" s="28">
        <v>36.36</v>
      </c>
      <c r="I6" s="29">
        <v>4.2</v>
      </c>
      <c r="J6" s="4">
        <v>1</v>
      </c>
      <c r="K6" s="30">
        <v>13.97</v>
      </c>
      <c r="L6" s="22" t="s">
        <v>33</v>
      </c>
      <c r="M6" s="9"/>
      <c r="N6" s="9"/>
      <c r="O6" s="15" t="s">
        <v>130</v>
      </c>
      <c r="P6" s="131" t="s">
        <v>132</v>
      </c>
      <c r="R6" s="46"/>
      <c r="S6" s="23"/>
      <c r="T6" s="58"/>
      <c r="U6" s="121"/>
      <c r="V6" s="98"/>
      <c r="W6" s="25"/>
      <c r="X6" s="25"/>
      <c r="Y6" s="25"/>
    </row>
    <row r="7" spans="1:25">
      <c r="A7" s="1">
        <v>7</v>
      </c>
      <c r="B7" s="31"/>
      <c r="C7" s="26" t="s">
        <v>118</v>
      </c>
      <c r="F7" s="32" t="s">
        <v>4</v>
      </c>
      <c r="G7" s="33">
        <v>6</v>
      </c>
      <c r="H7" s="33">
        <v>45.45</v>
      </c>
      <c r="I7" s="34">
        <v>62.5</v>
      </c>
      <c r="J7" s="4">
        <v>2</v>
      </c>
      <c r="K7" s="35">
        <v>139.69999999999999</v>
      </c>
      <c r="L7" s="22" t="s">
        <v>34</v>
      </c>
      <c r="M7" s="9"/>
      <c r="N7" s="9"/>
      <c r="O7" s="9"/>
      <c r="R7" s="46"/>
      <c r="S7" s="23"/>
      <c r="T7" s="25"/>
      <c r="U7" s="121"/>
      <c r="V7" s="98"/>
      <c r="W7" s="25"/>
      <c r="X7" s="36"/>
      <c r="Y7" s="25"/>
    </row>
    <row r="8" spans="1:25">
      <c r="A8" s="1">
        <v>8</v>
      </c>
      <c r="B8" s="12" t="s">
        <v>35</v>
      </c>
      <c r="C8" s="37">
        <v>1.397</v>
      </c>
      <c r="D8" s="38" t="s">
        <v>9</v>
      </c>
      <c r="F8" s="32" t="s">
        <v>5</v>
      </c>
      <c r="G8" s="33">
        <v>8</v>
      </c>
      <c r="H8" s="33">
        <v>18.18</v>
      </c>
      <c r="I8" s="34">
        <v>33.299999999999997</v>
      </c>
      <c r="J8" s="4">
        <v>3</v>
      </c>
      <c r="K8" s="35">
        <v>139.69999999999999</v>
      </c>
      <c r="L8" s="22" t="s">
        <v>36</v>
      </c>
      <c r="M8" s="9"/>
      <c r="N8" s="9"/>
      <c r="O8" s="9"/>
      <c r="R8" s="46"/>
      <c r="S8" s="23"/>
      <c r="T8" s="25"/>
      <c r="U8" s="121"/>
      <c r="V8" s="99"/>
      <c r="W8" s="25"/>
      <c r="X8" s="40"/>
      <c r="Y8" s="125"/>
    </row>
    <row r="9" spans="1:25">
      <c r="A9" s="1">
        <v>9</v>
      </c>
      <c r="B9" s="31"/>
      <c r="C9" s="37">
        <v>9.6310999999999992E+22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70</v>
      </c>
      <c r="M9" s="9"/>
      <c r="N9" s="9"/>
      <c r="O9" s="9"/>
      <c r="R9" s="46"/>
      <c r="S9" s="41"/>
      <c r="T9" s="126"/>
      <c r="U9" s="121"/>
      <c r="V9" s="99"/>
      <c r="W9" s="25"/>
      <c r="X9" s="40"/>
      <c r="Y9" s="125"/>
    </row>
    <row r="10" spans="1:25">
      <c r="A10" s="1">
        <v>10</v>
      </c>
      <c r="B10" s="12" t="s">
        <v>87</v>
      </c>
      <c r="C10" s="42">
        <v>-6.5699999999999995E-2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39</v>
      </c>
      <c r="M10" s="9"/>
      <c r="N10" s="9"/>
      <c r="O10" s="9"/>
      <c r="R10" s="46"/>
      <c r="S10" s="41"/>
      <c r="T10" s="58"/>
      <c r="U10" s="121"/>
      <c r="V10" s="99"/>
      <c r="W10" s="25"/>
      <c r="X10" s="40"/>
      <c r="Y10" s="125"/>
    </row>
    <row r="11" spans="1:25">
      <c r="A11" s="1">
        <v>11</v>
      </c>
      <c r="C11" s="43" t="s">
        <v>71</v>
      </c>
      <c r="D11" s="7" t="s">
        <v>119</v>
      </c>
      <c r="F11" s="32"/>
      <c r="G11" s="33"/>
      <c r="H11" s="33"/>
      <c r="I11" s="34"/>
      <c r="J11" s="4">
        <v>6</v>
      </c>
      <c r="K11" s="35">
        <v>1000</v>
      </c>
      <c r="L11" s="22" t="s">
        <v>42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120</v>
      </c>
      <c r="C12" s="44">
        <v>20</v>
      </c>
      <c r="D12" s="45">
        <f>$C$5/100</f>
        <v>1.36</v>
      </c>
      <c r="E12" s="21" t="s">
        <v>121</v>
      </c>
      <c r="F12" s="32"/>
      <c r="G12" s="33"/>
      <c r="H12" s="33"/>
      <c r="I12" s="34"/>
      <c r="J12" s="4">
        <v>7</v>
      </c>
      <c r="K12" s="35">
        <v>14.505000000000001</v>
      </c>
      <c r="L12" s="22" t="s">
        <v>89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122</v>
      </c>
      <c r="C13" s="48">
        <v>228</v>
      </c>
      <c r="D13" s="45">
        <f>$C$5*1000000</f>
        <v>136000000</v>
      </c>
      <c r="E13" s="21" t="s">
        <v>72</v>
      </c>
      <c r="F13" s="49"/>
      <c r="G13" s="50"/>
      <c r="H13" s="50"/>
      <c r="I13" s="51"/>
      <c r="J13" s="4">
        <v>8</v>
      </c>
      <c r="K13" s="52">
        <v>3.0672000000000001E-2</v>
      </c>
      <c r="L13" s="22" t="s">
        <v>46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257</v>
      </c>
      <c r="C14" s="81"/>
      <c r="D14" s="21" t="s">
        <v>258</v>
      </c>
      <c r="E14" s="25"/>
      <c r="F14" s="25"/>
      <c r="G14" s="25"/>
      <c r="H14" s="85">
        <f>SUM(H6:H13)</f>
        <v>99.990000000000009</v>
      </c>
      <c r="I14" s="85">
        <f>SUM(I6:I13)</f>
        <v>100</v>
      </c>
      <c r="J14" s="4">
        <v>0</v>
      </c>
      <c r="K14" s="53" t="s">
        <v>123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7"/>
      <c r="Y14" s="25"/>
    </row>
    <row r="15" spans="1:25" ht="13.5">
      <c r="A15" s="1">
        <v>15</v>
      </c>
      <c r="B15" s="5" t="s">
        <v>259</v>
      </c>
      <c r="C15" s="82"/>
      <c r="D15" s="80" t="s">
        <v>260</v>
      </c>
      <c r="E15" s="100"/>
      <c r="F15" s="100"/>
      <c r="G15" s="100"/>
      <c r="H15" s="58"/>
      <c r="I15" s="58"/>
      <c r="J15" s="101"/>
      <c r="K15" s="59"/>
      <c r="L15" s="60"/>
      <c r="M15" s="101"/>
      <c r="N15" s="21"/>
      <c r="O15" s="21"/>
      <c r="P15" s="101"/>
      <c r="R15" s="46"/>
      <c r="S15" s="47"/>
      <c r="T15" s="25"/>
      <c r="U15" s="25"/>
      <c r="V15" s="97"/>
      <c r="W15" s="97"/>
      <c r="X15" s="40"/>
      <c r="Y15" s="25"/>
    </row>
    <row r="16" spans="1:25" ht="13.5">
      <c r="A16" s="1">
        <v>16</v>
      </c>
      <c r="B16" s="21"/>
      <c r="C16" s="56"/>
      <c r="D16" s="57"/>
      <c r="F16" s="61" t="s">
        <v>124</v>
      </c>
      <c r="G16" s="100"/>
      <c r="H16" s="62"/>
      <c r="I16" s="58"/>
      <c r="J16" s="94" t="s">
        <v>125</v>
      </c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49</v>
      </c>
      <c r="C17" s="11"/>
      <c r="D17" s="10"/>
      <c r="E17" s="63" t="s">
        <v>50</v>
      </c>
      <c r="F17" s="64" t="s">
        <v>51</v>
      </c>
      <c r="G17" s="65" t="s">
        <v>126</v>
      </c>
      <c r="H17" s="63" t="s">
        <v>53</v>
      </c>
      <c r="I17" s="11"/>
      <c r="J17" s="10"/>
      <c r="K17" s="63" t="s">
        <v>54</v>
      </c>
      <c r="L17" s="66"/>
      <c r="M17" s="67"/>
      <c r="N17" s="63" t="s">
        <v>55</v>
      </c>
      <c r="O17" s="11"/>
      <c r="P17" s="10"/>
    </row>
    <row r="18" spans="1:16">
      <c r="A18" s="1">
        <v>18</v>
      </c>
      <c r="B18" s="68" t="s">
        <v>56</v>
      </c>
      <c r="C18" s="25"/>
      <c r="D18" s="120" t="s">
        <v>57</v>
      </c>
      <c r="E18" s="182" t="s">
        <v>88</v>
      </c>
      <c r="F18" s="183"/>
      <c r="G18" s="184"/>
      <c r="H18" s="68" t="s">
        <v>59</v>
      </c>
      <c r="I18" s="25"/>
      <c r="J18" s="120" t="s">
        <v>127</v>
      </c>
      <c r="K18" s="68" t="s">
        <v>61</v>
      </c>
      <c r="L18" s="69"/>
      <c r="M18" s="120" t="s">
        <v>127</v>
      </c>
      <c r="N18" s="68" t="s">
        <v>61</v>
      </c>
      <c r="O18" s="25"/>
      <c r="P18" s="120" t="s">
        <v>127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1.4</v>
      </c>
      <c r="C20" s="104" t="s">
        <v>62</v>
      </c>
      <c r="D20" s="117">
        <f>B20/1000/$C$5</f>
        <v>1.0294117647058823E-5</v>
      </c>
      <c r="E20" s="105">
        <v>0.22539999999999999</v>
      </c>
      <c r="F20" s="106">
        <v>3.0249999999999999</v>
      </c>
      <c r="G20" s="107">
        <f>E20+F20</f>
        <v>3.2504</v>
      </c>
      <c r="H20" s="103">
        <v>64</v>
      </c>
      <c r="I20" s="104" t="s">
        <v>63</v>
      </c>
      <c r="J20" s="76">
        <f>H20/1000/10</f>
        <v>6.4000000000000003E-3</v>
      </c>
      <c r="K20" s="103">
        <v>15</v>
      </c>
      <c r="L20" s="104" t="s">
        <v>63</v>
      </c>
      <c r="M20" s="76">
        <f t="shared" ref="M20:M83" si="0">K20/1000/10</f>
        <v>1.5E-3</v>
      </c>
      <c r="N20" s="103">
        <v>10</v>
      </c>
      <c r="O20" s="104" t="s">
        <v>63</v>
      </c>
      <c r="P20" s="76">
        <f t="shared" ref="P20:P83" si="1">N20/1000/10</f>
        <v>1E-3</v>
      </c>
    </row>
    <row r="21" spans="1:16">
      <c r="B21" s="108">
        <v>1.5</v>
      </c>
      <c r="C21" s="109" t="s">
        <v>62</v>
      </c>
      <c r="D21" s="95">
        <f t="shared" ref="D21:D84" si="2">B21/1000/$C$5</f>
        <v>1.1029411764705883E-5</v>
      </c>
      <c r="E21" s="110">
        <v>0.23330000000000001</v>
      </c>
      <c r="F21" s="111">
        <v>3.1269999999999998</v>
      </c>
      <c r="G21" s="107">
        <f t="shared" ref="G21:G84" si="3">E21+F21</f>
        <v>3.3602999999999996</v>
      </c>
      <c r="H21" s="108">
        <v>66</v>
      </c>
      <c r="I21" s="109" t="s">
        <v>63</v>
      </c>
      <c r="J21" s="70">
        <f t="shared" ref="J21:J84" si="4">H21/1000/10</f>
        <v>6.6E-3</v>
      </c>
      <c r="K21" s="108">
        <v>15</v>
      </c>
      <c r="L21" s="109" t="s">
        <v>63</v>
      </c>
      <c r="M21" s="70">
        <f t="shared" si="0"/>
        <v>1.5E-3</v>
      </c>
      <c r="N21" s="108">
        <v>11</v>
      </c>
      <c r="O21" s="109" t="s">
        <v>63</v>
      </c>
      <c r="P21" s="70">
        <f t="shared" si="1"/>
        <v>1.0999999999999998E-3</v>
      </c>
    </row>
    <row r="22" spans="1:16">
      <c r="B22" s="108">
        <v>1.6</v>
      </c>
      <c r="C22" s="109" t="s">
        <v>62</v>
      </c>
      <c r="D22" s="95">
        <f t="shared" si="2"/>
        <v>1.1764705882352942E-5</v>
      </c>
      <c r="E22" s="110">
        <v>0.24099999999999999</v>
      </c>
      <c r="F22" s="111">
        <v>3.2250000000000001</v>
      </c>
      <c r="G22" s="107">
        <f t="shared" si="3"/>
        <v>3.4660000000000002</v>
      </c>
      <c r="H22" s="108">
        <v>68</v>
      </c>
      <c r="I22" s="109" t="s">
        <v>63</v>
      </c>
      <c r="J22" s="70">
        <f t="shared" si="4"/>
        <v>6.8000000000000005E-3</v>
      </c>
      <c r="K22" s="108">
        <v>15</v>
      </c>
      <c r="L22" s="109" t="s">
        <v>63</v>
      </c>
      <c r="M22" s="70">
        <f t="shared" si="0"/>
        <v>1.5E-3</v>
      </c>
      <c r="N22" s="108">
        <v>11</v>
      </c>
      <c r="O22" s="109" t="s">
        <v>63</v>
      </c>
      <c r="P22" s="70">
        <f t="shared" si="1"/>
        <v>1.0999999999999998E-3</v>
      </c>
    </row>
    <row r="23" spans="1:16">
      <c r="B23" s="108">
        <v>1.7</v>
      </c>
      <c r="C23" s="109" t="s">
        <v>62</v>
      </c>
      <c r="D23" s="95">
        <f t="shared" si="2"/>
        <v>1.2499999999999999E-5</v>
      </c>
      <c r="E23" s="110">
        <v>0.24840000000000001</v>
      </c>
      <c r="F23" s="111">
        <v>3.319</v>
      </c>
      <c r="G23" s="107">
        <f t="shared" si="3"/>
        <v>3.5674000000000001</v>
      </c>
      <c r="H23" s="108">
        <v>69</v>
      </c>
      <c r="I23" s="109" t="s">
        <v>63</v>
      </c>
      <c r="J23" s="70">
        <f t="shared" si="4"/>
        <v>6.9000000000000008E-3</v>
      </c>
      <c r="K23" s="108">
        <v>16</v>
      </c>
      <c r="L23" s="109" t="s">
        <v>63</v>
      </c>
      <c r="M23" s="70">
        <f t="shared" si="0"/>
        <v>1.6000000000000001E-3</v>
      </c>
      <c r="N23" s="108">
        <v>11</v>
      </c>
      <c r="O23" s="109" t="s">
        <v>63</v>
      </c>
      <c r="P23" s="70">
        <f t="shared" si="1"/>
        <v>1.0999999999999998E-3</v>
      </c>
    </row>
    <row r="24" spans="1:16">
      <c r="B24" s="108">
        <v>1.8</v>
      </c>
      <c r="C24" s="109" t="s">
        <v>62</v>
      </c>
      <c r="D24" s="95">
        <f t="shared" si="2"/>
        <v>1.3235294117647058E-5</v>
      </c>
      <c r="E24" s="110">
        <v>0.25559999999999999</v>
      </c>
      <c r="F24" s="111">
        <v>3.4089999999999998</v>
      </c>
      <c r="G24" s="107">
        <f t="shared" si="3"/>
        <v>3.6645999999999996</v>
      </c>
      <c r="H24" s="108">
        <v>71</v>
      </c>
      <c r="I24" s="109" t="s">
        <v>63</v>
      </c>
      <c r="J24" s="70">
        <f t="shared" si="4"/>
        <v>7.0999999999999995E-3</v>
      </c>
      <c r="K24" s="108">
        <v>16</v>
      </c>
      <c r="L24" s="109" t="s">
        <v>63</v>
      </c>
      <c r="M24" s="70">
        <f t="shared" si="0"/>
        <v>1.6000000000000001E-3</v>
      </c>
      <c r="N24" s="108">
        <v>11</v>
      </c>
      <c r="O24" s="109" t="s">
        <v>63</v>
      </c>
      <c r="P24" s="70">
        <f t="shared" si="1"/>
        <v>1.0999999999999998E-3</v>
      </c>
    </row>
    <row r="25" spans="1:16">
      <c r="B25" s="108">
        <v>2</v>
      </c>
      <c r="C25" s="109" t="s">
        <v>62</v>
      </c>
      <c r="D25" s="95">
        <f t="shared" si="2"/>
        <v>1.4705882352941177E-5</v>
      </c>
      <c r="E25" s="110">
        <v>0.26939999999999997</v>
      </c>
      <c r="F25" s="111">
        <v>3.5790000000000002</v>
      </c>
      <c r="G25" s="107">
        <f t="shared" si="3"/>
        <v>3.8484000000000003</v>
      </c>
      <c r="H25" s="108">
        <v>75</v>
      </c>
      <c r="I25" s="109" t="s">
        <v>63</v>
      </c>
      <c r="J25" s="70">
        <f t="shared" si="4"/>
        <v>7.4999999999999997E-3</v>
      </c>
      <c r="K25" s="108">
        <v>17</v>
      </c>
      <c r="L25" s="109" t="s">
        <v>63</v>
      </c>
      <c r="M25" s="70">
        <f t="shared" si="0"/>
        <v>1.7000000000000001E-3</v>
      </c>
      <c r="N25" s="108">
        <v>12</v>
      </c>
      <c r="O25" s="109" t="s">
        <v>63</v>
      </c>
      <c r="P25" s="70">
        <f t="shared" si="1"/>
        <v>1.2000000000000001E-3</v>
      </c>
    </row>
    <row r="26" spans="1:16">
      <c r="B26" s="108">
        <v>2.25</v>
      </c>
      <c r="C26" s="109" t="s">
        <v>62</v>
      </c>
      <c r="D26" s="95">
        <f t="shared" si="2"/>
        <v>1.6544117647058822E-5</v>
      </c>
      <c r="E26" s="110">
        <v>0.28570000000000001</v>
      </c>
      <c r="F26" s="111">
        <v>3.7770000000000001</v>
      </c>
      <c r="G26" s="107">
        <f t="shared" si="3"/>
        <v>4.0627000000000004</v>
      </c>
      <c r="H26" s="108">
        <v>79</v>
      </c>
      <c r="I26" s="109" t="s">
        <v>63</v>
      </c>
      <c r="J26" s="70">
        <f t="shared" si="4"/>
        <v>7.9000000000000008E-3</v>
      </c>
      <c r="K26" s="108">
        <v>18</v>
      </c>
      <c r="L26" s="109" t="s">
        <v>63</v>
      </c>
      <c r="M26" s="70">
        <f t="shared" si="0"/>
        <v>1.8E-3</v>
      </c>
      <c r="N26" s="108">
        <v>13</v>
      </c>
      <c r="O26" s="109" t="s">
        <v>63</v>
      </c>
      <c r="P26" s="70">
        <f t="shared" si="1"/>
        <v>1.2999999999999999E-3</v>
      </c>
    </row>
    <row r="27" spans="1:16">
      <c r="B27" s="108">
        <v>2.5</v>
      </c>
      <c r="C27" s="109" t="s">
        <v>62</v>
      </c>
      <c r="D27" s="95">
        <f t="shared" si="2"/>
        <v>1.8382352941176472E-5</v>
      </c>
      <c r="E27" s="110">
        <v>0.30120000000000002</v>
      </c>
      <c r="F27" s="111">
        <v>3.96</v>
      </c>
      <c r="G27" s="107">
        <f t="shared" si="3"/>
        <v>4.2611999999999997</v>
      </c>
      <c r="H27" s="108">
        <v>83</v>
      </c>
      <c r="I27" s="109" t="s">
        <v>63</v>
      </c>
      <c r="J27" s="70">
        <f t="shared" si="4"/>
        <v>8.3000000000000001E-3</v>
      </c>
      <c r="K27" s="108">
        <v>18</v>
      </c>
      <c r="L27" s="109" t="s">
        <v>63</v>
      </c>
      <c r="M27" s="70">
        <f t="shared" si="0"/>
        <v>1.8E-3</v>
      </c>
      <c r="N27" s="108">
        <v>13</v>
      </c>
      <c r="O27" s="109" t="s">
        <v>63</v>
      </c>
      <c r="P27" s="70">
        <f t="shared" si="1"/>
        <v>1.2999999999999999E-3</v>
      </c>
    </row>
    <row r="28" spans="1:16">
      <c r="B28" s="108">
        <v>2.75</v>
      </c>
      <c r="C28" s="109" t="s">
        <v>62</v>
      </c>
      <c r="D28" s="95">
        <f t="shared" si="2"/>
        <v>2.0220588235294116E-5</v>
      </c>
      <c r="E28" s="110">
        <v>0.31590000000000001</v>
      </c>
      <c r="F28" s="111">
        <v>4.13</v>
      </c>
      <c r="G28" s="107">
        <f t="shared" si="3"/>
        <v>4.4459</v>
      </c>
      <c r="H28" s="108">
        <v>87</v>
      </c>
      <c r="I28" s="109" t="s">
        <v>63</v>
      </c>
      <c r="J28" s="70">
        <f t="shared" si="4"/>
        <v>8.6999999999999994E-3</v>
      </c>
      <c r="K28" s="108">
        <v>19</v>
      </c>
      <c r="L28" s="109" t="s">
        <v>63</v>
      </c>
      <c r="M28" s="70">
        <f t="shared" si="0"/>
        <v>1.9E-3</v>
      </c>
      <c r="N28" s="108">
        <v>14</v>
      </c>
      <c r="O28" s="109" t="s">
        <v>63</v>
      </c>
      <c r="P28" s="70">
        <f t="shared" si="1"/>
        <v>1.4E-3</v>
      </c>
    </row>
    <row r="29" spans="1:16">
      <c r="B29" s="108">
        <v>3</v>
      </c>
      <c r="C29" s="109" t="s">
        <v>62</v>
      </c>
      <c r="D29" s="95">
        <f t="shared" si="2"/>
        <v>2.2058823529411766E-5</v>
      </c>
      <c r="E29" s="110">
        <v>0.32990000000000003</v>
      </c>
      <c r="F29" s="111">
        <v>4.2889999999999997</v>
      </c>
      <c r="G29" s="107">
        <f t="shared" si="3"/>
        <v>4.6189</v>
      </c>
      <c r="H29" s="108">
        <v>90</v>
      </c>
      <c r="I29" s="109" t="s">
        <v>63</v>
      </c>
      <c r="J29" s="70">
        <f t="shared" si="4"/>
        <v>8.9999999999999993E-3</v>
      </c>
      <c r="K29" s="108">
        <v>20</v>
      </c>
      <c r="L29" s="109" t="s">
        <v>63</v>
      </c>
      <c r="M29" s="70">
        <f t="shared" si="0"/>
        <v>2E-3</v>
      </c>
      <c r="N29" s="108">
        <v>14</v>
      </c>
      <c r="O29" s="109" t="s">
        <v>63</v>
      </c>
      <c r="P29" s="70">
        <f t="shared" si="1"/>
        <v>1.4E-3</v>
      </c>
    </row>
    <row r="30" spans="1:16">
      <c r="B30" s="108">
        <v>3.25</v>
      </c>
      <c r="C30" s="109" t="s">
        <v>62</v>
      </c>
      <c r="D30" s="95">
        <f t="shared" si="2"/>
        <v>2.389705882352941E-5</v>
      </c>
      <c r="E30" s="110">
        <v>0.34339999999999998</v>
      </c>
      <c r="F30" s="111">
        <v>4.4390000000000001</v>
      </c>
      <c r="G30" s="107">
        <f t="shared" si="3"/>
        <v>4.7824</v>
      </c>
      <c r="H30" s="108">
        <v>94</v>
      </c>
      <c r="I30" s="109" t="s">
        <v>63</v>
      </c>
      <c r="J30" s="70">
        <f t="shared" si="4"/>
        <v>9.4000000000000004E-3</v>
      </c>
      <c r="K30" s="108">
        <v>21</v>
      </c>
      <c r="L30" s="109" t="s">
        <v>63</v>
      </c>
      <c r="M30" s="70">
        <f t="shared" si="0"/>
        <v>2.1000000000000003E-3</v>
      </c>
      <c r="N30" s="108">
        <v>15</v>
      </c>
      <c r="O30" s="109" t="s">
        <v>63</v>
      </c>
      <c r="P30" s="70">
        <f t="shared" si="1"/>
        <v>1.5E-3</v>
      </c>
    </row>
    <row r="31" spans="1:16">
      <c r="B31" s="108">
        <v>3.5</v>
      </c>
      <c r="C31" s="109" t="s">
        <v>62</v>
      </c>
      <c r="D31" s="95">
        <f t="shared" si="2"/>
        <v>2.573529411764706E-5</v>
      </c>
      <c r="E31" s="110">
        <v>0.35639999999999999</v>
      </c>
      <c r="F31" s="111">
        <v>4.5810000000000004</v>
      </c>
      <c r="G31" s="107">
        <f t="shared" si="3"/>
        <v>4.9374000000000002</v>
      </c>
      <c r="H31" s="108">
        <v>97</v>
      </c>
      <c r="I31" s="109" t="s">
        <v>63</v>
      </c>
      <c r="J31" s="70">
        <f t="shared" si="4"/>
        <v>9.7000000000000003E-3</v>
      </c>
      <c r="K31" s="108">
        <v>21</v>
      </c>
      <c r="L31" s="109" t="s">
        <v>63</v>
      </c>
      <c r="M31" s="70">
        <f t="shared" si="0"/>
        <v>2.1000000000000003E-3</v>
      </c>
      <c r="N31" s="108">
        <v>15</v>
      </c>
      <c r="O31" s="109" t="s">
        <v>63</v>
      </c>
      <c r="P31" s="70">
        <f t="shared" si="1"/>
        <v>1.5E-3</v>
      </c>
    </row>
    <row r="32" spans="1:16">
      <c r="B32" s="108">
        <v>3.75</v>
      </c>
      <c r="C32" s="109" t="s">
        <v>62</v>
      </c>
      <c r="D32" s="95">
        <f t="shared" si="2"/>
        <v>2.7573529411764703E-5</v>
      </c>
      <c r="E32" s="110">
        <v>0.36890000000000001</v>
      </c>
      <c r="F32" s="111">
        <v>4.7149999999999999</v>
      </c>
      <c r="G32" s="107">
        <f t="shared" si="3"/>
        <v>5.0838999999999999</v>
      </c>
      <c r="H32" s="108">
        <v>100</v>
      </c>
      <c r="I32" s="109" t="s">
        <v>63</v>
      </c>
      <c r="J32" s="70">
        <f t="shared" si="4"/>
        <v>0.01</v>
      </c>
      <c r="K32" s="108">
        <v>22</v>
      </c>
      <c r="L32" s="109" t="s">
        <v>63</v>
      </c>
      <c r="M32" s="70">
        <f t="shared" si="0"/>
        <v>2.1999999999999997E-3</v>
      </c>
      <c r="N32" s="108">
        <v>16</v>
      </c>
      <c r="O32" s="109" t="s">
        <v>63</v>
      </c>
      <c r="P32" s="70">
        <f t="shared" si="1"/>
        <v>1.6000000000000001E-3</v>
      </c>
    </row>
    <row r="33" spans="2:16">
      <c r="B33" s="108">
        <v>4</v>
      </c>
      <c r="C33" s="109" t="s">
        <v>62</v>
      </c>
      <c r="D33" s="95">
        <f t="shared" si="2"/>
        <v>2.9411764705882354E-5</v>
      </c>
      <c r="E33" s="110">
        <v>0.38100000000000001</v>
      </c>
      <c r="F33" s="111">
        <v>4.843</v>
      </c>
      <c r="G33" s="107">
        <f t="shared" si="3"/>
        <v>5.2240000000000002</v>
      </c>
      <c r="H33" s="108">
        <v>104</v>
      </c>
      <c r="I33" s="109" t="s">
        <v>63</v>
      </c>
      <c r="J33" s="70">
        <f t="shared" si="4"/>
        <v>1.04E-2</v>
      </c>
      <c r="K33" s="108">
        <v>22</v>
      </c>
      <c r="L33" s="109" t="s">
        <v>63</v>
      </c>
      <c r="M33" s="70">
        <f t="shared" si="0"/>
        <v>2.1999999999999997E-3</v>
      </c>
      <c r="N33" s="108">
        <v>16</v>
      </c>
      <c r="O33" s="109" t="s">
        <v>63</v>
      </c>
      <c r="P33" s="70">
        <f t="shared" si="1"/>
        <v>1.6000000000000001E-3</v>
      </c>
    </row>
    <row r="34" spans="2:16">
      <c r="B34" s="108">
        <v>4.5</v>
      </c>
      <c r="C34" s="109" t="s">
        <v>62</v>
      </c>
      <c r="D34" s="95">
        <f t="shared" si="2"/>
        <v>3.3088235294117644E-5</v>
      </c>
      <c r="E34" s="110">
        <v>0.40410000000000001</v>
      </c>
      <c r="F34" s="111">
        <v>5.0810000000000004</v>
      </c>
      <c r="G34" s="107">
        <f t="shared" si="3"/>
        <v>5.4851000000000001</v>
      </c>
      <c r="H34" s="108">
        <v>110</v>
      </c>
      <c r="I34" s="109" t="s">
        <v>63</v>
      </c>
      <c r="J34" s="70">
        <f t="shared" si="4"/>
        <v>1.0999999999999999E-2</v>
      </c>
      <c r="K34" s="108">
        <v>24</v>
      </c>
      <c r="L34" s="109" t="s">
        <v>63</v>
      </c>
      <c r="M34" s="70">
        <f t="shared" si="0"/>
        <v>2.4000000000000002E-3</v>
      </c>
      <c r="N34" s="108">
        <v>17</v>
      </c>
      <c r="O34" s="109" t="s">
        <v>63</v>
      </c>
      <c r="P34" s="70">
        <f t="shared" si="1"/>
        <v>1.7000000000000001E-3</v>
      </c>
    </row>
    <row r="35" spans="2:16">
      <c r="B35" s="108">
        <v>5</v>
      </c>
      <c r="C35" s="109" t="s">
        <v>62</v>
      </c>
      <c r="D35" s="95">
        <f t="shared" si="2"/>
        <v>3.6764705882352945E-5</v>
      </c>
      <c r="E35" s="110">
        <v>0.4259</v>
      </c>
      <c r="F35" s="111">
        <v>5.298</v>
      </c>
      <c r="G35" s="107">
        <f t="shared" si="3"/>
        <v>5.7239000000000004</v>
      </c>
      <c r="H35" s="108">
        <v>116</v>
      </c>
      <c r="I35" s="109" t="s">
        <v>63</v>
      </c>
      <c r="J35" s="70">
        <f t="shared" si="4"/>
        <v>1.1600000000000001E-2</v>
      </c>
      <c r="K35" s="108">
        <v>25</v>
      </c>
      <c r="L35" s="109" t="s">
        <v>63</v>
      </c>
      <c r="M35" s="70">
        <f t="shared" si="0"/>
        <v>2.5000000000000001E-3</v>
      </c>
      <c r="N35" s="108">
        <v>18</v>
      </c>
      <c r="O35" s="109" t="s">
        <v>63</v>
      </c>
      <c r="P35" s="70">
        <f t="shared" si="1"/>
        <v>1.8E-3</v>
      </c>
    </row>
    <row r="36" spans="2:16">
      <c r="B36" s="108">
        <v>5.5</v>
      </c>
      <c r="C36" s="109" t="s">
        <v>62</v>
      </c>
      <c r="D36" s="95">
        <f t="shared" si="2"/>
        <v>4.0441176470588232E-5</v>
      </c>
      <c r="E36" s="110">
        <v>0.44669999999999999</v>
      </c>
      <c r="F36" s="111">
        <v>5.4989999999999997</v>
      </c>
      <c r="G36" s="107">
        <f t="shared" si="3"/>
        <v>5.9456999999999995</v>
      </c>
      <c r="H36" s="108">
        <v>121</v>
      </c>
      <c r="I36" s="109" t="s">
        <v>63</v>
      </c>
      <c r="J36" s="70">
        <f t="shared" si="4"/>
        <v>1.21E-2</v>
      </c>
      <c r="K36" s="108">
        <v>26</v>
      </c>
      <c r="L36" s="109" t="s">
        <v>63</v>
      </c>
      <c r="M36" s="70">
        <f t="shared" si="0"/>
        <v>2.5999999999999999E-3</v>
      </c>
      <c r="N36" s="108">
        <v>19</v>
      </c>
      <c r="O36" s="109" t="s">
        <v>63</v>
      </c>
      <c r="P36" s="70">
        <f t="shared" si="1"/>
        <v>1.9E-3</v>
      </c>
    </row>
    <row r="37" spans="2:16">
      <c r="B37" s="108">
        <v>6</v>
      </c>
      <c r="C37" s="109" t="s">
        <v>62</v>
      </c>
      <c r="D37" s="95">
        <f t="shared" si="2"/>
        <v>4.4117647058823532E-5</v>
      </c>
      <c r="E37" s="110">
        <v>0.46660000000000001</v>
      </c>
      <c r="F37" s="111">
        <v>5.6859999999999999</v>
      </c>
      <c r="G37" s="107">
        <f t="shared" si="3"/>
        <v>6.1525999999999996</v>
      </c>
      <c r="H37" s="108">
        <v>127</v>
      </c>
      <c r="I37" s="109" t="s">
        <v>63</v>
      </c>
      <c r="J37" s="70">
        <f t="shared" si="4"/>
        <v>1.2699999999999999E-2</v>
      </c>
      <c r="K37" s="108">
        <v>27</v>
      </c>
      <c r="L37" s="109" t="s">
        <v>63</v>
      </c>
      <c r="M37" s="70">
        <f t="shared" si="0"/>
        <v>2.7000000000000001E-3</v>
      </c>
      <c r="N37" s="108">
        <v>20</v>
      </c>
      <c r="O37" s="109" t="s">
        <v>63</v>
      </c>
      <c r="P37" s="70">
        <f t="shared" si="1"/>
        <v>2E-3</v>
      </c>
    </row>
    <row r="38" spans="2:16">
      <c r="B38" s="108">
        <v>6.5</v>
      </c>
      <c r="C38" s="109" t="s">
        <v>62</v>
      </c>
      <c r="D38" s="95">
        <f t="shared" si="2"/>
        <v>4.7794117647058819E-5</v>
      </c>
      <c r="E38" s="110">
        <v>0.48570000000000002</v>
      </c>
      <c r="F38" s="111">
        <v>5.86</v>
      </c>
      <c r="G38" s="107">
        <f t="shared" si="3"/>
        <v>6.3457000000000008</v>
      </c>
      <c r="H38" s="108">
        <v>132</v>
      </c>
      <c r="I38" s="109" t="s">
        <v>63</v>
      </c>
      <c r="J38" s="70">
        <f t="shared" si="4"/>
        <v>1.32E-2</v>
      </c>
      <c r="K38" s="108">
        <v>28</v>
      </c>
      <c r="L38" s="109" t="s">
        <v>63</v>
      </c>
      <c r="M38" s="70">
        <f t="shared" si="0"/>
        <v>2.8E-3</v>
      </c>
      <c r="N38" s="108">
        <v>20</v>
      </c>
      <c r="O38" s="109" t="s">
        <v>63</v>
      </c>
      <c r="P38" s="70">
        <f t="shared" si="1"/>
        <v>2E-3</v>
      </c>
    </row>
    <row r="39" spans="2:16">
      <c r="B39" s="108">
        <v>7</v>
      </c>
      <c r="C39" s="109" t="s">
        <v>62</v>
      </c>
      <c r="D39" s="95">
        <f t="shared" si="2"/>
        <v>5.147058823529412E-5</v>
      </c>
      <c r="E39" s="110">
        <v>0.504</v>
      </c>
      <c r="F39" s="111">
        <v>6.0229999999999997</v>
      </c>
      <c r="G39" s="107">
        <f t="shared" si="3"/>
        <v>6.5269999999999992</v>
      </c>
      <c r="H39" s="108">
        <v>137</v>
      </c>
      <c r="I39" s="109" t="s">
        <v>63</v>
      </c>
      <c r="J39" s="70">
        <f t="shared" si="4"/>
        <v>1.37E-2</v>
      </c>
      <c r="K39" s="108">
        <v>28</v>
      </c>
      <c r="L39" s="109" t="s">
        <v>63</v>
      </c>
      <c r="M39" s="70">
        <f t="shared" si="0"/>
        <v>2.8E-3</v>
      </c>
      <c r="N39" s="108">
        <v>21</v>
      </c>
      <c r="O39" s="109" t="s">
        <v>63</v>
      </c>
      <c r="P39" s="70">
        <f t="shared" si="1"/>
        <v>2.1000000000000003E-3</v>
      </c>
    </row>
    <row r="40" spans="2:16">
      <c r="B40" s="108">
        <v>8</v>
      </c>
      <c r="C40" s="109" t="s">
        <v>62</v>
      </c>
      <c r="D40" s="95">
        <f t="shared" si="2"/>
        <v>5.8823529411764708E-5</v>
      </c>
      <c r="E40" s="110">
        <v>0.53879999999999995</v>
      </c>
      <c r="F40" s="111">
        <v>6.32</v>
      </c>
      <c r="G40" s="107">
        <f t="shared" si="3"/>
        <v>6.8588000000000005</v>
      </c>
      <c r="H40" s="108">
        <v>147</v>
      </c>
      <c r="I40" s="109" t="s">
        <v>63</v>
      </c>
      <c r="J40" s="70">
        <f t="shared" si="4"/>
        <v>1.47E-2</v>
      </c>
      <c r="K40" s="108">
        <v>30</v>
      </c>
      <c r="L40" s="109" t="s">
        <v>63</v>
      </c>
      <c r="M40" s="70">
        <f t="shared" si="0"/>
        <v>3.0000000000000001E-3</v>
      </c>
      <c r="N40" s="108">
        <v>23</v>
      </c>
      <c r="O40" s="109" t="s">
        <v>63</v>
      </c>
      <c r="P40" s="70">
        <f t="shared" si="1"/>
        <v>2.3E-3</v>
      </c>
    </row>
    <row r="41" spans="2:16">
      <c r="B41" s="108">
        <v>9</v>
      </c>
      <c r="C41" s="109" t="s">
        <v>62</v>
      </c>
      <c r="D41" s="95">
        <f t="shared" si="2"/>
        <v>6.6176470588235288E-5</v>
      </c>
      <c r="E41" s="110">
        <v>0.57150000000000001</v>
      </c>
      <c r="F41" s="111">
        <v>6.5869999999999997</v>
      </c>
      <c r="G41" s="107">
        <f t="shared" si="3"/>
        <v>7.1585000000000001</v>
      </c>
      <c r="H41" s="108">
        <v>157</v>
      </c>
      <c r="I41" s="109" t="s">
        <v>63</v>
      </c>
      <c r="J41" s="70">
        <f t="shared" si="4"/>
        <v>1.5699999999999999E-2</v>
      </c>
      <c r="K41" s="108">
        <v>32</v>
      </c>
      <c r="L41" s="109" t="s">
        <v>63</v>
      </c>
      <c r="M41" s="70">
        <f t="shared" si="0"/>
        <v>3.2000000000000002E-3</v>
      </c>
      <c r="N41" s="108">
        <v>24</v>
      </c>
      <c r="O41" s="109" t="s">
        <v>63</v>
      </c>
      <c r="P41" s="70">
        <f t="shared" si="1"/>
        <v>2.4000000000000002E-3</v>
      </c>
    </row>
    <row r="42" spans="2:16">
      <c r="B42" s="108">
        <v>10</v>
      </c>
      <c r="C42" s="109" t="s">
        <v>62</v>
      </c>
      <c r="D42" s="95">
        <f t="shared" si="2"/>
        <v>7.3529411764705889E-5</v>
      </c>
      <c r="E42" s="110">
        <v>0.60240000000000005</v>
      </c>
      <c r="F42" s="111">
        <v>6.8280000000000003</v>
      </c>
      <c r="G42" s="107">
        <f t="shared" si="3"/>
        <v>7.4304000000000006</v>
      </c>
      <c r="H42" s="108">
        <v>166</v>
      </c>
      <c r="I42" s="109" t="s">
        <v>63</v>
      </c>
      <c r="J42" s="70">
        <f t="shared" si="4"/>
        <v>1.66E-2</v>
      </c>
      <c r="K42" s="108">
        <v>33</v>
      </c>
      <c r="L42" s="109" t="s">
        <v>63</v>
      </c>
      <c r="M42" s="70">
        <f t="shared" si="0"/>
        <v>3.3E-3</v>
      </c>
      <c r="N42" s="108">
        <v>25</v>
      </c>
      <c r="O42" s="109" t="s">
        <v>63</v>
      </c>
      <c r="P42" s="70">
        <f t="shared" si="1"/>
        <v>2.5000000000000001E-3</v>
      </c>
    </row>
    <row r="43" spans="2:16">
      <c r="B43" s="108">
        <v>11</v>
      </c>
      <c r="C43" s="109" t="s">
        <v>62</v>
      </c>
      <c r="D43" s="95">
        <f t="shared" si="2"/>
        <v>8.0882352941176464E-5</v>
      </c>
      <c r="E43" s="110">
        <v>0.63180000000000003</v>
      </c>
      <c r="F43" s="111">
        <v>7.0469999999999997</v>
      </c>
      <c r="G43" s="107">
        <f t="shared" si="3"/>
        <v>7.6787999999999998</v>
      </c>
      <c r="H43" s="108">
        <v>174</v>
      </c>
      <c r="I43" s="109" t="s">
        <v>63</v>
      </c>
      <c r="J43" s="70">
        <f t="shared" si="4"/>
        <v>1.7399999999999999E-2</v>
      </c>
      <c r="K43" s="108">
        <v>35</v>
      </c>
      <c r="L43" s="109" t="s">
        <v>63</v>
      </c>
      <c r="M43" s="70">
        <f t="shared" si="0"/>
        <v>3.5000000000000005E-3</v>
      </c>
      <c r="N43" s="108">
        <v>26</v>
      </c>
      <c r="O43" s="109" t="s">
        <v>63</v>
      </c>
      <c r="P43" s="70">
        <f t="shared" si="1"/>
        <v>2.5999999999999999E-3</v>
      </c>
    </row>
    <row r="44" spans="2:16">
      <c r="B44" s="108">
        <v>12</v>
      </c>
      <c r="C44" s="109" t="s">
        <v>62</v>
      </c>
      <c r="D44" s="95">
        <f t="shared" si="2"/>
        <v>8.8235294117647065E-5</v>
      </c>
      <c r="E44" s="110">
        <v>0.65990000000000004</v>
      </c>
      <c r="F44" s="111">
        <v>7.2489999999999997</v>
      </c>
      <c r="G44" s="107">
        <f t="shared" si="3"/>
        <v>7.9089</v>
      </c>
      <c r="H44" s="108">
        <v>183</v>
      </c>
      <c r="I44" s="109" t="s">
        <v>63</v>
      </c>
      <c r="J44" s="70">
        <f t="shared" si="4"/>
        <v>1.83E-2</v>
      </c>
      <c r="K44" s="108">
        <v>36</v>
      </c>
      <c r="L44" s="109" t="s">
        <v>63</v>
      </c>
      <c r="M44" s="70">
        <f t="shared" si="0"/>
        <v>3.5999999999999999E-3</v>
      </c>
      <c r="N44" s="108">
        <v>28</v>
      </c>
      <c r="O44" s="109" t="s">
        <v>63</v>
      </c>
      <c r="P44" s="70">
        <f t="shared" si="1"/>
        <v>2.8E-3</v>
      </c>
    </row>
    <row r="45" spans="2:16">
      <c r="B45" s="108">
        <v>13</v>
      </c>
      <c r="C45" s="109" t="s">
        <v>62</v>
      </c>
      <c r="D45" s="95">
        <f t="shared" si="2"/>
        <v>9.5588235294117639E-5</v>
      </c>
      <c r="E45" s="110">
        <v>0.68679999999999997</v>
      </c>
      <c r="F45" s="111">
        <v>7.4349999999999996</v>
      </c>
      <c r="G45" s="107">
        <f t="shared" si="3"/>
        <v>8.1218000000000004</v>
      </c>
      <c r="H45" s="108">
        <v>191</v>
      </c>
      <c r="I45" s="109" t="s">
        <v>63</v>
      </c>
      <c r="J45" s="70">
        <f t="shared" si="4"/>
        <v>1.9099999999999999E-2</v>
      </c>
      <c r="K45" s="108">
        <v>38</v>
      </c>
      <c r="L45" s="109" t="s">
        <v>63</v>
      </c>
      <c r="M45" s="70">
        <f t="shared" si="0"/>
        <v>3.8E-3</v>
      </c>
      <c r="N45" s="108">
        <v>29</v>
      </c>
      <c r="O45" s="109" t="s">
        <v>63</v>
      </c>
      <c r="P45" s="70">
        <f t="shared" si="1"/>
        <v>2.9000000000000002E-3</v>
      </c>
    </row>
    <row r="46" spans="2:16">
      <c r="B46" s="108">
        <v>14</v>
      </c>
      <c r="C46" s="109" t="s">
        <v>62</v>
      </c>
      <c r="D46" s="95">
        <f t="shared" si="2"/>
        <v>1.0294117647058824E-4</v>
      </c>
      <c r="E46" s="110">
        <v>0.71279999999999999</v>
      </c>
      <c r="F46" s="111">
        <v>7.6070000000000002</v>
      </c>
      <c r="G46" s="107">
        <f t="shared" si="3"/>
        <v>8.3198000000000008</v>
      </c>
      <c r="H46" s="108">
        <v>199</v>
      </c>
      <c r="I46" s="109" t="s">
        <v>63</v>
      </c>
      <c r="J46" s="70">
        <f t="shared" si="4"/>
        <v>1.9900000000000001E-2</v>
      </c>
      <c r="K46" s="108">
        <v>39</v>
      </c>
      <c r="L46" s="109" t="s">
        <v>63</v>
      </c>
      <c r="M46" s="70">
        <f t="shared" si="0"/>
        <v>3.8999999999999998E-3</v>
      </c>
      <c r="N46" s="108">
        <v>30</v>
      </c>
      <c r="O46" s="109" t="s">
        <v>63</v>
      </c>
      <c r="P46" s="70">
        <f t="shared" si="1"/>
        <v>3.0000000000000001E-3</v>
      </c>
    </row>
    <row r="47" spans="2:16">
      <c r="B47" s="108">
        <v>15</v>
      </c>
      <c r="C47" s="109" t="s">
        <v>62</v>
      </c>
      <c r="D47" s="95">
        <f t="shared" si="2"/>
        <v>1.1029411764705881E-4</v>
      </c>
      <c r="E47" s="110">
        <v>0.73780000000000001</v>
      </c>
      <c r="F47" s="111">
        <v>7.7670000000000003</v>
      </c>
      <c r="G47" s="107">
        <f t="shared" si="3"/>
        <v>8.5047999999999995</v>
      </c>
      <c r="H47" s="108">
        <v>207</v>
      </c>
      <c r="I47" s="109" t="s">
        <v>63</v>
      </c>
      <c r="J47" s="70">
        <f t="shared" si="4"/>
        <v>2.07E-2</v>
      </c>
      <c r="K47" s="108">
        <v>40</v>
      </c>
      <c r="L47" s="109" t="s">
        <v>63</v>
      </c>
      <c r="M47" s="70">
        <f t="shared" si="0"/>
        <v>4.0000000000000001E-3</v>
      </c>
      <c r="N47" s="108">
        <v>31</v>
      </c>
      <c r="O47" s="109" t="s">
        <v>63</v>
      </c>
      <c r="P47" s="70">
        <f t="shared" si="1"/>
        <v>3.0999999999999999E-3</v>
      </c>
    </row>
    <row r="48" spans="2:16">
      <c r="B48" s="108">
        <v>16</v>
      </c>
      <c r="C48" s="109" t="s">
        <v>62</v>
      </c>
      <c r="D48" s="95">
        <f t="shared" si="2"/>
        <v>1.1764705882352942E-4</v>
      </c>
      <c r="E48" s="110">
        <v>0.76200000000000001</v>
      </c>
      <c r="F48" s="111">
        <v>7.9169999999999998</v>
      </c>
      <c r="G48" s="107">
        <f t="shared" si="3"/>
        <v>8.6790000000000003</v>
      </c>
      <c r="H48" s="108">
        <v>215</v>
      </c>
      <c r="I48" s="109" t="s">
        <v>63</v>
      </c>
      <c r="J48" s="70">
        <f t="shared" si="4"/>
        <v>2.1499999999999998E-2</v>
      </c>
      <c r="K48" s="108">
        <v>41</v>
      </c>
      <c r="L48" s="109" t="s">
        <v>63</v>
      </c>
      <c r="M48" s="70">
        <f t="shared" si="0"/>
        <v>4.1000000000000003E-3</v>
      </c>
      <c r="N48" s="108">
        <v>32</v>
      </c>
      <c r="O48" s="109" t="s">
        <v>63</v>
      </c>
      <c r="P48" s="70">
        <f t="shared" si="1"/>
        <v>3.2000000000000002E-3</v>
      </c>
    </row>
    <row r="49" spans="2:16">
      <c r="B49" s="108">
        <v>17</v>
      </c>
      <c r="C49" s="109" t="s">
        <v>62</v>
      </c>
      <c r="D49" s="95">
        <f t="shared" si="2"/>
        <v>1.25E-4</v>
      </c>
      <c r="E49" s="110">
        <v>0.78539999999999999</v>
      </c>
      <c r="F49" s="111">
        <v>8.0579999999999998</v>
      </c>
      <c r="G49" s="107">
        <f t="shared" si="3"/>
        <v>8.843399999999999</v>
      </c>
      <c r="H49" s="108">
        <v>223</v>
      </c>
      <c r="I49" s="109" t="s">
        <v>63</v>
      </c>
      <c r="J49" s="70">
        <f t="shared" si="4"/>
        <v>2.23E-2</v>
      </c>
      <c r="K49" s="108">
        <v>43</v>
      </c>
      <c r="L49" s="109" t="s">
        <v>63</v>
      </c>
      <c r="M49" s="70">
        <f t="shared" si="0"/>
        <v>4.3E-3</v>
      </c>
      <c r="N49" s="108">
        <v>33</v>
      </c>
      <c r="O49" s="109" t="s">
        <v>63</v>
      </c>
      <c r="P49" s="70">
        <f t="shared" si="1"/>
        <v>3.3E-3</v>
      </c>
    </row>
    <row r="50" spans="2:16">
      <c r="B50" s="108">
        <v>18</v>
      </c>
      <c r="C50" s="109" t="s">
        <v>62</v>
      </c>
      <c r="D50" s="95">
        <f t="shared" si="2"/>
        <v>1.3235294117647058E-4</v>
      </c>
      <c r="E50" s="110">
        <v>0.80820000000000003</v>
      </c>
      <c r="F50" s="111">
        <v>8.19</v>
      </c>
      <c r="G50" s="107">
        <f t="shared" si="3"/>
        <v>8.9981999999999989</v>
      </c>
      <c r="H50" s="108">
        <v>230</v>
      </c>
      <c r="I50" s="109" t="s">
        <v>63</v>
      </c>
      <c r="J50" s="70">
        <f t="shared" si="4"/>
        <v>2.3E-2</v>
      </c>
      <c r="K50" s="108">
        <v>44</v>
      </c>
      <c r="L50" s="109" t="s">
        <v>63</v>
      </c>
      <c r="M50" s="70">
        <f t="shared" si="0"/>
        <v>4.3999999999999994E-3</v>
      </c>
      <c r="N50" s="108">
        <v>34</v>
      </c>
      <c r="O50" s="109" t="s">
        <v>63</v>
      </c>
      <c r="P50" s="70">
        <f t="shared" si="1"/>
        <v>3.4000000000000002E-3</v>
      </c>
    </row>
    <row r="51" spans="2:16">
      <c r="B51" s="108">
        <v>20</v>
      </c>
      <c r="C51" s="109" t="s">
        <v>62</v>
      </c>
      <c r="D51" s="95">
        <f t="shared" si="2"/>
        <v>1.4705882352941178E-4</v>
      </c>
      <c r="E51" s="110">
        <v>0.85189999999999999</v>
      </c>
      <c r="F51" s="111">
        <v>8.4320000000000004</v>
      </c>
      <c r="G51" s="107">
        <f t="shared" si="3"/>
        <v>9.2839000000000009</v>
      </c>
      <c r="H51" s="108">
        <v>245</v>
      </c>
      <c r="I51" s="109" t="s">
        <v>63</v>
      </c>
      <c r="J51" s="70">
        <f t="shared" si="4"/>
        <v>2.4500000000000001E-2</v>
      </c>
      <c r="K51" s="108">
        <v>46</v>
      </c>
      <c r="L51" s="109" t="s">
        <v>63</v>
      </c>
      <c r="M51" s="70">
        <f t="shared" si="0"/>
        <v>4.5999999999999999E-3</v>
      </c>
      <c r="N51" s="108">
        <v>36</v>
      </c>
      <c r="O51" s="109" t="s">
        <v>63</v>
      </c>
      <c r="P51" s="70">
        <f t="shared" si="1"/>
        <v>3.5999999999999999E-3</v>
      </c>
    </row>
    <row r="52" spans="2:16">
      <c r="B52" s="108">
        <v>22.5</v>
      </c>
      <c r="C52" s="109" t="s">
        <v>62</v>
      </c>
      <c r="D52" s="95">
        <f t="shared" si="2"/>
        <v>1.6544117647058823E-4</v>
      </c>
      <c r="E52" s="110">
        <v>0.90359999999999996</v>
      </c>
      <c r="F52" s="111">
        <v>8.6999999999999993</v>
      </c>
      <c r="G52" s="107">
        <f t="shared" si="3"/>
        <v>9.6036000000000001</v>
      </c>
      <c r="H52" s="108">
        <v>263</v>
      </c>
      <c r="I52" s="109" t="s">
        <v>63</v>
      </c>
      <c r="J52" s="70">
        <f t="shared" si="4"/>
        <v>2.63E-2</v>
      </c>
      <c r="K52" s="108">
        <v>49</v>
      </c>
      <c r="L52" s="109" t="s">
        <v>63</v>
      </c>
      <c r="M52" s="70">
        <f t="shared" si="0"/>
        <v>4.8999999999999998E-3</v>
      </c>
      <c r="N52" s="108">
        <v>39</v>
      </c>
      <c r="O52" s="109" t="s">
        <v>63</v>
      </c>
      <c r="P52" s="70">
        <f t="shared" si="1"/>
        <v>3.8999999999999998E-3</v>
      </c>
    </row>
    <row r="53" spans="2:16">
      <c r="B53" s="108">
        <v>25</v>
      </c>
      <c r="C53" s="109" t="s">
        <v>62</v>
      </c>
      <c r="D53" s="95">
        <f t="shared" si="2"/>
        <v>1.838235294117647E-4</v>
      </c>
      <c r="E53" s="110">
        <v>0.95250000000000001</v>
      </c>
      <c r="F53" s="111">
        <v>8.9369999999999994</v>
      </c>
      <c r="G53" s="107">
        <f t="shared" si="3"/>
        <v>9.8895</v>
      </c>
      <c r="H53" s="108">
        <v>280</v>
      </c>
      <c r="I53" s="109" t="s">
        <v>63</v>
      </c>
      <c r="J53" s="70">
        <f t="shared" si="4"/>
        <v>2.8000000000000004E-2</v>
      </c>
      <c r="K53" s="108">
        <v>51</v>
      </c>
      <c r="L53" s="109" t="s">
        <v>63</v>
      </c>
      <c r="M53" s="70">
        <f t="shared" si="0"/>
        <v>5.0999999999999995E-3</v>
      </c>
      <c r="N53" s="108">
        <v>41</v>
      </c>
      <c r="O53" s="109" t="s">
        <v>63</v>
      </c>
      <c r="P53" s="70">
        <f t="shared" si="1"/>
        <v>4.1000000000000003E-3</v>
      </c>
    </row>
    <row r="54" spans="2:16">
      <c r="B54" s="108">
        <v>27.5</v>
      </c>
      <c r="C54" s="109" t="s">
        <v>62</v>
      </c>
      <c r="D54" s="95">
        <f t="shared" si="2"/>
        <v>2.0220588235294118E-4</v>
      </c>
      <c r="E54" s="110">
        <v>0.999</v>
      </c>
      <c r="F54" s="111">
        <v>9.1470000000000002</v>
      </c>
      <c r="G54" s="107">
        <f t="shared" si="3"/>
        <v>10.146000000000001</v>
      </c>
      <c r="H54" s="108">
        <v>297</v>
      </c>
      <c r="I54" s="109" t="s">
        <v>63</v>
      </c>
      <c r="J54" s="70">
        <f t="shared" si="4"/>
        <v>2.9699999999999997E-2</v>
      </c>
      <c r="K54" s="108">
        <v>54</v>
      </c>
      <c r="L54" s="109" t="s">
        <v>63</v>
      </c>
      <c r="M54" s="70">
        <f t="shared" si="0"/>
        <v>5.4000000000000003E-3</v>
      </c>
      <c r="N54" s="108">
        <v>43</v>
      </c>
      <c r="O54" s="109" t="s">
        <v>63</v>
      </c>
      <c r="P54" s="70">
        <f t="shared" si="1"/>
        <v>4.3E-3</v>
      </c>
    </row>
    <row r="55" spans="2:16">
      <c r="B55" s="108">
        <v>30</v>
      </c>
      <c r="C55" s="109" t="s">
        <v>62</v>
      </c>
      <c r="D55" s="95">
        <f t="shared" si="2"/>
        <v>2.2058823529411763E-4</v>
      </c>
      <c r="E55" s="110">
        <v>1.0429999999999999</v>
      </c>
      <c r="F55" s="111">
        <v>9.3360000000000003</v>
      </c>
      <c r="G55" s="107">
        <f t="shared" si="3"/>
        <v>10.379</v>
      </c>
      <c r="H55" s="108">
        <v>313</v>
      </c>
      <c r="I55" s="109" t="s">
        <v>63</v>
      </c>
      <c r="J55" s="70">
        <f t="shared" si="4"/>
        <v>3.1300000000000001E-2</v>
      </c>
      <c r="K55" s="108">
        <v>56</v>
      </c>
      <c r="L55" s="109" t="s">
        <v>63</v>
      </c>
      <c r="M55" s="70">
        <f t="shared" si="0"/>
        <v>5.5999999999999999E-3</v>
      </c>
      <c r="N55" s="108">
        <v>45</v>
      </c>
      <c r="O55" s="109" t="s">
        <v>63</v>
      </c>
      <c r="P55" s="70">
        <f t="shared" si="1"/>
        <v>4.4999999999999997E-3</v>
      </c>
    </row>
    <row r="56" spans="2:16">
      <c r="B56" s="108">
        <v>32.5</v>
      </c>
      <c r="C56" s="109" t="s">
        <v>62</v>
      </c>
      <c r="D56" s="95">
        <f t="shared" si="2"/>
        <v>2.3897058823529413E-4</v>
      </c>
      <c r="E56" s="110">
        <v>1.0860000000000001</v>
      </c>
      <c r="F56" s="111">
        <v>9.5060000000000002</v>
      </c>
      <c r="G56" s="107">
        <f t="shared" si="3"/>
        <v>10.592000000000001</v>
      </c>
      <c r="H56" s="108">
        <v>329</v>
      </c>
      <c r="I56" s="109" t="s">
        <v>63</v>
      </c>
      <c r="J56" s="70">
        <f t="shared" si="4"/>
        <v>3.2899999999999999E-2</v>
      </c>
      <c r="K56" s="108">
        <v>58</v>
      </c>
      <c r="L56" s="109" t="s">
        <v>63</v>
      </c>
      <c r="M56" s="70">
        <f t="shared" si="0"/>
        <v>5.8000000000000005E-3</v>
      </c>
      <c r="N56" s="108">
        <v>48</v>
      </c>
      <c r="O56" s="109" t="s">
        <v>63</v>
      </c>
      <c r="P56" s="70">
        <f t="shared" si="1"/>
        <v>4.8000000000000004E-3</v>
      </c>
    </row>
    <row r="57" spans="2:16">
      <c r="B57" s="108">
        <v>35</v>
      </c>
      <c r="C57" s="109" t="s">
        <v>62</v>
      </c>
      <c r="D57" s="95">
        <f t="shared" si="2"/>
        <v>2.5735294117647061E-4</v>
      </c>
      <c r="E57" s="110">
        <v>1.127</v>
      </c>
      <c r="F57" s="111">
        <v>9.66</v>
      </c>
      <c r="G57" s="107">
        <f t="shared" si="3"/>
        <v>10.787000000000001</v>
      </c>
      <c r="H57" s="108">
        <v>345</v>
      </c>
      <c r="I57" s="109" t="s">
        <v>63</v>
      </c>
      <c r="J57" s="70">
        <f t="shared" si="4"/>
        <v>3.4499999999999996E-2</v>
      </c>
      <c r="K57" s="108">
        <v>61</v>
      </c>
      <c r="L57" s="109" t="s">
        <v>63</v>
      </c>
      <c r="M57" s="70">
        <f t="shared" si="0"/>
        <v>6.0999999999999995E-3</v>
      </c>
      <c r="N57" s="108">
        <v>50</v>
      </c>
      <c r="O57" s="109" t="s">
        <v>63</v>
      </c>
      <c r="P57" s="70">
        <f t="shared" si="1"/>
        <v>5.0000000000000001E-3</v>
      </c>
    </row>
    <row r="58" spans="2:16">
      <c r="B58" s="108">
        <v>37.5</v>
      </c>
      <c r="C58" s="109" t="s">
        <v>62</v>
      </c>
      <c r="D58" s="95">
        <f t="shared" si="2"/>
        <v>2.7573529411764705E-4</v>
      </c>
      <c r="E58" s="110">
        <v>1.167</v>
      </c>
      <c r="F58" s="111">
        <v>9.8010000000000002</v>
      </c>
      <c r="G58" s="107">
        <f t="shared" si="3"/>
        <v>10.968</v>
      </c>
      <c r="H58" s="108">
        <v>360</v>
      </c>
      <c r="I58" s="109" t="s">
        <v>63</v>
      </c>
      <c r="J58" s="70">
        <f t="shared" si="4"/>
        <v>3.5999999999999997E-2</v>
      </c>
      <c r="K58" s="108">
        <v>63</v>
      </c>
      <c r="L58" s="109" t="s">
        <v>63</v>
      </c>
      <c r="M58" s="70">
        <f t="shared" si="0"/>
        <v>6.3E-3</v>
      </c>
      <c r="N58" s="108">
        <v>52</v>
      </c>
      <c r="O58" s="109" t="s">
        <v>63</v>
      </c>
      <c r="P58" s="70">
        <f t="shared" si="1"/>
        <v>5.1999999999999998E-3</v>
      </c>
    </row>
    <row r="59" spans="2:16">
      <c r="B59" s="108">
        <v>40</v>
      </c>
      <c r="C59" s="109" t="s">
        <v>62</v>
      </c>
      <c r="D59" s="95">
        <f t="shared" si="2"/>
        <v>2.9411764705882356E-4</v>
      </c>
      <c r="E59" s="110">
        <v>1.2050000000000001</v>
      </c>
      <c r="F59" s="111">
        <v>9.93</v>
      </c>
      <c r="G59" s="107">
        <f t="shared" si="3"/>
        <v>11.135</v>
      </c>
      <c r="H59" s="108">
        <v>375</v>
      </c>
      <c r="I59" s="109" t="s">
        <v>63</v>
      </c>
      <c r="J59" s="70">
        <f t="shared" si="4"/>
        <v>3.7499999999999999E-2</v>
      </c>
      <c r="K59" s="108">
        <v>65</v>
      </c>
      <c r="L59" s="109" t="s">
        <v>63</v>
      </c>
      <c r="M59" s="70">
        <f t="shared" si="0"/>
        <v>6.5000000000000006E-3</v>
      </c>
      <c r="N59" s="108">
        <v>54</v>
      </c>
      <c r="O59" s="109" t="s">
        <v>63</v>
      </c>
      <c r="P59" s="70">
        <f t="shared" si="1"/>
        <v>5.4000000000000003E-3</v>
      </c>
    </row>
    <row r="60" spans="2:16">
      <c r="B60" s="108">
        <v>45</v>
      </c>
      <c r="C60" s="109" t="s">
        <v>62</v>
      </c>
      <c r="D60" s="95">
        <f t="shared" si="2"/>
        <v>3.3088235294117646E-4</v>
      </c>
      <c r="E60" s="110">
        <v>1.278</v>
      </c>
      <c r="F60" s="111">
        <v>10.16</v>
      </c>
      <c r="G60" s="107">
        <f t="shared" si="3"/>
        <v>11.438000000000001</v>
      </c>
      <c r="H60" s="108">
        <v>405</v>
      </c>
      <c r="I60" s="109" t="s">
        <v>63</v>
      </c>
      <c r="J60" s="70">
        <f t="shared" si="4"/>
        <v>4.0500000000000001E-2</v>
      </c>
      <c r="K60" s="108">
        <v>69</v>
      </c>
      <c r="L60" s="109" t="s">
        <v>63</v>
      </c>
      <c r="M60" s="70">
        <f t="shared" si="0"/>
        <v>6.9000000000000008E-3</v>
      </c>
      <c r="N60" s="108">
        <v>57</v>
      </c>
      <c r="O60" s="109" t="s">
        <v>63</v>
      </c>
      <c r="P60" s="70">
        <f t="shared" si="1"/>
        <v>5.7000000000000002E-3</v>
      </c>
    </row>
    <row r="61" spans="2:16">
      <c r="B61" s="108">
        <v>50</v>
      </c>
      <c r="C61" s="109" t="s">
        <v>62</v>
      </c>
      <c r="D61" s="95">
        <f t="shared" si="2"/>
        <v>3.6764705882352941E-4</v>
      </c>
      <c r="E61" s="110">
        <v>1.347</v>
      </c>
      <c r="F61" s="111">
        <v>10.35</v>
      </c>
      <c r="G61" s="107">
        <f t="shared" si="3"/>
        <v>11.696999999999999</v>
      </c>
      <c r="H61" s="108">
        <v>435</v>
      </c>
      <c r="I61" s="109" t="s">
        <v>63</v>
      </c>
      <c r="J61" s="70">
        <f t="shared" si="4"/>
        <v>4.3499999999999997E-2</v>
      </c>
      <c r="K61" s="108">
        <v>73</v>
      </c>
      <c r="L61" s="109" t="s">
        <v>63</v>
      </c>
      <c r="M61" s="70">
        <f t="shared" si="0"/>
        <v>7.2999999999999992E-3</v>
      </c>
      <c r="N61" s="108">
        <v>61</v>
      </c>
      <c r="O61" s="109" t="s">
        <v>63</v>
      </c>
      <c r="P61" s="70">
        <f t="shared" si="1"/>
        <v>6.0999999999999995E-3</v>
      </c>
    </row>
    <row r="62" spans="2:16">
      <c r="B62" s="108">
        <v>55</v>
      </c>
      <c r="C62" s="109" t="s">
        <v>62</v>
      </c>
      <c r="D62" s="95">
        <f t="shared" si="2"/>
        <v>4.0441176470588236E-4</v>
      </c>
      <c r="E62" s="110">
        <v>1.413</v>
      </c>
      <c r="F62" s="111">
        <v>10.52</v>
      </c>
      <c r="G62" s="107">
        <f t="shared" si="3"/>
        <v>11.933</v>
      </c>
      <c r="H62" s="108">
        <v>463</v>
      </c>
      <c r="I62" s="109" t="s">
        <v>63</v>
      </c>
      <c r="J62" s="70">
        <f t="shared" si="4"/>
        <v>4.6300000000000001E-2</v>
      </c>
      <c r="K62" s="108">
        <v>77</v>
      </c>
      <c r="L62" s="109" t="s">
        <v>63</v>
      </c>
      <c r="M62" s="70">
        <f t="shared" si="0"/>
        <v>7.7000000000000002E-3</v>
      </c>
      <c r="N62" s="108">
        <v>65</v>
      </c>
      <c r="O62" s="109" t="s">
        <v>63</v>
      </c>
      <c r="P62" s="70">
        <f t="shared" si="1"/>
        <v>6.5000000000000006E-3</v>
      </c>
    </row>
    <row r="63" spans="2:16">
      <c r="B63" s="108">
        <v>60</v>
      </c>
      <c r="C63" s="109" t="s">
        <v>62</v>
      </c>
      <c r="D63" s="95">
        <f t="shared" si="2"/>
        <v>4.4117647058823526E-4</v>
      </c>
      <c r="E63" s="110">
        <v>1.476</v>
      </c>
      <c r="F63" s="111">
        <v>10.66</v>
      </c>
      <c r="G63" s="107">
        <f t="shared" si="3"/>
        <v>12.135999999999999</v>
      </c>
      <c r="H63" s="108">
        <v>491</v>
      </c>
      <c r="I63" s="109" t="s">
        <v>63</v>
      </c>
      <c r="J63" s="70">
        <f t="shared" si="4"/>
        <v>4.9099999999999998E-2</v>
      </c>
      <c r="K63" s="108">
        <v>81</v>
      </c>
      <c r="L63" s="109" t="s">
        <v>63</v>
      </c>
      <c r="M63" s="70">
        <f t="shared" si="0"/>
        <v>8.0999999999999996E-3</v>
      </c>
      <c r="N63" s="108">
        <v>68</v>
      </c>
      <c r="O63" s="109" t="s">
        <v>63</v>
      </c>
      <c r="P63" s="70">
        <f t="shared" si="1"/>
        <v>6.8000000000000005E-3</v>
      </c>
    </row>
    <row r="64" spans="2:16">
      <c r="B64" s="108">
        <v>65</v>
      </c>
      <c r="C64" s="109" t="s">
        <v>62</v>
      </c>
      <c r="D64" s="95">
        <f t="shared" si="2"/>
        <v>4.7794117647058826E-4</v>
      </c>
      <c r="E64" s="110">
        <v>1.536</v>
      </c>
      <c r="F64" s="111">
        <v>10.78</v>
      </c>
      <c r="G64" s="107">
        <f t="shared" si="3"/>
        <v>12.315999999999999</v>
      </c>
      <c r="H64" s="108">
        <v>519</v>
      </c>
      <c r="I64" s="109" t="s">
        <v>63</v>
      </c>
      <c r="J64" s="70">
        <f t="shared" si="4"/>
        <v>5.1900000000000002E-2</v>
      </c>
      <c r="K64" s="108">
        <v>85</v>
      </c>
      <c r="L64" s="109" t="s">
        <v>63</v>
      </c>
      <c r="M64" s="70">
        <f t="shared" si="0"/>
        <v>8.5000000000000006E-3</v>
      </c>
      <c r="N64" s="108">
        <v>72</v>
      </c>
      <c r="O64" s="109" t="s">
        <v>63</v>
      </c>
      <c r="P64" s="70">
        <f t="shared" si="1"/>
        <v>7.1999999999999998E-3</v>
      </c>
    </row>
    <row r="65" spans="2:16">
      <c r="B65" s="108">
        <v>70</v>
      </c>
      <c r="C65" s="109" t="s">
        <v>62</v>
      </c>
      <c r="D65" s="95">
        <f t="shared" si="2"/>
        <v>5.1470588235294121E-4</v>
      </c>
      <c r="E65" s="110">
        <v>1.5940000000000001</v>
      </c>
      <c r="F65" s="111">
        <v>10.89</v>
      </c>
      <c r="G65" s="107">
        <f t="shared" si="3"/>
        <v>12.484</v>
      </c>
      <c r="H65" s="108">
        <v>546</v>
      </c>
      <c r="I65" s="109" t="s">
        <v>63</v>
      </c>
      <c r="J65" s="70">
        <f t="shared" si="4"/>
        <v>5.4600000000000003E-2</v>
      </c>
      <c r="K65" s="108">
        <v>89</v>
      </c>
      <c r="L65" s="109" t="s">
        <v>63</v>
      </c>
      <c r="M65" s="70">
        <f t="shared" si="0"/>
        <v>8.8999999999999999E-3</v>
      </c>
      <c r="N65" s="108">
        <v>75</v>
      </c>
      <c r="O65" s="109" t="s">
        <v>63</v>
      </c>
      <c r="P65" s="70">
        <f t="shared" si="1"/>
        <v>7.4999999999999997E-3</v>
      </c>
    </row>
    <row r="66" spans="2:16">
      <c r="B66" s="108">
        <v>80</v>
      </c>
      <c r="C66" s="109" t="s">
        <v>62</v>
      </c>
      <c r="D66" s="95">
        <f t="shared" si="2"/>
        <v>5.8823529411764712E-4</v>
      </c>
      <c r="E66" s="110">
        <v>1.704</v>
      </c>
      <c r="F66" s="111">
        <v>11.07</v>
      </c>
      <c r="G66" s="107">
        <f t="shared" si="3"/>
        <v>12.774000000000001</v>
      </c>
      <c r="H66" s="108">
        <v>600</v>
      </c>
      <c r="I66" s="109" t="s">
        <v>63</v>
      </c>
      <c r="J66" s="70">
        <f t="shared" si="4"/>
        <v>0.06</v>
      </c>
      <c r="K66" s="108">
        <v>96</v>
      </c>
      <c r="L66" s="109" t="s">
        <v>63</v>
      </c>
      <c r="M66" s="70">
        <f t="shared" si="0"/>
        <v>9.6000000000000009E-3</v>
      </c>
      <c r="N66" s="108">
        <v>82</v>
      </c>
      <c r="O66" s="109" t="s">
        <v>63</v>
      </c>
      <c r="P66" s="70">
        <f t="shared" si="1"/>
        <v>8.2000000000000007E-3</v>
      </c>
    </row>
    <row r="67" spans="2:16">
      <c r="B67" s="108">
        <v>90</v>
      </c>
      <c r="C67" s="109" t="s">
        <v>62</v>
      </c>
      <c r="D67" s="95">
        <f t="shared" si="2"/>
        <v>6.6176470588235291E-4</v>
      </c>
      <c r="E67" s="110">
        <v>1.8069999999999999</v>
      </c>
      <c r="F67" s="111">
        <v>11.21</v>
      </c>
      <c r="G67" s="107">
        <f t="shared" si="3"/>
        <v>13.017000000000001</v>
      </c>
      <c r="H67" s="108">
        <v>653</v>
      </c>
      <c r="I67" s="109" t="s">
        <v>63</v>
      </c>
      <c r="J67" s="70">
        <f t="shared" si="4"/>
        <v>6.5299999999999997E-2</v>
      </c>
      <c r="K67" s="108">
        <v>103</v>
      </c>
      <c r="L67" s="109" t="s">
        <v>63</v>
      </c>
      <c r="M67" s="70">
        <f t="shared" si="0"/>
        <v>1.03E-2</v>
      </c>
      <c r="N67" s="108">
        <v>88</v>
      </c>
      <c r="O67" s="109" t="s">
        <v>63</v>
      </c>
      <c r="P67" s="70">
        <f t="shared" si="1"/>
        <v>8.7999999999999988E-3</v>
      </c>
    </row>
    <row r="68" spans="2:16">
      <c r="B68" s="108">
        <v>100</v>
      </c>
      <c r="C68" s="109" t="s">
        <v>62</v>
      </c>
      <c r="D68" s="95">
        <f t="shared" si="2"/>
        <v>7.3529411764705881E-4</v>
      </c>
      <c r="E68" s="110">
        <v>1.905</v>
      </c>
      <c r="F68" s="111">
        <v>11.32</v>
      </c>
      <c r="G68" s="107">
        <f t="shared" si="3"/>
        <v>13.225</v>
      </c>
      <c r="H68" s="108">
        <v>705</v>
      </c>
      <c r="I68" s="109" t="s">
        <v>63</v>
      </c>
      <c r="J68" s="70">
        <f t="shared" si="4"/>
        <v>7.0499999999999993E-2</v>
      </c>
      <c r="K68" s="108">
        <v>109</v>
      </c>
      <c r="L68" s="109" t="s">
        <v>63</v>
      </c>
      <c r="M68" s="70">
        <f t="shared" si="0"/>
        <v>1.09E-2</v>
      </c>
      <c r="N68" s="108">
        <v>94</v>
      </c>
      <c r="O68" s="109" t="s">
        <v>63</v>
      </c>
      <c r="P68" s="70">
        <f t="shared" si="1"/>
        <v>9.4000000000000004E-3</v>
      </c>
    </row>
    <row r="69" spans="2:16">
      <c r="B69" s="108">
        <v>110</v>
      </c>
      <c r="C69" s="109" t="s">
        <v>62</v>
      </c>
      <c r="D69" s="95">
        <f t="shared" si="2"/>
        <v>8.0882352941176472E-4</v>
      </c>
      <c r="E69" s="110">
        <v>1.998</v>
      </c>
      <c r="F69" s="111">
        <v>11.4</v>
      </c>
      <c r="G69" s="107">
        <f t="shared" si="3"/>
        <v>13.398</v>
      </c>
      <c r="H69" s="108">
        <v>756</v>
      </c>
      <c r="I69" s="109" t="s">
        <v>63</v>
      </c>
      <c r="J69" s="70">
        <f t="shared" si="4"/>
        <v>7.5600000000000001E-2</v>
      </c>
      <c r="K69" s="108">
        <v>116</v>
      </c>
      <c r="L69" s="109" t="s">
        <v>63</v>
      </c>
      <c r="M69" s="70">
        <f t="shared" si="0"/>
        <v>1.1600000000000001E-2</v>
      </c>
      <c r="N69" s="108">
        <v>100</v>
      </c>
      <c r="O69" s="109" t="s">
        <v>63</v>
      </c>
      <c r="P69" s="70">
        <f t="shared" si="1"/>
        <v>0.01</v>
      </c>
    </row>
    <row r="70" spans="2:16">
      <c r="B70" s="108">
        <v>120</v>
      </c>
      <c r="C70" s="109" t="s">
        <v>62</v>
      </c>
      <c r="D70" s="95">
        <f t="shared" si="2"/>
        <v>8.8235294117647051E-4</v>
      </c>
      <c r="E70" s="110">
        <v>2.0870000000000002</v>
      </c>
      <c r="F70" s="111">
        <v>11.46</v>
      </c>
      <c r="G70" s="107">
        <f t="shared" si="3"/>
        <v>13.547000000000001</v>
      </c>
      <c r="H70" s="108">
        <v>806</v>
      </c>
      <c r="I70" s="109" t="s">
        <v>63</v>
      </c>
      <c r="J70" s="70">
        <f t="shared" si="4"/>
        <v>8.0600000000000005E-2</v>
      </c>
      <c r="K70" s="108">
        <v>122</v>
      </c>
      <c r="L70" s="109" t="s">
        <v>63</v>
      </c>
      <c r="M70" s="70">
        <f t="shared" si="0"/>
        <v>1.2199999999999999E-2</v>
      </c>
      <c r="N70" s="108">
        <v>106</v>
      </c>
      <c r="O70" s="109" t="s">
        <v>63</v>
      </c>
      <c r="P70" s="70">
        <f t="shared" si="1"/>
        <v>1.06E-2</v>
      </c>
    </row>
    <row r="71" spans="2:16">
      <c r="B71" s="108">
        <v>130</v>
      </c>
      <c r="C71" s="109" t="s">
        <v>62</v>
      </c>
      <c r="D71" s="95">
        <f t="shared" si="2"/>
        <v>9.5588235294117652E-4</v>
      </c>
      <c r="E71" s="110">
        <v>2.1720000000000002</v>
      </c>
      <c r="F71" s="111">
        <v>11.51</v>
      </c>
      <c r="G71" s="107">
        <f t="shared" si="3"/>
        <v>13.682</v>
      </c>
      <c r="H71" s="108">
        <v>857</v>
      </c>
      <c r="I71" s="109" t="s">
        <v>63</v>
      </c>
      <c r="J71" s="70">
        <f t="shared" si="4"/>
        <v>8.5699999999999998E-2</v>
      </c>
      <c r="K71" s="108">
        <v>129</v>
      </c>
      <c r="L71" s="109" t="s">
        <v>63</v>
      </c>
      <c r="M71" s="70">
        <f t="shared" si="0"/>
        <v>1.29E-2</v>
      </c>
      <c r="N71" s="108">
        <v>112</v>
      </c>
      <c r="O71" s="109" t="s">
        <v>63</v>
      </c>
      <c r="P71" s="70">
        <f t="shared" si="1"/>
        <v>1.12E-2</v>
      </c>
    </row>
    <row r="72" spans="2:16">
      <c r="B72" s="108">
        <v>140</v>
      </c>
      <c r="C72" s="109" t="s">
        <v>62</v>
      </c>
      <c r="D72" s="95">
        <f t="shared" si="2"/>
        <v>1.0294117647058824E-3</v>
      </c>
      <c r="E72" s="110">
        <v>2.254</v>
      </c>
      <c r="F72" s="111">
        <v>11.54</v>
      </c>
      <c r="G72" s="107">
        <f t="shared" si="3"/>
        <v>13.793999999999999</v>
      </c>
      <c r="H72" s="108">
        <v>906</v>
      </c>
      <c r="I72" s="109" t="s">
        <v>63</v>
      </c>
      <c r="J72" s="70">
        <f t="shared" si="4"/>
        <v>9.06E-2</v>
      </c>
      <c r="K72" s="108">
        <v>135</v>
      </c>
      <c r="L72" s="109" t="s">
        <v>63</v>
      </c>
      <c r="M72" s="70">
        <f t="shared" si="0"/>
        <v>1.3500000000000002E-2</v>
      </c>
      <c r="N72" s="108">
        <v>118</v>
      </c>
      <c r="O72" s="109" t="s">
        <v>63</v>
      </c>
      <c r="P72" s="70">
        <f t="shared" si="1"/>
        <v>1.18E-2</v>
      </c>
    </row>
    <row r="73" spans="2:16">
      <c r="B73" s="108">
        <v>150</v>
      </c>
      <c r="C73" s="109" t="s">
        <v>62</v>
      </c>
      <c r="D73" s="95">
        <f t="shared" si="2"/>
        <v>1.1029411764705882E-3</v>
      </c>
      <c r="E73" s="110">
        <v>2.3330000000000002</v>
      </c>
      <c r="F73" s="111">
        <v>11.56</v>
      </c>
      <c r="G73" s="107">
        <f t="shared" si="3"/>
        <v>13.893000000000001</v>
      </c>
      <c r="H73" s="108">
        <v>956</v>
      </c>
      <c r="I73" s="109" t="s">
        <v>63</v>
      </c>
      <c r="J73" s="70">
        <f t="shared" si="4"/>
        <v>9.5599999999999991E-2</v>
      </c>
      <c r="K73" s="108">
        <v>141</v>
      </c>
      <c r="L73" s="109" t="s">
        <v>63</v>
      </c>
      <c r="M73" s="70">
        <f t="shared" si="0"/>
        <v>1.4099999999999998E-2</v>
      </c>
      <c r="N73" s="108">
        <v>124</v>
      </c>
      <c r="O73" s="109" t="s">
        <v>63</v>
      </c>
      <c r="P73" s="70">
        <f t="shared" si="1"/>
        <v>1.24E-2</v>
      </c>
    </row>
    <row r="74" spans="2:16">
      <c r="B74" s="108">
        <v>160</v>
      </c>
      <c r="C74" s="109" t="s">
        <v>62</v>
      </c>
      <c r="D74" s="95">
        <f t="shared" si="2"/>
        <v>1.1764705882352942E-3</v>
      </c>
      <c r="E74" s="110">
        <v>2.41</v>
      </c>
      <c r="F74" s="111">
        <v>11.58</v>
      </c>
      <c r="G74" s="107">
        <f t="shared" si="3"/>
        <v>13.99</v>
      </c>
      <c r="H74" s="108">
        <v>1005</v>
      </c>
      <c r="I74" s="109" t="s">
        <v>63</v>
      </c>
      <c r="J74" s="70">
        <f t="shared" si="4"/>
        <v>0.10049999999999999</v>
      </c>
      <c r="K74" s="108">
        <v>147</v>
      </c>
      <c r="L74" s="109" t="s">
        <v>63</v>
      </c>
      <c r="M74" s="70">
        <f t="shared" si="0"/>
        <v>1.47E-2</v>
      </c>
      <c r="N74" s="108">
        <v>129</v>
      </c>
      <c r="O74" s="109" t="s">
        <v>63</v>
      </c>
      <c r="P74" s="70">
        <f t="shared" si="1"/>
        <v>1.29E-2</v>
      </c>
    </row>
    <row r="75" spans="2:16">
      <c r="B75" s="108">
        <v>170</v>
      </c>
      <c r="C75" s="109" t="s">
        <v>62</v>
      </c>
      <c r="D75" s="95">
        <f t="shared" si="2"/>
        <v>1.25E-3</v>
      </c>
      <c r="E75" s="110">
        <v>2.484</v>
      </c>
      <c r="F75" s="111">
        <v>11.58</v>
      </c>
      <c r="G75" s="107">
        <f t="shared" si="3"/>
        <v>14.064</v>
      </c>
      <c r="H75" s="108">
        <v>1054</v>
      </c>
      <c r="I75" s="109" t="s">
        <v>63</v>
      </c>
      <c r="J75" s="70">
        <f t="shared" si="4"/>
        <v>0.10540000000000001</v>
      </c>
      <c r="K75" s="108">
        <v>152</v>
      </c>
      <c r="L75" s="109" t="s">
        <v>63</v>
      </c>
      <c r="M75" s="70">
        <f t="shared" si="0"/>
        <v>1.52E-2</v>
      </c>
      <c r="N75" s="108">
        <v>135</v>
      </c>
      <c r="O75" s="109" t="s">
        <v>63</v>
      </c>
      <c r="P75" s="70">
        <f t="shared" si="1"/>
        <v>1.3500000000000002E-2</v>
      </c>
    </row>
    <row r="76" spans="2:16">
      <c r="B76" s="108">
        <v>180</v>
      </c>
      <c r="C76" s="109" t="s">
        <v>62</v>
      </c>
      <c r="D76" s="95">
        <f t="shared" si="2"/>
        <v>1.3235294117647058E-3</v>
      </c>
      <c r="E76" s="110">
        <v>2.556</v>
      </c>
      <c r="F76" s="111">
        <v>11.58</v>
      </c>
      <c r="G76" s="107">
        <f t="shared" si="3"/>
        <v>14.135999999999999</v>
      </c>
      <c r="H76" s="108">
        <v>1102</v>
      </c>
      <c r="I76" s="109" t="s">
        <v>63</v>
      </c>
      <c r="J76" s="70">
        <f t="shared" si="4"/>
        <v>0.11020000000000001</v>
      </c>
      <c r="K76" s="108">
        <v>158</v>
      </c>
      <c r="L76" s="109" t="s">
        <v>63</v>
      </c>
      <c r="M76" s="70">
        <f t="shared" si="0"/>
        <v>1.5800000000000002E-2</v>
      </c>
      <c r="N76" s="108">
        <v>140</v>
      </c>
      <c r="O76" s="109" t="s">
        <v>63</v>
      </c>
      <c r="P76" s="70">
        <f t="shared" si="1"/>
        <v>1.4000000000000002E-2</v>
      </c>
    </row>
    <row r="77" spans="2:16">
      <c r="B77" s="108">
        <v>200</v>
      </c>
      <c r="C77" s="109" t="s">
        <v>62</v>
      </c>
      <c r="D77" s="95">
        <f t="shared" si="2"/>
        <v>1.4705882352941176E-3</v>
      </c>
      <c r="E77" s="110">
        <v>2.694</v>
      </c>
      <c r="F77" s="111">
        <v>11.56</v>
      </c>
      <c r="G77" s="107">
        <f t="shared" si="3"/>
        <v>14.254000000000001</v>
      </c>
      <c r="H77" s="108">
        <v>1199</v>
      </c>
      <c r="I77" s="109" t="s">
        <v>63</v>
      </c>
      <c r="J77" s="70">
        <f t="shared" si="4"/>
        <v>0.11990000000000001</v>
      </c>
      <c r="K77" s="108">
        <v>170</v>
      </c>
      <c r="L77" s="109" t="s">
        <v>63</v>
      </c>
      <c r="M77" s="70">
        <f t="shared" si="0"/>
        <v>1.7000000000000001E-2</v>
      </c>
      <c r="N77" s="108">
        <v>151</v>
      </c>
      <c r="O77" s="109" t="s">
        <v>63</v>
      </c>
      <c r="P77" s="70">
        <f t="shared" si="1"/>
        <v>1.5099999999999999E-2</v>
      </c>
    </row>
    <row r="78" spans="2:16">
      <c r="B78" s="108">
        <v>225</v>
      </c>
      <c r="C78" s="109" t="s">
        <v>62</v>
      </c>
      <c r="D78" s="95">
        <f t="shared" si="2"/>
        <v>1.6544117647058823E-3</v>
      </c>
      <c r="E78" s="110">
        <v>2.8580000000000001</v>
      </c>
      <c r="F78" s="111">
        <v>11.51</v>
      </c>
      <c r="G78" s="107">
        <f t="shared" si="3"/>
        <v>14.368</v>
      </c>
      <c r="H78" s="108">
        <v>1319</v>
      </c>
      <c r="I78" s="109" t="s">
        <v>63</v>
      </c>
      <c r="J78" s="70">
        <f t="shared" si="4"/>
        <v>0.13189999999999999</v>
      </c>
      <c r="K78" s="108">
        <v>184</v>
      </c>
      <c r="L78" s="109" t="s">
        <v>63</v>
      </c>
      <c r="M78" s="70">
        <f t="shared" si="0"/>
        <v>1.84E-2</v>
      </c>
      <c r="N78" s="108">
        <v>164</v>
      </c>
      <c r="O78" s="109" t="s">
        <v>63</v>
      </c>
      <c r="P78" s="70">
        <f t="shared" si="1"/>
        <v>1.6400000000000001E-2</v>
      </c>
    </row>
    <row r="79" spans="2:16">
      <c r="B79" s="108">
        <v>250</v>
      </c>
      <c r="C79" s="109" t="s">
        <v>62</v>
      </c>
      <c r="D79" s="95">
        <f t="shared" si="2"/>
        <v>1.838235294117647E-3</v>
      </c>
      <c r="E79" s="110">
        <v>3.012</v>
      </c>
      <c r="F79" s="111">
        <v>11.44</v>
      </c>
      <c r="G79" s="107">
        <f t="shared" si="3"/>
        <v>14.452</v>
      </c>
      <c r="H79" s="108">
        <v>1438</v>
      </c>
      <c r="I79" s="109" t="s">
        <v>63</v>
      </c>
      <c r="J79" s="70">
        <f t="shared" si="4"/>
        <v>0.14379999999999998</v>
      </c>
      <c r="K79" s="108">
        <v>198</v>
      </c>
      <c r="L79" s="109" t="s">
        <v>63</v>
      </c>
      <c r="M79" s="70">
        <f t="shared" si="0"/>
        <v>1.9800000000000002E-2</v>
      </c>
      <c r="N79" s="108">
        <v>176</v>
      </c>
      <c r="O79" s="109" t="s">
        <v>63</v>
      </c>
      <c r="P79" s="70">
        <f t="shared" si="1"/>
        <v>1.7599999999999998E-2</v>
      </c>
    </row>
    <row r="80" spans="2:16">
      <c r="B80" s="108">
        <v>275</v>
      </c>
      <c r="C80" s="109" t="s">
        <v>62</v>
      </c>
      <c r="D80" s="95">
        <f t="shared" si="2"/>
        <v>2.022058823529412E-3</v>
      </c>
      <c r="E80" s="110">
        <v>3.1459999999999999</v>
      </c>
      <c r="F80" s="111">
        <v>11.36</v>
      </c>
      <c r="G80" s="107">
        <f t="shared" si="3"/>
        <v>14.506</v>
      </c>
      <c r="H80" s="108">
        <v>1557</v>
      </c>
      <c r="I80" s="109" t="s">
        <v>63</v>
      </c>
      <c r="J80" s="70">
        <f t="shared" si="4"/>
        <v>0.15570000000000001</v>
      </c>
      <c r="K80" s="108">
        <v>211</v>
      </c>
      <c r="L80" s="109" t="s">
        <v>63</v>
      </c>
      <c r="M80" s="70">
        <f t="shared" si="0"/>
        <v>2.1100000000000001E-2</v>
      </c>
      <c r="N80" s="108">
        <v>189</v>
      </c>
      <c r="O80" s="109" t="s">
        <v>63</v>
      </c>
      <c r="P80" s="70">
        <f t="shared" si="1"/>
        <v>1.89E-2</v>
      </c>
    </row>
    <row r="81" spans="2:16">
      <c r="B81" s="108">
        <v>300</v>
      </c>
      <c r="C81" s="109" t="s">
        <v>62</v>
      </c>
      <c r="D81" s="95">
        <f t="shared" si="2"/>
        <v>2.2058823529411764E-3</v>
      </c>
      <c r="E81" s="110">
        <v>3.1909999999999998</v>
      </c>
      <c r="F81" s="111">
        <v>11.27</v>
      </c>
      <c r="G81" s="107">
        <f t="shared" si="3"/>
        <v>14.460999999999999</v>
      </c>
      <c r="H81" s="108">
        <v>1676</v>
      </c>
      <c r="I81" s="109" t="s">
        <v>63</v>
      </c>
      <c r="J81" s="70">
        <f t="shared" si="4"/>
        <v>0.1676</v>
      </c>
      <c r="K81" s="108">
        <v>225</v>
      </c>
      <c r="L81" s="109" t="s">
        <v>63</v>
      </c>
      <c r="M81" s="70">
        <f t="shared" si="0"/>
        <v>2.2499999999999999E-2</v>
      </c>
      <c r="N81" s="108">
        <v>201</v>
      </c>
      <c r="O81" s="109" t="s">
        <v>63</v>
      </c>
      <c r="P81" s="70">
        <f t="shared" si="1"/>
        <v>2.01E-2</v>
      </c>
    </row>
    <row r="82" spans="2:16">
      <c r="B82" s="108">
        <v>325</v>
      </c>
      <c r="C82" s="109" t="s">
        <v>62</v>
      </c>
      <c r="D82" s="95">
        <f t="shared" si="2"/>
        <v>2.3897058823529414E-3</v>
      </c>
      <c r="E82" s="110">
        <v>3.2509999999999999</v>
      </c>
      <c r="F82" s="111">
        <v>11.17</v>
      </c>
      <c r="G82" s="107">
        <f t="shared" si="3"/>
        <v>14.420999999999999</v>
      </c>
      <c r="H82" s="108">
        <v>1795</v>
      </c>
      <c r="I82" s="109" t="s">
        <v>63</v>
      </c>
      <c r="J82" s="70">
        <f t="shared" si="4"/>
        <v>0.17949999999999999</v>
      </c>
      <c r="K82" s="108">
        <v>238</v>
      </c>
      <c r="L82" s="109" t="s">
        <v>63</v>
      </c>
      <c r="M82" s="70">
        <f t="shared" si="0"/>
        <v>2.3799999999999998E-2</v>
      </c>
      <c r="N82" s="108">
        <v>214</v>
      </c>
      <c r="O82" s="109" t="s">
        <v>63</v>
      </c>
      <c r="P82" s="70">
        <f t="shared" si="1"/>
        <v>2.1399999999999999E-2</v>
      </c>
    </row>
    <row r="83" spans="2:16">
      <c r="B83" s="108">
        <v>350</v>
      </c>
      <c r="C83" s="109" t="s">
        <v>62</v>
      </c>
      <c r="D83" s="95">
        <f t="shared" si="2"/>
        <v>2.5735294117647058E-3</v>
      </c>
      <c r="E83" s="110">
        <v>3.319</v>
      </c>
      <c r="F83" s="111">
        <v>11.07</v>
      </c>
      <c r="G83" s="107">
        <f t="shared" si="3"/>
        <v>14.388999999999999</v>
      </c>
      <c r="H83" s="108">
        <v>1915</v>
      </c>
      <c r="I83" s="109" t="s">
        <v>63</v>
      </c>
      <c r="J83" s="70">
        <f t="shared" si="4"/>
        <v>0.1915</v>
      </c>
      <c r="K83" s="108">
        <v>251</v>
      </c>
      <c r="L83" s="109" t="s">
        <v>63</v>
      </c>
      <c r="M83" s="70">
        <f t="shared" si="0"/>
        <v>2.5100000000000001E-2</v>
      </c>
      <c r="N83" s="108">
        <v>226</v>
      </c>
      <c r="O83" s="109" t="s">
        <v>63</v>
      </c>
      <c r="P83" s="70">
        <f t="shared" si="1"/>
        <v>2.2600000000000002E-2</v>
      </c>
    </row>
    <row r="84" spans="2:16">
      <c r="B84" s="108">
        <v>375</v>
      </c>
      <c r="C84" s="109" t="s">
        <v>62</v>
      </c>
      <c r="D84" s="95">
        <f t="shared" si="2"/>
        <v>2.7573529411764708E-3</v>
      </c>
      <c r="E84" s="110">
        <v>3.391</v>
      </c>
      <c r="F84" s="111">
        <v>10.97</v>
      </c>
      <c r="G84" s="107">
        <f t="shared" si="3"/>
        <v>14.361000000000001</v>
      </c>
      <c r="H84" s="108">
        <v>2035</v>
      </c>
      <c r="I84" s="109" t="s">
        <v>63</v>
      </c>
      <c r="J84" s="70">
        <f t="shared" si="4"/>
        <v>0.20350000000000001</v>
      </c>
      <c r="K84" s="108">
        <v>264</v>
      </c>
      <c r="L84" s="109" t="s">
        <v>63</v>
      </c>
      <c r="M84" s="70">
        <f t="shared" ref="M84:M147" si="5">K84/1000/10</f>
        <v>2.64E-2</v>
      </c>
      <c r="N84" s="108">
        <v>238</v>
      </c>
      <c r="O84" s="109" t="s">
        <v>63</v>
      </c>
      <c r="P84" s="70">
        <f t="shared" ref="P84:P147" si="6">N84/1000/10</f>
        <v>2.3799999999999998E-2</v>
      </c>
    </row>
    <row r="85" spans="2:16">
      <c r="B85" s="108">
        <v>400</v>
      </c>
      <c r="C85" s="109" t="s">
        <v>62</v>
      </c>
      <c r="D85" s="95">
        <f t="shared" ref="D85:D93" si="7">B85/1000/$C$5</f>
        <v>2.9411764705882353E-3</v>
      </c>
      <c r="E85" s="110">
        <v>3.464</v>
      </c>
      <c r="F85" s="111">
        <v>10.86</v>
      </c>
      <c r="G85" s="107">
        <f t="shared" ref="G85:G148" si="8">E85+F85</f>
        <v>14.324</v>
      </c>
      <c r="H85" s="108">
        <v>2155</v>
      </c>
      <c r="I85" s="109" t="s">
        <v>63</v>
      </c>
      <c r="J85" s="70">
        <f t="shared" ref="J85:J102" si="9">H85/1000/10</f>
        <v>0.21549999999999997</v>
      </c>
      <c r="K85" s="108">
        <v>276</v>
      </c>
      <c r="L85" s="109" t="s">
        <v>63</v>
      </c>
      <c r="M85" s="70">
        <f t="shared" si="5"/>
        <v>2.7600000000000003E-2</v>
      </c>
      <c r="N85" s="108">
        <v>250</v>
      </c>
      <c r="O85" s="109" t="s">
        <v>63</v>
      </c>
      <c r="P85" s="70">
        <f t="shared" si="6"/>
        <v>2.5000000000000001E-2</v>
      </c>
    </row>
    <row r="86" spans="2:16">
      <c r="B86" s="108">
        <v>450</v>
      </c>
      <c r="C86" s="109" t="s">
        <v>62</v>
      </c>
      <c r="D86" s="95">
        <f t="shared" si="7"/>
        <v>3.3088235294117647E-3</v>
      </c>
      <c r="E86" s="110">
        <v>3.6110000000000002</v>
      </c>
      <c r="F86" s="111">
        <v>10.65</v>
      </c>
      <c r="G86" s="107">
        <f t="shared" si="8"/>
        <v>14.261000000000001</v>
      </c>
      <c r="H86" s="108">
        <v>2397</v>
      </c>
      <c r="I86" s="109" t="s">
        <v>63</v>
      </c>
      <c r="J86" s="70">
        <f t="shared" si="9"/>
        <v>0.23969999999999997</v>
      </c>
      <c r="K86" s="108">
        <v>302</v>
      </c>
      <c r="L86" s="109" t="s">
        <v>63</v>
      </c>
      <c r="M86" s="70">
        <f t="shared" si="5"/>
        <v>3.0199999999999998E-2</v>
      </c>
      <c r="N86" s="108">
        <v>274</v>
      </c>
      <c r="O86" s="109" t="s">
        <v>63</v>
      </c>
      <c r="P86" s="70">
        <f t="shared" si="6"/>
        <v>2.7400000000000001E-2</v>
      </c>
    </row>
    <row r="87" spans="2:16">
      <c r="B87" s="108">
        <v>500</v>
      </c>
      <c r="C87" s="109" t="s">
        <v>62</v>
      </c>
      <c r="D87" s="95">
        <f t="shared" si="7"/>
        <v>3.6764705882352941E-3</v>
      </c>
      <c r="E87" s="110">
        <v>3.754</v>
      </c>
      <c r="F87" s="111">
        <v>10.44</v>
      </c>
      <c r="G87" s="107">
        <f t="shared" si="8"/>
        <v>14.193999999999999</v>
      </c>
      <c r="H87" s="108">
        <v>2640</v>
      </c>
      <c r="I87" s="109" t="s">
        <v>63</v>
      </c>
      <c r="J87" s="70">
        <f t="shared" si="9"/>
        <v>0.26400000000000001</v>
      </c>
      <c r="K87" s="108">
        <v>328</v>
      </c>
      <c r="L87" s="109" t="s">
        <v>63</v>
      </c>
      <c r="M87" s="70">
        <f t="shared" si="5"/>
        <v>3.2800000000000003E-2</v>
      </c>
      <c r="N87" s="108">
        <v>298</v>
      </c>
      <c r="O87" s="109" t="s">
        <v>63</v>
      </c>
      <c r="P87" s="70">
        <f t="shared" si="6"/>
        <v>2.98E-2</v>
      </c>
    </row>
    <row r="88" spans="2:16">
      <c r="B88" s="108">
        <v>550</v>
      </c>
      <c r="C88" s="109" t="s">
        <v>62</v>
      </c>
      <c r="D88" s="95">
        <f t="shared" si="7"/>
        <v>4.0441176470588239E-3</v>
      </c>
      <c r="E88" s="110">
        <v>3.891</v>
      </c>
      <c r="F88" s="111">
        <v>10.23</v>
      </c>
      <c r="G88" s="107">
        <f t="shared" si="8"/>
        <v>14.121</v>
      </c>
      <c r="H88" s="108">
        <v>2885</v>
      </c>
      <c r="I88" s="109" t="s">
        <v>63</v>
      </c>
      <c r="J88" s="70">
        <f t="shared" si="9"/>
        <v>0.28849999999999998</v>
      </c>
      <c r="K88" s="108">
        <v>353</v>
      </c>
      <c r="L88" s="109" t="s">
        <v>63</v>
      </c>
      <c r="M88" s="70">
        <f t="shared" si="5"/>
        <v>3.5299999999999998E-2</v>
      </c>
      <c r="N88" s="108">
        <v>322</v>
      </c>
      <c r="O88" s="109" t="s">
        <v>63</v>
      </c>
      <c r="P88" s="70">
        <f t="shared" si="6"/>
        <v>3.2199999999999999E-2</v>
      </c>
    </row>
    <row r="89" spans="2:16">
      <c r="B89" s="108">
        <v>600</v>
      </c>
      <c r="C89" s="109" t="s">
        <v>62</v>
      </c>
      <c r="D89" s="95">
        <f t="shared" si="7"/>
        <v>4.4117647058823529E-3</v>
      </c>
      <c r="E89" s="110">
        <v>4.0220000000000002</v>
      </c>
      <c r="F89" s="111">
        <v>10.029999999999999</v>
      </c>
      <c r="G89" s="107">
        <f t="shared" si="8"/>
        <v>14.052</v>
      </c>
      <c r="H89" s="108">
        <v>3131</v>
      </c>
      <c r="I89" s="109" t="s">
        <v>63</v>
      </c>
      <c r="J89" s="70">
        <f t="shared" si="9"/>
        <v>0.31309999999999999</v>
      </c>
      <c r="K89" s="108">
        <v>378</v>
      </c>
      <c r="L89" s="109" t="s">
        <v>63</v>
      </c>
      <c r="M89" s="70">
        <f t="shared" si="5"/>
        <v>3.78E-2</v>
      </c>
      <c r="N89" s="108">
        <v>345</v>
      </c>
      <c r="O89" s="109" t="s">
        <v>63</v>
      </c>
      <c r="P89" s="70">
        <f t="shared" si="6"/>
        <v>3.4499999999999996E-2</v>
      </c>
    </row>
    <row r="90" spans="2:16">
      <c r="B90" s="108">
        <v>650</v>
      </c>
      <c r="C90" s="109" t="s">
        <v>62</v>
      </c>
      <c r="D90" s="95">
        <f t="shared" si="7"/>
        <v>4.7794117647058827E-3</v>
      </c>
      <c r="E90" s="110">
        <v>4.149</v>
      </c>
      <c r="F90" s="111">
        <v>9.8369999999999997</v>
      </c>
      <c r="G90" s="107">
        <f t="shared" si="8"/>
        <v>13.986000000000001</v>
      </c>
      <c r="H90" s="108">
        <v>3378</v>
      </c>
      <c r="I90" s="109" t="s">
        <v>63</v>
      </c>
      <c r="J90" s="70">
        <f t="shared" si="9"/>
        <v>0.33779999999999999</v>
      </c>
      <c r="K90" s="108">
        <v>402</v>
      </c>
      <c r="L90" s="109" t="s">
        <v>63</v>
      </c>
      <c r="M90" s="70">
        <f t="shared" si="5"/>
        <v>4.02E-2</v>
      </c>
      <c r="N90" s="108">
        <v>368</v>
      </c>
      <c r="O90" s="109" t="s">
        <v>63</v>
      </c>
      <c r="P90" s="70">
        <f t="shared" si="6"/>
        <v>3.6799999999999999E-2</v>
      </c>
    </row>
    <row r="91" spans="2:16">
      <c r="B91" s="108">
        <v>700</v>
      </c>
      <c r="C91" s="109" t="s">
        <v>62</v>
      </c>
      <c r="D91" s="95">
        <f t="shared" si="7"/>
        <v>5.1470588235294117E-3</v>
      </c>
      <c r="E91" s="110">
        <v>4.2720000000000002</v>
      </c>
      <c r="F91" s="111">
        <v>9.6489999999999991</v>
      </c>
      <c r="G91" s="107">
        <f t="shared" si="8"/>
        <v>13.920999999999999</v>
      </c>
      <c r="H91" s="108">
        <v>3627</v>
      </c>
      <c r="I91" s="109" t="s">
        <v>63</v>
      </c>
      <c r="J91" s="70">
        <f t="shared" si="9"/>
        <v>0.36269999999999997</v>
      </c>
      <c r="K91" s="108">
        <v>425</v>
      </c>
      <c r="L91" s="109" t="s">
        <v>63</v>
      </c>
      <c r="M91" s="70">
        <f t="shared" si="5"/>
        <v>4.2499999999999996E-2</v>
      </c>
      <c r="N91" s="108">
        <v>391</v>
      </c>
      <c r="O91" s="109" t="s">
        <v>63</v>
      </c>
      <c r="P91" s="70">
        <f t="shared" si="6"/>
        <v>3.9100000000000003E-2</v>
      </c>
    </row>
    <row r="92" spans="2:16">
      <c r="B92" s="108">
        <v>800</v>
      </c>
      <c r="C92" s="109" t="s">
        <v>62</v>
      </c>
      <c r="D92" s="95">
        <f t="shared" si="7"/>
        <v>5.8823529411764705E-3</v>
      </c>
      <c r="E92" s="110">
        <v>4.508</v>
      </c>
      <c r="F92" s="111">
        <v>9.2940000000000005</v>
      </c>
      <c r="G92" s="107">
        <f t="shared" si="8"/>
        <v>13.802</v>
      </c>
      <c r="H92" s="108">
        <v>4129</v>
      </c>
      <c r="I92" s="109" t="s">
        <v>63</v>
      </c>
      <c r="J92" s="70">
        <f t="shared" si="9"/>
        <v>0.41289999999999993</v>
      </c>
      <c r="K92" s="108">
        <v>475</v>
      </c>
      <c r="L92" s="109" t="s">
        <v>63</v>
      </c>
      <c r="M92" s="70">
        <f t="shared" si="5"/>
        <v>4.7500000000000001E-2</v>
      </c>
      <c r="N92" s="108">
        <v>438</v>
      </c>
      <c r="O92" s="109" t="s">
        <v>63</v>
      </c>
      <c r="P92" s="70">
        <f t="shared" si="6"/>
        <v>4.3799999999999999E-2</v>
      </c>
    </row>
    <row r="93" spans="2:16">
      <c r="B93" s="108">
        <v>900</v>
      </c>
      <c r="C93" s="109" t="s">
        <v>62</v>
      </c>
      <c r="D93" s="95">
        <f t="shared" si="7"/>
        <v>6.6176470588235293E-3</v>
      </c>
      <c r="E93" s="110">
        <v>4.734</v>
      </c>
      <c r="F93" s="111">
        <v>8.9649999999999999</v>
      </c>
      <c r="G93" s="107">
        <f t="shared" si="8"/>
        <v>13.699</v>
      </c>
      <c r="H93" s="108">
        <v>4635</v>
      </c>
      <c r="I93" s="109" t="s">
        <v>63</v>
      </c>
      <c r="J93" s="70">
        <f t="shared" si="9"/>
        <v>0.46349999999999997</v>
      </c>
      <c r="K93" s="108">
        <v>522</v>
      </c>
      <c r="L93" s="109" t="s">
        <v>63</v>
      </c>
      <c r="M93" s="70">
        <f t="shared" si="5"/>
        <v>5.2200000000000003E-2</v>
      </c>
      <c r="N93" s="108">
        <v>483</v>
      </c>
      <c r="O93" s="109" t="s">
        <v>63</v>
      </c>
      <c r="P93" s="70">
        <f t="shared" si="6"/>
        <v>4.8299999999999996E-2</v>
      </c>
    </row>
    <row r="94" spans="2:16">
      <c r="B94" s="108">
        <v>1</v>
      </c>
      <c r="C94" s="118" t="s">
        <v>64</v>
      </c>
      <c r="D94" s="70">
        <f t="shared" ref="D94:D157" si="10">B94/$C$5</f>
        <v>7.3529411764705881E-3</v>
      </c>
      <c r="E94" s="110">
        <v>4.9539999999999997</v>
      </c>
      <c r="F94" s="111">
        <v>8.66</v>
      </c>
      <c r="G94" s="107">
        <f t="shared" si="8"/>
        <v>13.614000000000001</v>
      </c>
      <c r="H94" s="108">
        <v>5146</v>
      </c>
      <c r="I94" s="109" t="s">
        <v>63</v>
      </c>
      <c r="J94" s="70">
        <f t="shared" si="9"/>
        <v>0.51459999999999995</v>
      </c>
      <c r="K94" s="108">
        <v>568</v>
      </c>
      <c r="L94" s="109" t="s">
        <v>63</v>
      </c>
      <c r="M94" s="70">
        <f t="shared" si="5"/>
        <v>5.6799999999999996E-2</v>
      </c>
      <c r="N94" s="108">
        <v>529</v>
      </c>
      <c r="O94" s="109" t="s">
        <v>63</v>
      </c>
      <c r="P94" s="70">
        <f t="shared" si="6"/>
        <v>5.2900000000000003E-2</v>
      </c>
    </row>
    <row r="95" spans="2:16">
      <c r="B95" s="108">
        <v>1.1000000000000001</v>
      </c>
      <c r="C95" s="109" t="s">
        <v>64</v>
      </c>
      <c r="D95" s="70">
        <f t="shared" si="10"/>
        <v>8.0882352941176478E-3</v>
      </c>
      <c r="E95" s="110">
        <v>5.1680000000000001</v>
      </c>
      <c r="F95" s="111">
        <v>8.3780000000000001</v>
      </c>
      <c r="G95" s="107">
        <f t="shared" si="8"/>
        <v>13.545999999999999</v>
      </c>
      <c r="H95" s="108">
        <v>5659</v>
      </c>
      <c r="I95" s="109" t="s">
        <v>63</v>
      </c>
      <c r="J95" s="70">
        <f t="shared" si="9"/>
        <v>0.56589999999999996</v>
      </c>
      <c r="K95" s="108">
        <v>613</v>
      </c>
      <c r="L95" s="109" t="s">
        <v>63</v>
      </c>
      <c r="M95" s="70">
        <f t="shared" si="5"/>
        <v>6.13E-2</v>
      </c>
      <c r="N95" s="108">
        <v>574</v>
      </c>
      <c r="O95" s="109" t="s">
        <v>63</v>
      </c>
      <c r="P95" s="70">
        <f t="shared" si="6"/>
        <v>5.7399999999999993E-2</v>
      </c>
    </row>
    <row r="96" spans="2:16">
      <c r="B96" s="108">
        <v>1.2</v>
      </c>
      <c r="C96" s="109" t="s">
        <v>64</v>
      </c>
      <c r="D96" s="70">
        <f t="shared" si="10"/>
        <v>8.8235294117647058E-3</v>
      </c>
      <c r="E96" s="110">
        <v>5.3760000000000003</v>
      </c>
      <c r="F96" s="111">
        <v>8.1170000000000009</v>
      </c>
      <c r="G96" s="107">
        <f t="shared" si="8"/>
        <v>13.493000000000002</v>
      </c>
      <c r="H96" s="108">
        <v>6175</v>
      </c>
      <c r="I96" s="109" t="s">
        <v>63</v>
      </c>
      <c r="J96" s="70">
        <f t="shared" si="9"/>
        <v>0.61749999999999994</v>
      </c>
      <c r="K96" s="108">
        <v>656</v>
      </c>
      <c r="L96" s="109" t="s">
        <v>63</v>
      </c>
      <c r="M96" s="70">
        <f t="shared" si="5"/>
        <v>6.5600000000000006E-2</v>
      </c>
      <c r="N96" s="108">
        <v>618</v>
      </c>
      <c r="O96" s="109" t="s">
        <v>63</v>
      </c>
      <c r="P96" s="70">
        <f t="shared" si="6"/>
        <v>6.1800000000000001E-2</v>
      </c>
    </row>
    <row r="97" spans="2:16">
      <c r="B97" s="108">
        <v>1.3</v>
      </c>
      <c r="C97" s="109" t="s">
        <v>64</v>
      </c>
      <c r="D97" s="70">
        <f t="shared" si="10"/>
        <v>9.5588235294117654E-3</v>
      </c>
      <c r="E97" s="110">
        <v>5.5789999999999997</v>
      </c>
      <c r="F97" s="111">
        <v>7.8730000000000002</v>
      </c>
      <c r="G97" s="107">
        <f t="shared" si="8"/>
        <v>13.452</v>
      </c>
      <c r="H97" s="108">
        <v>6694</v>
      </c>
      <c r="I97" s="109" t="s">
        <v>63</v>
      </c>
      <c r="J97" s="70">
        <f t="shared" si="9"/>
        <v>0.6694</v>
      </c>
      <c r="K97" s="108">
        <v>699</v>
      </c>
      <c r="L97" s="109" t="s">
        <v>63</v>
      </c>
      <c r="M97" s="70">
        <f t="shared" si="5"/>
        <v>6.989999999999999E-2</v>
      </c>
      <c r="N97" s="108">
        <v>662</v>
      </c>
      <c r="O97" s="109" t="s">
        <v>63</v>
      </c>
      <c r="P97" s="70">
        <f t="shared" si="6"/>
        <v>6.6200000000000009E-2</v>
      </c>
    </row>
    <row r="98" spans="2:16">
      <c r="B98" s="108">
        <v>1.4</v>
      </c>
      <c r="C98" s="109" t="s">
        <v>64</v>
      </c>
      <c r="D98" s="70">
        <f t="shared" si="10"/>
        <v>1.0294117647058823E-2</v>
      </c>
      <c r="E98" s="110">
        <v>5.7770000000000001</v>
      </c>
      <c r="F98" s="111">
        <v>7.6459999999999999</v>
      </c>
      <c r="G98" s="107">
        <f t="shared" si="8"/>
        <v>13.423</v>
      </c>
      <c r="H98" s="108">
        <v>7214</v>
      </c>
      <c r="I98" s="109" t="s">
        <v>63</v>
      </c>
      <c r="J98" s="70">
        <f t="shared" si="9"/>
        <v>0.72140000000000004</v>
      </c>
      <c r="K98" s="108">
        <v>740</v>
      </c>
      <c r="L98" s="109" t="s">
        <v>63</v>
      </c>
      <c r="M98" s="70">
        <f t="shared" si="5"/>
        <v>7.3999999999999996E-2</v>
      </c>
      <c r="N98" s="108">
        <v>706</v>
      </c>
      <c r="O98" s="109" t="s">
        <v>63</v>
      </c>
      <c r="P98" s="70">
        <f t="shared" si="6"/>
        <v>7.0599999999999996E-2</v>
      </c>
    </row>
    <row r="99" spans="2:16">
      <c r="B99" s="108">
        <v>1.5</v>
      </c>
      <c r="C99" s="109" t="s">
        <v>64</v>
      </c>
      <c r="D99" s="70">
        <f t="shared" si="10"/>
        <v>1.1029411764705883E-2</v>
      </c>
      <c r="E99" s="110">
        <v>5.9690000000000003</v>
      </c>
      <c r="F99" s="111">
        <v>7.4340000000000002</v>
      </c>
      <c r="G99" s="107">
        <f t="shared" si="8"/>
        <v>13.403</v>
      </c>
      <c r="H99" s="108">
        <v>7736</v>
      </c>
      <c r="I99" s="109" t="s">
        <v>63</v>
      </c>
      <c r="J99" s="70">
        <f t="shared" si="9"/>
        <v>0.77359999999999995</v>
      </c>
      <c r="K99" s="108">
        <v>780</v>
      </c>
      <c r="L99" s="109" t="s">
        <v>63</v>
      </c>
      <c r="M99" s="70">
        <f t="shared" si="5"/>
        <v>7.8E-2</v>
      </c>
      <c r="N99" s="108">
        <v>750</v>
      </c>
      <c r="O99" s="109" t="s">
        <v>63</v>
      </c>
      <c r="P99" s="70">
        <f t="shared" si="6"/>
        <v>7.4999999999999997E-2</v>
      </c>
    </row>
    <row r="100" spans="2:16">
      <c r="B100" s="108">
        <v>1.6</v>
      </c>
      <c r="C100" s="109" t="s">
        <v>64</v>
      </c>
      <c r="D100" s="70">
        <f t="shared" si="10"/>
        <v>1.1764705882352941E-2</v>
      </c>
      <c r="E100" s="110">
        <v>6.1559999999999997</v>
      </c>
      <c r="F100" s="111">
        <v>7.2350000000000003</v>
      </c>
      <c r="G100" s="107">
        <f t="shared" si="8"/>
        <v>13.391</v>
      </c>
      <c r="H100" s="108">
        <v>8258</v>
      </c>
      <c r="I100" s="109" t="s">
        <v>63</v>
      </c>
      <c r="J100" s="70">
        <f t="shared" si="9"/>
        <v>0.82579999999999987</v>
      </c>
      <c r="K100" s="108">
        <v>820</v>
      </c>
      <c r="L100" s="109" t="s">
        <v>63</v>
      </c>
      <c r="M100" s="70">
        <f t="shared" si="5"/>
        <v>8.199999999999999E-2</v>
      </c>
      <c r="N100" s="108">
        <v>793</v>
      </c>
      <c r="O100" s="109" t="s">
        <v>63</v>
      </c>
      <c r="P100" s="70">
        <f t="shared" si="6"/>
        <v>7.9300000000000009E-2</v>
      </c>
    </row>
    <row r="101" spans="2:16">
      <c r="B101" s="108">
        <v>1.7</v>
      </c>
      <c r="C101" s="109" t="s">
        <v>64</v>
      </c>
      <c r="D101" s="70">
        <f t="shared" si="10"/>
        <v>1.2499999999999999E-2</v>
      </c>
      <c r="E101" s="110">
        <v>6.3390000000000004</v>
      </c>
      <c r="F101" s="111">
        <v>7.048</v>
      </c>
      <c r="G101" s="107">
        <f t="shared" si="8"/>
        <v>13.387</v>
      </c>
      <c r="H101" s="108">
        <v>8781</v>
      </c>
      <c r="I101" s="109" t="s">
        <v>63</v>
      </c>
      <c r="J101" s="70">
        <f t="shared" si="9"/>
        <v>0.8781000000000001</v>
      </c>
      <c r="K101" s="108">
        <v>858</v>
      </c>
      <c r="L101" s="109" t="s">
        <v>63</v>
      </c>
      <c r="M101" s="70">
        <f t="shared" si="5"/>
        <v>8.5800000000000001E-2</v>
      </c>
      <c r="N101" s="108">
        <v>835</v>
      </c>
      <c r="O101" s="109" t="s">
        <v>63</v>
      </c>
      <c r="P101" s="70">
        <f t="shared" si="6"/>
        <v>8.3499999999999991E-2</v>
      </c>
    </row>
    <row r="102" spans="2:16">
      <c r="B102" s="108">
        <v>1.8</v>
      </c>
      <c r="C102" s="109" t="s">
        <v>64</v>
      </c>
      <c r="D102" s="70">
        <f t="shared" si="10"/>
        <v>1.3235294117647059E-2</v>
      </c>
      <c r="E102" s="110">
        <v>6.5179999999999998</v>
      </c>
      <c r="F102" s="111">
        <v>6.8730000000000002</v>
      </c>
      <c r="G102" s="107">
        <f t="shared" si="8"/>
        <v>13.391</v>
      </c>
      <c r="H102" s="108">
        <v>9305</v>
      </c>
      <c r="I102" s="109" t="s">
        <v>63</v>
      </c>
      <c r="J102" s="70">
        <f t="shared" si="9"/>
        <v>0.93049999999999999</v>
      </c>
      <c r="K102" s="108">
        <v>896</v>
      </c>
      <c r="L102" s="109" t="s">
        <v>63</v>
      </c>
      <c r="M102" s="70">
        <f t="shared" si="5"/>
        <v>8.9599999999999999E-2</v>
      </c>
      <c r="N102" s="108">
        <v>877</v>
      </c>
      <c r="O102" s="109" t="s">
        <v>63</v>
      </c>
      <c r="P102" s="70">
        <f t="shared" si="6"/>
        <v>8.77E-2</v>
      </c>
    </row>
    <row r="103" spans="2:16">
      <c r="B103" s="108">
        <v>2</v>
      </c>
      <c r="C103" s="109" t="s">
        <v>64</v>
      </c>
      <c r="D103" s="70">
        <f t="shared" si="10"/>
        <v>1.4705882352941176E-2</v>
      </c>
      <c r="E103" s="110">
        <v>6.8659999999999997</v>
      </c>
      <c r="F103" s="111">
        <v>6.5510000000000002</v>
      </c>
      <c r="G103" s="107">
        <f t="shared" si="8"/>
        <v>13.417</v>
      </c>
      <c r="H103" s="108">
        <v>1.04</v>
      </c>
      <c r="I103" s="118" t="s">
        <v>65</v>
      </c>
      <c r="J103" s="71">
        <f t="shared" ref="J103:J166" si="11">H103</f>
        <v>1.04</v>
      </c>
      <c r="K103" s="108">
        <v>973</v>
      </c>
      <c r="L103" s="109" t="s">
        <v>63</v>
      </c>
      <c r="M103" s="70">
        <f t="shared" si="5"/>
        <v>9.7299999999999998E-2</v>
      </c>
      <c r="N103" s="108">
        <v>960</v>
      </c>
      <c r="O103" s="109" t="s">
        <v>63</v>
      </c>
      <c r="P103" s="70">
        <f t="shared" si="6"/>
        <v>9.6000000000000002E-2</v>
      </c>
    </row>
    <row r="104" spans="2:16">
      <c r="B104" s="108">
        <v>2.25</v>
      </c>
      <c r="C104" s="109" t="s">
        <v>64</v>
      </c>
      <c r="D104" s="70">
        <f t="shared" si="10"/>
        <v>1.6544117647058824E-2</v>
      </c>
      <c r="E104" s="110">
        <v>7.2850000000000001</v>
      </c>
      <c r="F104" s="111">
        <v>6.1950000000000003</v>
      </c>
      <c r="G104" s="107">
        <f t="shared" si="8"/>
        <v>13.48</v>
      </c>
      <c r="H104" s="108">
        <v>1.17</v>
      </c>
      <c r="I104" s="109" t="s">
        <v>65</v>
      </c>
      <c r="J104" s="71">
        <f t="shared" si="11"/>
        <v>1.17</v>
      </c>
      <c r="K104" s="108">
        <v>1068</v>
      </c>
      <c r="L104" s="109" t="s">
        <v>63</v>
      </c>
      <c r="M104" s="70">
        <f t="shared" si="5"/>
        <v>0.10680000000000001</v>
      </c>
      <c r="N104" s="108">
        <v>1061</v>
      </c>
      <c r="O104" s="109" t="s">
        <v>63</v>
      </c>
      <c r="P104" s="70">
        <f t="shared" si="6"/>
        <v>0.1061</v>
      </c>
    </row>
    <row r="105" spans="2:16">
      <c r="B105" s="108">
        <v>2.5</v>
      </c>
      <c r="C105" s="109" t="s">
        <v>64</v>
      </c>
      <c r="D105" s="70">
        <f t="shared" si="10"/>
        <v>1.8382352941176471E-2</v>
      </c>
      <c r="E105" s="110">
        <v>7.6909999999999998</v>
      </c>
      <c r="F105" s="111">
        <v>5.8819999999999997</v>
      </c>
      <c r="G105" s="107">
        <f t="shared" si="8"/>
        <v>13.573</v>
      </c>
      <c r="H105" s="108">
        <v>1.3</v>
      </c>
      <c r="I105" s="109" t="s">
        <v>65</v>
      </c>
      <c r="J105" s="71">
        <f t="shared" si="11"/>
        <v>1.3</v>
      </c>
      <c r="K105" s="108">
        <v>1156</v>
      </c>
      <c r="L105" s="109" t="s">
        <v>63</v>
      </c>
      <c r="M105" s="70">
        <f t="shared" si="5"/>
        <v>0.11559999999999999</v>
      </c>
      <c r="N105" s="108">
        <v>1159</v>
      </c>
      <c r="O105" s="109" t="s">
        <v>63</v>
      </c>
      <c r="P105" s="70">
        <f t="shared" si="6"/>
        <v>0.1159</v>
      </c>
    </row>
    <row r="106" spans="2:16">
      <c r="B106" s="108">
        <v>2.75</v>
      </c>
      <c r="C106" s="109" t="s">
        <v>64</v>
      </c>
      <c r="D106" s="70">
        <f t="shared" si="10"/>
        <v>2.0220588235294119E-2</v>
      </c>
      <c r="E106" s="110">
        <v>8.0869999999999997</v>
      </c>
      <c r="F106" s="111">
        <v>5.6040000000000001</v>
      </c>
      <c r="G106" s="107">
        <f t="shared" si="8"/>
        <v>13.690999999999999</v>
      </c>
      <c r="H106" s="108">
        <v>1.42</v>
      </c>
      <c r="I106" s="109" t="s">
        <v>65</v>
      </c>
      <c r="J106" s="71">
        <f t="shared" si="11"/>
        <v>1.42</v>
      </c>
      <c r="K106" s="108">
        <v>1239</v>
      </c>
      <c r="L106" s="109" t="s">
        <v>63</v>
      </c>
      <c r="M106" s="70">
        <f t="shared" si="5"/>
        <v>0.12390000000000001</v>
      </c>
      <c r="N106" s="108">
        <v>1254</v>
      </c>
      <c r="O106" s="109" t="s">
        <v>63</v>
      </c>
      <c r="P106" s="70">
        <f t="shared" si="6"/>
        <v>0.12540000000000001</v>
      </c>
    </row>
    <row r="107" spans="2:16">
      <c r="B107" s="108">
        <v>3</v>
      </c>
      <c r="C107" s="109" t="s">
        <v>64</v>
      </c>
      <c r="D107" s="70">
        <f t="shared" si="10"/>
        <v>2.2058823529411766E-2</v>
      </c>
      <c r="E107" s="110">
        <v>8.4719999999999995</v>
      </c>
      <c r="F107" s="111">
        <v>5.3559999999999999</v>
      </c>
      <c r="G107" s="107">
        <f t="shared" si="8"/>
        <v>13.827999999999999</v>
      </c>
      <c r="H107" s="108">
        <v>1.55</v>
      </c>
      <c r="I107" s="109" t="s">
        <v>65</v>
      </c>
      <c r="J107" s="71">
        <f t="shared" si="11"/>
        <v>1.55</v>
      </c>
      <c r="K107" s="108">
        <v>1318</v>
      </c>
      <c r="L107" s="109" t="s">
        <v>63</v>
      </c>
      <c r="M107" s="70">
        <f t="shared" si="5"/>
        <v>0.1318</v>
      </c>
      <c r="N107" s="108">
        <v>1346</v>
      </c>
      <c r="O107" s="109" t="s">
        <v>63</v>
      </c>
      <c r="P107" s="70">
        <f t="shared" si="6"/>
        <v>0.1346</v>
      </c>
    </row>
    <row r="108" spans="2:16">
      <c r="B108" s="108">
        <v>3.25</v>
      </c>
      <c r="C108" s="109" t="s">
        <v>64</v>
      </c>
      <c r="D108" s="70">
        <f t="shared" si="10"/>
        <v>2.389705882352941E-2</v>
      </c>
      <c r="E108" s="110">
        <v>8.8469999999999995</v>
      </c>
      <c r="F108" s="111">
        <v>5.1319999999999997</v>
      </c>
      <c r="G108" s="107">
        <f t="shared" si="8"/>
        <v>13.978999999999999</v>
      </c>
      <c r="H108" s="108">
        <v>1.68</v>
      </c>
      <c r="I108" s="109" t="s">
        <v>65</v>
      </c>
      <c r="J108" s="71">
        <f t="shared" si="11"/>
        <v>1.68</v>
      </c>
      <c r="K108" s="108">
        <v>1392</v>
      </c>
      <c r="L108" s="109" t="s">
        <v>63</v>
      </c>
      <c r="M108" s="70">
        <f t="shared" si="5"/>
        <v>0.13919999999999999</v>
      </c>
      <c r="N108" s="108">
        <v>1436</v>
      </c>
      <c r="O108" s="109" t="s">
        <v>63</v>
      </c>
      <c r="P108" s="70">
        <f t="shared" si="6"/>
        <v>0.14360000000000001</v>
      </c>
    </row>
    <row r="109" spans="2:16">
      <c r="B109" s="108">
        <v>3.5</v>
      </c>
      <c r="C109" s="109" t="s">
        <v>64</v>
      </c>
      <c r="D109" s="70">
        <f t="shared" si="10"/>
        <v>2.5735294117647058E-2</v>
      </c>
      <c r="E109" s="110">
        <v>9.2119999999999997</v>
      </c>
      <c r="F109" s="111">
        <v>4.9290000000000003</v>
      </c>
      <c r="G109" s="107">
        <f t="shared" si="8"/>
        <v>14.141</v>
      </c>
      <c r="H109" s="108">
        <v>1.8</v>
      </c>
      <c r="I109" s="109" t="s">
        <v>65</v>
      </c>
      <c r="J109" s="71">
        <f t="shared" si="11"/>
        <v>1.8</v>
      </c>
      <c r="K109" s="108">
        <v>1461</v>
      </c>
      <c r="L109" s="109" t="s">
        <v>63</v>
      </c>
      <c r="M109" s="70">
        <f t="shared" si="5"/>
        <v>0.14610000000000001</v>
      </c>
      <c r="N109" s="108">
        <v>1522</v>
      </c>
      <c r="O109" s="109" t="s">
        <v>63</v>
      </c>
      <c r="P109" s="70">
        <f t="shared" si="6"/>
        <v>0.1522</v>
      </c>
    </row>
    <row r="110" spans="2:16">
      <c r="B110" s="108">
        <v>3.75</v>
      </c>
      <c r="C110" s="109" t="s">
        <v>64</v>
      </c>
      <c r="D110" s="70">
        <f t="shared" si="10"/>
        <v>2.7573529411764705E-2</v>
      </c>
      <c r="E110" s="110">
        <v>9.5660000000000007</v>
      </c>
      <c r="F110" s="111">
        <v>4.7439999999999998</v>
      </c>
      <c r="G110" s="107">
        <f t="shared" si="8"/>
        <v>14.31</v>
      </c>
      <c r="H110" s="108">
        <v>1.93</v>
      </c>
      <c r="I110" s="109" t="s">
        <v>65</v>
      </c>
      <c r="J110" s="71">
        <f t="shared" si="11"/>
        <v>1.93</v>
      </c>
      <c r="K110" s="108">
        <v>1528</v>
      </c>
      <c r="L110" s="109" t="s">
        <v>63</v>
      </c>
      <c r="M110" s="70">
        <f t="shared" si="5"/>
        <v>0.15279999999999999</v>
      </c>
      <c r="N110" s="108">
        <v>1605</v>
      </c>
      <c r="O110" s="109" t="s">
        <v>63</v>
      </c>
      <c r="P110" s="70">
        <f t="shared" si="6"/>
        <v>0.1605</v>
      </c>
    </row>
    <row r="111" spans="2:16">
      <c r="B111" s="108">
        <v>4</v>
      </c>
      <c r="C111" s="109" t="s">
        <v>64</v>
      </c>
      <c r="D111" s="70">
        <f t="shared" si="10"/>
        <v>2.9411764705882353E-2</v>
      </c>
      <c r="E111" s="110">
        <v>9.9109999999999996</v>
      </c>
      <c r="F111" s="111">
        <v>4.5739999999999998</v>
      </c>
      <c r="G111" s="107">
        <f t="shared" si="8"/>
        <v>14.484999999999999</v>
      </c>
      <c r="H111" s="108">
        <v>2.0499999999999998</v>
      </c>
      <c r="I111" s="109" t="s">
        <v>65</v>
      </c>
      <c r="J111" s="71">
        <f t="shared" si="11"/>
        <v>2.0499999999999998</v>
      </c>
      <c r="K111" s="108">
        <v>1591</v>
      </c>
      <c r="L111" s="109" t="s">
        <v>63</v>
      </c>
      <c r="M111" s="70">
        <f t="shared" si="5"/>
        <v>0.15909999999999999</v>
      </c>
      <c r="N111" s="108">
        <v>1686</v>
      </c>
      <c r="O111" s="109" t="s">
        <v>63</v>
      </c>
      <c r="P111" s="70">
        <f t="shared" si="6"/>
        <v>0.1686</v>
      </c>
    </row>
    <row r="112" spans="2:16">
      <c r="B112" s="108">
        <v>4.5</v>
      </c>
      <c r="C112" s="109" t="s">
        <v>64</v>
      </c>
      <c r="D112" s="70">
        <f t="shared" si="10"/>
        <v>3.3088235294117647E-2</v>
      </c>
      <c r="E112" s="110">
        <v>10.57</v>
      </c>
      <c r="F112" s="111">
        <v>4.274</v>
      </c>
      <c r="G112" s="107">
        <f t="shared" si="8"/>
        <v>14.844000000000001</v>
      </c>
      <c r="H112" s="108">
        <v>2.29</v>
      </c>
      <c r="I112" s="109" t="s">
        <v>65</v>
      </c>
      <c r="J112" s="71">
        <f t="shared" si="11"/>
        <v>2.29</v>
      </c>
      <c r="K112" s="108">
        <v>1724</v>
      </c>
      <c r="L112" s="109" t="s">
        <v>63</v>
      </c>
      <c r="M112" s="70">
        <f t="shared" si="5"/>
        <v>0.1724</v>
      </c>
      <c r="N112" s="108">
        <v>1841</v>
      </c>
      <c r="O112" s="109" t="s">
        <v>63</v>
      </c>
      <c r="P112" s="70">
        <f t="shared" si="6"/>
        <v>0.18409999999999999</v>
      </c>
    </row>
    <row r="113" spans="1:16">
      <c r="B113" s="108">
        <v>5</v>
      </c>
      <c r="C113" s="109" t="s">
        <v>64</v>
      </c>
      <c r="D113" s="70">
        <f t="shared" si="10"/>
        <v>3.6764705882352942E-2</v>
      </c>
      <c r="E113" s="110">
        <v>11.21</v>
      </c>
      <c r="F113" s="111">
        <v>4.0170000000000003</v>
      </c>
      <c r="G113" s="107">
        <f t="shared" si="8"/>
        <v>15.227</v>
      </c>
      <c r="H113" s="108">
        <v>2.5299999999999998</v>
      </c>
      <c r="I113" s="109" t="s">
        <v>65</v>
      </c>
      <c r="J113" s="71">
        <f t="shared" si="11"/>
        <v>2.5299999999999998</v>
      </c>
      <c r="K113" s="108">
        <v>1844</v>
      </c>
      <c r="L113" s="109" t="s">
        <v>63</v>
      </c>
      <c r="M113" s="70">
        <f t="shared" si="5"/>
        <v>0.18440000000000001</v>
      </c>
      <c r="N113" s="108">
        <v>1985</v>
      </c>
      <c r="O113" s="109" t="s">
        <v>63</v>
      </c>
      <c r="P113" s="70">
        <f t="shared" si="6"/>
        <v>0.19850000000000001</v>
      </c>
    </row>
    <row r="114" spans="1:16">
      <c r="B114" s="108">
        <v>5.5</v>
      </c>
      <c r="C114" s="109" t="s">
        <v>64</v>
      </c>
      <c r="D114" s="70">
        <f t="shared" si="10"/>
        <v>4.0441176470588237E-2</v>
      </c>
      <c r="E114" s="110">
        <v>11.81</v>
      </c>
      <c r="F114" s="111">
        <v>3.7930000000000001</v>
      </c>
      <c r="G114" s="107">
        <f t="shared" si="8"/>
        <v>15.603000000000002</v>
      </c>
      <c r="H114" s="108">
        <v>2.76</v>
      </c>
      <c r="I114" s="109" t="s">
        <v>65</v>
      </c>
      <c r="J114" s="71">
        <f t="shared" si="11"/>
        <v>2.76</v>
      </c>
      <c r="K114" s="108">
        <v>1952</v>
      </c>
      <c r="L114" s="109" t="s">
        <v>63</v>
      </c>
      <c r="M114" s="70">
        <f t="shared" si="5"/>
        <v>0.19519999999999998</v>
      </c>
      <c r="N114" s="108">
        <v>2121</v>
      </c>
      <c r="O114" s="109" t="s">
        <v>63</v>
      </c>
      <c r="P114" s="70">
        <f t="shared" si="6"/>
        <v>0.21210000000000001</v>
      </c>
    </row>
    <row r="115" spans="1:16">
      <c r="B115" s="108">
        <v>6</v>
      </c>
      <c r="C115" s="109" t="s">
        <v>64</v>
      </c>
      <c r="D115" s="70">
        <f t="shared" si="10"/>
        <v>4.4117647058823532E-2</v>
      </c>
      <c r="E115" s="110">
        <v>12.4</v>
      </c>
      <c r="F115" s="111">
        <v>3.5960000000000001</v>
      </c>
      <c r="G115" s="107">
        <f t="shared" si="8"/>
        <v>15.996</v>
      </c>
      <c r="H115" s="108">
        <v>2.98</v>
      </c>
      <c r="I115" s="109" t="s">
        <v>65</v>
      </c>
      <c r="J115" s="71">
        <f t="shared" si="11"/>
        <v>2.98</v>
      </c>
      <c r="K115" s="108">
        <v>2052</v>
      </c>
      <c r="L115" s="109" t="s">
        <v>63</v>
      </c>
      <c r="M115" s="70">
        <f t="shared" si="5"/>
        <v>0.20519999999999999</v>
      </c>
      <c r="N115" s="108">
        <v>2250</v>
      </c>
      <c r="O115" s="109" t="s">
        <v>63</v>
      </c>
      <c r="P115" s="70">
        <f t="shared" si="6"/>
        <v>0.22500000000000001</v>
      </c>
    </row>
    <row r="116" spans="1:16">
      <c r="B116" s="108">
        <v>6.5</v>
      </c>
      <c r="C116" s="109" t="s">
        <v>64</v>
      </c>
      <c r="D116" s="70">
        <f t="shared" si="10"/>
        <v>4.779411764705882E-2</v>
      </c>
      <c r="E116" s="110">
        <v>12.98</v>
      </c>
      <c r="F116" s="111">
        <v>3.4209999999999998</v>
      </c>
      <c r="G116" s="107">
        <f t="shared" si="8"/>
        <v>16.401</v>
      </c>
      <c r="H116" s="108">
        <v>3.2</v>
      </c>
      <c r="I116" s="109" t="s">
        <v>65</v>
      </c>
      <c r="J116" s="71">
        <f t="shared" si="11"/>
        <v>3.2</v>
      </c>
      <c r="K116" s="108">
        <v>2143</v>
      </c>
      <c r="L116" s="109" t="s">
        <v>63</v>
      </c>
      <c r="M116" s="70">
        <f t="shared" si="5"/>
        <v>0.21429999999999999</v>
      </c>
      <c r="N116" s="108">
        <v>2370</v>
      </c>
      <c r="O116" s="109" t="s">
        <v>63</v>
      </c>
      <c r="P116" s="70">
        <f t="shared" si="6"/>
        <v>0.23700000000000002</v>
      </c>
    </row>
    <row r="117" spans="1:16">
      <c r="B117" s="108">
        <v>7</v>
      </c>
      <c r="C117" s="109" t="s">
        <v>64</v>
      </c>
      <c r="D117" s="70">
        <f t="shared" si="10"/>
        <v>5.1470588235294115E-2</v>
      </c>
      <c r="E117" s="110">
        <v>13.54</v>
      </c>
      <c r="F117" s="111">
        <v>3.2650000000000001</v>
      </c>
      <c r="G117" s="107">
        <f t="shared" si="8"/>
        <v>16.805</v>
      </c>
      <c r="H117" s="108">
        <v>3.41</v>
      </c>
      <c r="I117" s="109" t="s">
        <v>65</v>
      </c>
      <c r="J117" s="71">
        <f t="shared" si="11"/>
        <v>3.41</v>
      </c>
      <c r="K117" s="108">
        <v>2227</v>
      </c>
      <c r="L117" s="109" t="s">
        <v>63</v>
      </c>
      <c r="M117" s="70">
        <f t="shared" si="5"/>
        <v>0.22269999999999998</v>
      </c>
      <c r="N117" s="108">
        <v>2485</v>
      </c>
      <c r="O117" s="109" t="s">
        <v>63</v>
      </c>
      <c r="P117" s="70">
        <f t="shared" si="6"/>
        <v>0.2485</v>
      </c>
    </row>
    <row r="118" spans="1:16">
      <c r="B118" s="108">
        <v>8</v>
      </c>
      <c r="C118" s="109" t="s">
        <v>64</v>
      </c>
      <c r="D118" s="70">
        <f t="shared" si="10"/>
        <v>5.8823529411764705E-2</v>
      </c>
      <c r="E118" s="110">
        <v>14.64</v>
      </c>
      <c r="F118" s="111">
        <v>2.9969999999999999</v>
      </c>
      <c r="G118" s="107">
        <f t="shared" si="8"/>
        <v>17.637</v>
      </c>
      <c r="H118" s="108">
        <v>3.82</v>
      </c>
      <c r="I118" s="109" t="s">
        <v>65</v>
      </c>
      <c r="J118" s="71">
        <f t="shared" si="11"/>
        <v>3.82</v>
      </c>
      <c r="K118" s="108">
        <v>2412</v>
      </c>
      <c r="L118" s="109" t="s">
        <v>63</v>
      </c>
      <c r="M118" s="70">
        <f t="shared" si="5"/>
        <v>0.2412</v>
      </c>
      <c r="N118" s="108">
        <v>2695</v>
      </c>
      <c r="O118" s="109" t="s">
        <v>63</v>
      </c>
      <c r="P118" s="70">
        <f t="shared" si="6"/>
        <v>0.26949999999999996</v>
      </c>
    </row>
    <row r="119" spans="1:16">
      <c r="B119" s="108">
        <v>9</v>
      </c>
      <c r="C119" s="109" t="s">
        <v>64</v>
      </c>
      <c r="D119" s="70">
        <f t="shared" si="10"/>
        <v>6.6176470588235295E-2</v>
      </c>
      <c r="E119" s="110">
        <v>15.73</v>
      </c>
      <c r="F119" s="111">
        <v>2.7749999999999999</v>
      </c>
      <c r="G119" s="107">
        <f t="shared" si="8"/>
        <v>18.504999999999999</v>
      </c>
      <c r="H119" s="108">
        <v>4.22</v>
      </c>
      <c r="I119" s="109" t="s">
        <v>65</v>
      </c>
      <c r="J119" s="71">
        <f t="shared" si="11"/>
        <v>4.22</v>
      </c>
      <c r="K119" s="108">
        <v>2569</v>
      </c>
      <c r="L119" s="109" t="s">
        <v>63</v>
      </c>
      <c r="M119" s="70">
        <f t="shared" si="5"/>
        <v>0.25690000000000002</v>
      </c>
      <c r="N119" s="108">
        <v>2884</v>
      </c>
      <c r="O119" s="109" t="s">
        <v>63</v>
      </c>
      <c r="P119" s="70">
        <f t="shared" si="6"/>
        <v>0.28839999999999999</v>
      </c>
    </row>
    <row r="120" spans="1:16">
      <c r="B120" s="108">
        <v>10</v>
      </c>
      <c r="C120" s="109" t="s">
        <v>64</v>
      </c>
      <c r="D120" s="70">
        <f t="shared" si="10"/>
        <v>7.3529411764705885E-2</v>
      </c>
      <c r="E120" s="110">
        <v>16.829999999999998</v>
      </c>
      <c r="F120" s="111">
        <v>2.5870000000000002</v>
      </c>
      <c r="G120" s="107">
        <f t="shared" si="8"/>
        <v>19.416999999999998</v>
      </c>
      <c r="H120" s="108">
        <v>4.59</v>
      </c>
      <c r="I120" s="109" t="s">
        <v>65</v>
      </c>
      <c r="J120" s="71">
        <f t="shared" si="11"/>
        <v>4.59</v>
      </c>
      <c r="K120" s="108">
        <v>2705</v>
      </c>
      <c r="L120" s="109" t="s">
        <v>63</v>
      </c>
      <c r="M120" s="70">
        <f t="shared" si="5"/>
        <v>0.27050000000000002</v>
      </c>
      <c r="N120" s="108">
        <v>3054</v>
      </c>
      <c r="O120" s="109" t="s">
        <v>63</v>
      </c>
      <c r="P120" s="70">
        <f t="shared" si="6"/>
        <v>0.3054</v>
      </c>
    </row>
    <row r="121" spans="1:16">
      <c r="B121" s="108">
        <v>11</v>
      </c>
      <c r="C121" s="109" t="s">
        <v>64</v>
      </c>
      <c r="D121" s="70">
        <f t="shared" si="10"/>
        <v>8.0882352941176475E-2</v>
      </c>
      <c r="E121" s="110">
        <v>17.93</v>
      </c>
      <c r="F121" s="111">
        <v>2.4260000000000002</v>
      </c>
      <c r="G121" s="107">
        <f t="shared" si="8"/>
        <v>20.356000000000002</v>
      </c>
      <c r="H121" s="108">
        <v>4.95</v>
      </c>
      <c r="I121" s="109" t="s">
        <v>65</v>
      </c>
      <c r="J121" s="71">
        <f t="shared" si="11"/>
        <v>4.95</v>
      </c>
      <c r="K121" s="108">
        <v>2824</v>
      </c>
      <c r="L121" s="109" t="s">
        <v>63</v>
      </c>
      <c r="M121" s="70">
        <f t="shared" si="5"/>
        <v>0.28239999999999998</v>
      </c>
      <c r="N121" s="108">
        <v>3208</v>
      </c>
      <c r="O121" s="109" t="s">
        <v>63</v>
      </c>
      <c r="P121" s="70">
        <f t="shared" si="6"/>
        <v>0.32080000000000003</v>
      </c>
    </row>
    <row r="122" spans="1:16">
      <c r="B122" s="108">
        <v>12</v>
      </c>
      <c r="C122" s="109" t="s">
        <v>64</v>
      </c>
      <c r="D122" s="70">
        <f t="shared" si="10"/>
        <v>8.8235294117647065E-2</v>
      </c>
      <c r="E122" s="110">
        <v>19.03</v>
      </c>
      <c r="F122" s="111">
        <v>2.286</v>
      </c>
      <c r="G122" s="107">
        <f t="shared" si="8"/>
        <v>21.316000000000003</v>
      </c>
      <c r="H122" s="108">
        <v>5.29</v>
      </c>
      <c r="I122" s="109" t="s">
        <v>65</v>
      </c>
      <c r="J122" s="71">
        <f t="shared" si="11"/>
        <v>5.29</v>
      </c>
      <c r="K122" s="108">
        <v>2929</v>
      </c>
      <c r="L122" s="109" t="s">
        <v>63</v>
      </c>
      <c r="M122" s="70">
        <f t="shared" si="5"/>
        <v>0.29289999999999999</v>
      </c>
      <c r="N122" s="108">
        <v>3348</v>
      </c>
      <c r="O122" s="109" t="s">
        <v>63</v>
      </c>
      <c r="P122" s="70">
        <f t="shared" si="6"/>
        <v>0.33479999999999999</v>
      </c>
    </row>
    <row r="123" spans="1:16">
      <c r="B123" s="108">
        <v>13</v>
      </c>
      <c r="C123" s="109" t="s">
        <v>64</v>
      </c>
      <c r="D123" s="70">
        <f t="shared" si="10"/>
        <v>9.5588235294117641E-2</v>
      </c>
      <c r="E123" s="110">
        <v>20.149999999999999</v>
      </c>
      <c r="F123" s="111">
        <v>2.1640000000000001</v>
      </c>
      <c r="G123" s="107">
        <f t="shared" si="8"/>
        <v>22.314</v>
      </c>
      <c r="H123" s="108">
        <v>5.62</v>
      </c>
      <c r="I123" s="109" t="s">
        <v>65</v>
      </c>
      <c r="J123" s="71">
        <f t="shared" si="11"/>
        <v>5.62</v>
      </c>
      <c r="K123" s="108">
        <v>3021</v>
      </c>
      <c r="L123" s="109" t="s">
        <v>63</v>
      </c>
      <c r="M123" s="70">
        <f t="shared" si="5"/>
        <v>0.30209999999999998</v>
      </c>
      <c r="N123" s="108">
        <v>3475</v>
      </c>
      <c r="O123" s="109" t="s">
        <v>63</v>
      </c>
      <c r="P123" s="70">
        <f t="shared" si="6"/>
        <v>0.34750000000000003</v>
      </c>
    </row>
    <row r="124" spans="1:16">
      <c r="B124" s="108">
        <v>14</v>
      </c>
      <c r="C124" s="109" t="s">
        <v>64</v>
      </c>
      <c r="D124" s="70">
        <f t="shared" si="10"/>
        <v>0.10294117647058823</v>
      </c>
      <c r="E124" s="110">
        <v>21.28</v>
      </c>
      <c r="F124" s="111">
        <v>2.0550000000000002</v>
      </c>
      <c r="G124" s="107">
        <f t="shared" si="8"/>
        <v>23.335000000000001</v>
      </c>
      <c r="H124" s="108">
        <v>5.93</v>
      </c>
      <c r="I124" s="109" t="s">
        <v>65</v>
      </c>
      <c r="J124" s="71">
        <f t="shared" si="11"/>
        <v>5.93</v>
      </c>
      <c r="K124" s="108">
        <v>3103</v>
      </c>
      <c r="L124" s="109" t="s">
        <v>63</v>
      </c>
      <c r="M124" s="70">
        <f t="shared" si="5"/>
        <v>0.31030000000000002</v>
      </c>
      <c r="N124" s="108">
        <v>3591</v>
      </c>
      <c r="O124" s="109" t="s">
        <v>63</v>
      </c>
      <c r="P124" s="70">
        <f t="shared" si="6"/>
        <v>0.35910000000000003</v>
      </c>
    </row>
    <row r="125" spans="1:16">
      <c r="B125" s="72">
        <v>15</v>
      </c>
      <c r="C125" s="74" t="s">
        <v>64</v>
      </c>
      <c r="D125" s="70">
        <f t="shared" si="10"/>
        <v>0.11029411764705882</v>
      </c>
      <c r="E125" s="110">
        <v>22.42</v>
      </c>
      <c r="F125" s="111">
        <v>1.958</v>
      </c>
      <c r="G125" s="107">
        <f t="shared" si="8"/>
        <v>24.378</v>
      </c>
      <c r="H125" s="108">
        <v>6.23</v>
      </c>
      <c r="I125" s="109" t="s">
        <v>65</v>
      </c>
      <c r="J125" s="71">
        <f t="shared" si="11"/>
        <v>6.23</v>
      </c>
      <c r="K125" s="108">
        <v>3177</v>
      </c>
      <c r="L125" s="109" t="s">
        <v>63</v>
      </c>
      <c r="M125" s="70">
        <f t="shared" si="5"/>
        <v>0.31769999999999998</v>
      </c>
      <c r="N125" s="108">
        <v>3697</v>
      </c>
      <c r="O125" s="109" t="s">
        <v>63</v>
      </c>
      <c r="P125" s="70">
        <f t="shared" si="6"/>
        <v>0.36970000000000003</v>
      </c>
    </row>
    <row r="126" spans="1:16">
      <c r="B126" s="72">
        <v>16</v>
      </c>
      <c r="C126" s="74" t="s">
        <v>64</v>
      </c>
      <c r="D126" s="70">
        <f t="shared" si="10"/>
        <v>0.11764705882352941</v>
      </c>
      <c r="E126" s="110">
        <v>23.56</v>
      </c>
      <c r="F126" s="111">
        <v>1.871</v>
      </c>
      <c r="G126" s="107">
        <f t="shared" si="8"/>
        <v>25.430999999999997</v>
      </c>
      <c r="H126" s="72">
        <v>6.51</v>
      </c>
      <c r="I126" s="74" t="s">
        <v>65</v>
      </c>
      <c r="J126" s="71">
        <f t="shared" si="11"/>
        <v>6.51</v>
      </c>
      <c r="K126" s="72">
        <v>3243</v>
      </c>
      <c r="L126" s="74" t="s">
        <v>63</v>
      </c>
      <c r="M126" s="70">
        <f t="shared" si="5"/>
        <v>0.32429999999999998</v>
      </c>
      <c r="N126" s="72">
        <v>3795</v>
      </c>
      <c r="O126" s="74" t="s">
        <v>63</v>
      </c>
      <c r="P126" s="70">
        <f t="shared" si="6"/>
        <v>0.3795</v>
      </c>
    </row>
    <row r="127" spans="1:16">
      <c r="B127" s="72">
        <v>17</v>
      </c>
      <c r="C127" s="74" t="s">
        <v>64</v>
      </c>
      <c r="D127" s="70">
        <f t="shared" si="10"/>
        <v>0.125</v>
      </c>
      <c r="E127" s="110">
        <v>24.7</v>
      </c>
      <c r="F127" s="111">
        <v>1.792</v>
      </c>
      <c r="G127" s="107">
        <f t="shared" si="8"/>
        <v>26.492000000000001</v>
      </c>
      <c r="H127" s="72">
        <v>6.79</v>
      </c>
      <c r="I127" s="74" t="s">
        <v>65</v>
      </c>
      <c r="J127" s="71">
        <f t="shared" si="11"/>
        <v>6.79</v>
      </c>
      <c r="K127" s="72">
        <v>3303</v>
      </c>
      <c r="L127" s="74" t="s">
        <v>63</v>
      </c>
      <c r="M127" s="70">
        <f t="shared" si="5"/>
        <v>0.33029999999999998</v>
      </c>
      <c r="N127" s="72">
        <v>3885</v>
      </c>
      <c r="O127" s="74" t="s">
        <v>63</v>
      </c>
      <c r="P127" s="70">
        <f t="shared" si="6"/>
        <v>0.38849999999999996</v>
      </c>
    </row>
    <row r="128" spans="1:16">
      <c r="A128" s="112"/>
      <c r="B128" s="108">
        <v>18</v>
      </c>
      <c r="C128" s="109" t="s">
        <v>64</v>
      </c>
      <c r="D128" s="70">
        <f t="shared" si="10"/>
        <v>0.13235294117647059</v>
      </c>
      <c r="E128" s="110">
        <v>25.84</v>
      </c>
      <c r="F128" s="111">
        <v>1.72</v>
      </c>
      <c r="G128" s="107">
        <f t="shared" si="8"/>
        <v>27.56</v>
      </c>
      <c r="H128" s="108">
        <v>7.05</v>
      </c>
      <c r="I128" s="109" t="s">
        <v>65</v>
      </c>
      <c r="J128" s="71">
        <f t="shared" si="11"/>
        <v>7.05</v>
      </c>
      <c r="K128" s="72">
        <v>3357</v>
      </c>
      <c r="L128" s="74" t="s">
        <v>63</v>
      </c>
      <c r="M128" s="70">
        <f t="shared" si="5"/>
        <v>0.3357</v>
      </c>
      <c r="N128" s="72">
        <v>3968</v>
      </c>
      <c r="O128" s="74" t="s">
        <v>63</v>
      </c>
      <c r="P128" s="70">
        <f t="shared" si="6"/>
        <v>0.39679999999999999</v>
      </c>
    </row>
    <row r="129" spans="1:16">
      <c r="A129" s="112"/>
      <c r="B129" s="108">
        <v>20</v>
      </c>
      <c r="C129" s="109" t="s">
        <v>64</v>
      </c>
      <c r="D129" s="70">
        <f t="shared" si="10"/>
        <v>0.14705882352941177</v>
      </c>
      <c r="E129" s="110">
        <v>28.1</v>
      </c>
      <c r="F129" s="111">
        <v>1.5940000000000001</v>
      </c>
      <c r="G129" s="107">
        <f t="shared" si="8"/>
        <v>29.694000000000003</v>
      </c>
      <c r="H129" s="108">
        <v>7.55</v>
      </c>
      <c r="I129" s="109" t="s">
        <v>65</v>
      </c>
      <c r="J129" s="71">
        <f t="shared" si="11"/>
        <v>7.55</v>
      </c>
      <c r="K129" s="72">
        <v>3487</v>
      </c>
      <c r="L129" s="74" t="s">
        <v>63</v>
      </c>
      <c r="M129" s="70">
        <f t="shared" si="5"/>
        <v>0.34870000000000001</v>
      </c>
      <c r="N129" s="72">
        <v>4116</v>
      </c>
      <c r="O129" s="74" t="s">
        <v>63</v>
      </c>
      <c r="P129" s="70">
        <f t="shared" si="6"/>
        <v>0.41159999999999997</v>
      </c>
    </row>
    <row r="130" spans="1:16">
      <c r="A130" s="112"/>
      <c r="B130" s="108">
        <v>22.5</v>
      </c>
      <c r="C130" s="109" t="s">
        <v>64</v>
      </c>
      <c r="D130" s="70">
        <f t="shared" si="10"/>
        <v>0.16544117647058823</v>
      </c>
      <c r="E130" s="110">
        <v>30.87</v>
      </c>
      <c r="F130" s="111">
        <v>1.4630000000000001</v>
      </c>
      <c r="G130" s="107">
        <f t="shared" si="8"/>
        <v>32.332999999999998</v>
      </c>
      <c r="H130" s="108">
        <v>8.1199999999999992</v>
      </c>
      <c r="I130" s="109" t="s">
        <v>65</v>
      </c>
      <c r="J130" s="71">
        <f t="shared" si="11"/>
        <v>8.1199999999999992</v>
      </c>
      <c r="K130" s="72">
        <v>3638</v>
      </c>
      <c r="L130" s="74" t="s">
        <v>63</v>
      </c>
      <c r="M130" s="70">
        <f t="shared" si="5"/>
        <v>0.36380000000000001</v>
      </c>
      <c r="N130" s="72">
        <v>4273</v>
      </c>
      <c r="O130" s="74" t="s">
        <v>63</v>
      </c>
      <c r="P130" s="70">
        <f t="shared" si="6"/>
        <v>0.42729999999999996</v>
      </c>
    </row>
    <row r="131" spans="1:16">
      <c r="A131" s="112"/>
      <c r="B131" s="108">
        <v>25</v>
      </c>
      <c r="C131" s="109" t="s">
        <v>64</v>
      </c>
      <c r="D131" s="70">
        <f t="shared" si="10"/>
        <v>0.18382352941176472</v>
      </c>
      <c r="E131" s="110">
        <v>33.56</v>
      </c>
      <c r="F131" s="111">
        <v>1.3540000000000001</v>
      </c>
      <c r="G131" s="107">
        <f t="shared" si="8"/>
        <v>34.914000000000001</v>
      </c>
      <c r="H131" s="108">
        <v>8.65</v>
      </c>
      <c r="I131" s="109" t="s">
        <v>65</v>
      </c>
      <c r="J131" s="71">
        <f t="shared" si="11"/>
        <v>8.65</v>
      </c>
      <c r="K131" s="72">
        <v>3762</v>
      </c>
      <c r="L131" s="74" t="s">
        <v>63</v>
      </c>
      <c r="M131" s="70">
        <f t="shared" si="5"/>
        <v>0.37619999999999998</v>
      </c>
      <c r="N131" s="72">
        <v>4406</v>
      </c>
      <c r="O131" s="74" t="s">
        <v>63</v>
      </c>
      <c r="P131" s="70">
        <f t="shared" si="6"/>
        <v>0.44059999999999999</v>
      </c>
    </row>
    <row r="132" spans="1:16">
      <c r="A132" s="112"/>
      <c r="B132" s="108">
        <v>27.5</v>
      </c>
      <c r="C132" s="109" t="s">
        <v>64</v>
      </c>
      <c r="D132" s="70">
        <f t="shared" si="10"/>
        <v>0.20220588235294118</v>
      </c>
      <c r="E132" s="110">
        <v>36.15</v>
      </c>
      <c r="F132" s="111">
        <v>1.2609999999999999</v>
      </c>
      <c r="G132" s="107">
        <f t="shared" si="8"/>
        <v>37.411000000000001</v>
      </c>
      <c r="H132" s="108">
        <v>9.15</v>
      </c>
      <c r="I132" s="109" t="s">
        <v>65</v>
      </c>
      <c r="J132" s="71">
        <f t="shared" si="11"/>
        <v>9.15</v>
      </c>
      <c r="K132" s="72">
        <v>3865</v>
      </c>
      <c r="L132" s="74" t="s">
        <v>63</v>
      </c>
      <c r="M132" s="70">
        <f t="shared" si="5"/>
        <v>0.38650000000000001</v>
      </c>
      <c r="N132" s="72">
        <v>4521</v>
      </c>
      <c r="O132" s="74" t="s">
        <v>63</v>
      </c>
      <c r="P132" s="70">
        <f t="shared" si="6"/>
        <v>0.4521</v>
      </c>
    </row>
    <row r="133" spans="1:16">
      <c r="A133" s="112"/>
      <c r="B133" s="108">
        <v>30</v>
      </c>
      <c r="C133" s="109" t="s">
        <v>64</v>
      </c>
      <c r="D133" s="70">
        <f t="shared" si="10"/>
        <v>0.22058823529411764</v>
      </c>
      <c r="E133" s="110">
        <v>38.619999999999997</v>
      </c>
      <c r="F133" s="111">
        <v>1.1819999999999999</v>
      </c>
      <c r="G133" s="107">
        <f t="shared" si="8"/>
        <v>39.802</v>
      </c>
      <c r="H133" s="108">
        <v>9.61</v>
      </c>
      <c r="I133" s="109" t="s">
        <v>65</v>
      </c>
      <c r="J133" s="71">
        <f t="shared" si="11"/>
        <v>9.61</v>
      </c>
      <c r="K133" s="72">
        <v>3953</v>
      </c>
      <c r="L133" s="74" t="s">
        <v>63</v>
      </c>
      <c r="M133" s="70">
        <f t="shared" si="5"/>
        <v>0.39529999999999998</v>
      </c>
      <c r="N133" s="72">
        <v>4620</v>
      </c>
      <c r="O133" s="74" t="s">
        <v>63</v>
      </c>
      <c r="P133" s="70">
        <f t="shared" si="6"/>
        <v>0.46200000000000002</v>
      </c>
    </row>
    <row r="134" spans="1:16">
      <c r="A134" s="112"/>
      <c r="B134" s="108">
        <v>32.5</v>
      </c>
      <c r="C134" s="109" t="s">
        <v>64</v>
      </c>
      <c r="D134" s="70">
        <f t="shared" si="10"/>
        <v>0.23897058823529413</v>
      </c>
      <c r="E134" s="110">
        <v>40.97</v>
      </c>
      <c r="F134" s="111">
        <v>1.113</v>
      </c>
      <c r="G134" s="107">
        <f t="shared" si="8"/>
        <v>42.082999999999998</v>
      </c>
      <c r="H134" s="108">
        <v>10.050000000000001</v>
      </c>
      <c r="I134" s="109" t="s">
        <v>65</v>
      </c>
      <c r="J134" s="71">
        <f t="shared" si="11"/>
        <v>10.050000000000001</v>
      </c>
      <c r="K134" s="72">
        <v>4029</v>
      </c>
      <c r="L134" s="74" t="s">
        <v>63</v>
      </c>
      <c r="M134" s="70">
        <f t="shared" si="5"/>
        <v>0.40289999999999998</v>
      </c>
      <c r="N134" s="72">
        <v>4708</v>
      </c>
      <c r="O134" s="74" t="s">
        <v>63</v>
      </c>
      <c r="P134" s="70">
        <f t="shared" si="6"/>
        <v>0.4708</v>
      </c>
    </row>
    <row r="135" spans="1:16">
      <c r="A135" s="112"/>
      <c r="B135" s="108">
        <v>35</v>
      </c>
      <c r="C135" s="109" t="s">
        <v>64</v>
      </c>
      <c r="D135" s="70">
        <f t="shared" si="10"/>
        <v>0.25735294117647056</v>
      </c>
      <c r="E135" s="110">
        <v>43.21</v>
      </c>
      <c r="F135" s="111">
        <v>1.052</v>
      </c>
      <c r="G135" s="107">
        <f t="shared" si="8"/>
        <v>44.262</v>
      </c>
      <c r="H135" s="108">
        <v>10.46</v>
      </c>
      <c r="I135" s="109" t="s">
        <v>65</v>
      </c>
      <c r="J135" s="71">
        <f t="shared" si="11"/>
        <v>10.46</v>
      </c>
      <c r="K135" s="72">
        <v>4096</v>
      </c>
      <c r="L135" s="74" t="s">
        <v>63</v>
      </c>
      <c r="M135" s="70">
        <f t="shared" si="5"/>
        <v>0.40960000000000002</v>
      </c>
      <c r="N135" s="72">
        <v>4786</v>
      </c>
      <c r="O135" s="74" t="s">
        <v>63</v>
      </c>
      <c r="P135" s="70">
        <f t="shared" si="6"/>
        <v>0.47859999999999997</v>
      </c>
    </row>
    <row r="136" spans="1:16">
      <c r="A136" s="112"/>
      <c r="B136" s="108">
        <v>37.5</v>
      </c>
      <c r="C136" s="109" t="s">
        <v>64</v>
      </c>
      <c r="D136" s="70">
        <f t="shared" si="10"/>
        <v>0.27573529411764708</v>
      </c>
      <c r="E136" s="110">
        <v>45.33</v>
      </c>
      <c r="F136" s="111">
        <v>0.998</v>
      </c>
      <c r="G136" s="107">
        <f t="shared" si="8"/>
        <v>46.327999999999996</v>
      </c>
      <c r="H136" s="108">
        <v>10.85</v>
      </c>
      <c r="I136" s="109" t="s">
        <v>65</v>
      </c>
      <c r="J136" s="71">
        <f t="shared" si="11"/>
        <v>10.85</v>
      </c>
      <c r="K136" s="72">
        <v>4155</v>
      </c>
      <c r="L136" s="74" t="s">
        <v>63</v>
      </c>
      <c r="M136" s="70">
        <f t="shared" si="5"/>
        <v>0.41550000000000004</v>
      </c>
      <c r="N136" s="72">
        <v>4856</v>
      </c>
      <c r="O136" s="74" t="s">
        <v>63</v>
      </c>
      <c r="P136" s="70">
        <f t="shared" si="6"/>
        <v>0.48559999999999998</v>
      </c>
    </row>
    <row r="137" spans="1:16">
      <c r="A137" s="112"/>
      <c r="B137" s="108">
        <v>40</v>
      </c>
      <c r="C137" s="109" t="s">
        <v>64</v>
      </c>
      <c r="D137" s="70">
        <f t="shared" si="10"/>
        <v>0.29411764705882354</v>
      </c>
      <c r="E137" s="110">
        <v>47.35</v>
      </c>
      <c r="F137" s="111">
        <v>0.95</v>
      </c>
      <c r="G137" s="107">
        <f t="shared" si="8"/>
        <v>48.300000000000004</v>
      </c>
      <c r="H137" s="108">
        <v>11.23</v>
      </c>
      <c r="I137" s="109" t="s">
        <v>65</v>
      </c>
      <c r="J137" s="71">
        <f t="shared" si="11"/>
        <v>11.23</v>
      </c>
      <c r="K137" s="72">
        <v>4208</v>
      </c>
      <c r="L137" s="74" t="s">
        <v>63</v>
      </c>
      <c r="M137" s="70">
        <f t="shared" si="5"/>
        <v>0.42080000000000001</v>
      </c>
      <c r="N137" s="72">
        <v>4919</v>
      </c>
      <c r="O137" s="74" t="s">
        <v>63</v>
      </c>
      <c r="P137" s="70">
        <f t="shared" si="6"/>
        <v>0.49189999999999995</v>
      </c>
    </row>
    <row r="138" spans="1:16">
      <c r="A138" s="112"/>
      <c r="B138" s="108">
        <v>45</v>
      </c>
      <c r="C138" s="109" t="s">
        <v>64</v>
      </c>
      <c r="D138" s="70">
        <f t="shared" si="10"/>
        <v>0.33088235294117646</v>
      </c>
      <c r="E138" s="110">
        <v>51.07</v>
      </c>
      <c r="F138" s="111">
        <v>0.86760000000000004</v>
      </c>
      <c r="G138" s="107">
        <f t="shared" si="8"/>
        <v>51.937600000000003</v>
      </c>
      <c r="H138" s="108">
        <v>11.94</v>
      </c>
      <c r="I138" s="109" t="s">
        <v>65</v>
      </c>
      <c r="J138" s="71">
        <f t="shared" si="11"/>
        <v>11.94</v>
      </c>
      <c r="K138" s="72">
        <v>4359</v>
      </c>
      <c r="L138" s="74" t="s">
        <v>63</v>
      </c>
      <c r="M138" s="70">
        <f t="shared" si="5"/>
        <v>0.43590000000000001</v>
      </c>
      <c r="N138" s="72">
        <v>5029</v>
      </c>
      <c r="O138" s="74" t="s">
        <v>63</v>
      </c>
      <c r="P138" s="70">
        <f t="shared" si="6"/>
        <v>0.50290000000000001</v>
      </c>
    </row>
    <row r="139" spans="1:16">
      <c r="A139" s="112"/>
      <c r="B139" s="108">
        <v>50</v>
      </c>
      <c r="C139" s="109" t="s">
        <v>64</v>
      </c>
      <c r="D139" s="70">
        <f t="shared" si="10"/>
        <v>0.36764705882352944</v>
      </c>
      <c r="E139" s="110">
        <v>54.42</v>
      </c>
      <c r="F139" s="111">
        <v>0.79959999999999998</v>
      </c>
      <c r="G139" s="107">
        <f t="shared" si="8"/>
        <v>55.2196</v>
      </c>
      <c r="H139" s="108">
        <v>12.61</v>
      </c>
      <c r="I139" s="109" t="s">
        <v>65</v>
      </c>
      <c r="J139" s="71">
        <f t="shared" si="11"/>
        <v>12.61</v>
      </c>
      <c r="K139" s="72">
        <v>4486</v>
      </c>
      <c r="L139" s="74" t="s">
        <v>63</v>
      </c>
      <c r="M139" s="70">
        <f t="shared" si="5"/>
        <v>0.4486</v>
      </c>
      <c r="N139" s="72">
        <v>5122</v>
      </c>
      <c r="O139" s="74" t="s">
        <v>63</v>
      </c>
      <c r="P139" s="70">
        <f t="shared" si="6"/>
        <v>0.51219999999999999</v>
      </c>
    </row>
    <row r="140" spans="1:16">
      <c r="A140" s="112"/>
      <c r="B140" s="108">
        <v>55</v>
      </c>
      <c r="C140" s="113" t="s">
        <v>64</v>
      </c>
      <c r="D140" s="70">
        <f t="shared" si="10"/>
        <v>0.40441176470588236</v>
      </c>
      <c r="E140" s="110">
        <v>57.44</v>
      </c>
      <c r="F140" s="111">
        <v>0.74229999999999996</v>
      </c>
      <c r="G140" s="107">
        <f t="shared" si="8"/>
        <v>58.182299999999998</v>
      </c>
      <c r="H140" s="108">
        <v>13.24</v>
      </c>
      <c r="I140" s="109" t="s">
        <v>65</v>
      </c>
      <c r="J140" s="71">
        <f t="shared" si="11"/>
        <v>13.24</v>
      </c>
      <c r="K140" s="72">
        <v>4595</v>
      </c>
      <c r="L140" s="74" t="s">
        <v>63</v>
      </c>
      <c r="M140" s="70">
        <f t="shared" si="5"/>
        <v>0.45949999999999996</v>
      </c>
      <c r="N140" s="72">
        <v>5202</v>
      </c>
      <c r="O140" s="74" t="s">
        <v>63</v>
      </c>
      <c r="P140" s="70">
        <f t="shared" si="6"/>
        <v>0.5202</v>
      </c>
    </row>
    <row r="141" spans="1:16">
      <c r="B141" s="108">
        <v>60</v>
      </c>
      <c r="C141" s="74" t="s">
        <v>64</v>
      </c>
      <c r="D141" s="70">
        <f t="shared" si="10"/>
        <v>0.44117647058823528</v>
      </c>
      <c r="E141" s="110">
        <v>60.17</v>
      </c>
      <c r="F141" s="111">
        <v>0.69330000000000003</v>
      </c>
      <c r="G141" s="107">
        <f t="shared" si="8"/>
        <v>60.863300000000002</v>
      </c>
      <c r="H141" s="72">
        <v>13.84</v>
      </c>
      <c r="I141" s="74" t="s">
        <v>65</v>
      </c>
      <c r="J141" s="71">
        <f t="shared" si="11"/>
        <v>13.84</v>
      </c>
      <c r="K141" s="72">
        <v>4691</v>
      </c>
      <c r="L141" s="74" t="s">
        <v>63</v>
      </c>
      <c r="M141" s="70">
        <f t="shared" si="5"/>
        <v>0.46909999999999996</v>
      </c>
      <c r="N141" s="72">
        <v>5273</v>
      </c>
      <c r="O141" s="74" t="s">
        <v>63</v>
      </c>
      <c r="P141" s="70">
        <f t="shared" si="6"/>
        <v>0.52729999999999999</v>
      </c>
    </row>
    <row r="142" spans="1:16">
      <c r="B142" s="108">
        <v>65</v>
      </c>
      <c r="C142" s="74" t="s">
        <v>64</v>
      </c>
      <c r="D142" s="70">
        <f t="shared" si="10"/>
        <v>0.47794117647058826</v>
      </c>
      <c r="E142" s="110">
        <v>62.63</v>
      </c>
      <c r="F142" s="111">
        <v>0.65090000000000003</v>
      </c>
      <c r="G142" s="107">
        <f t="shared" si="8"/>
        <v>63.280900000000003</v>
      </c>
      <c r="H142" s="72">
        <v>14.42</v>
      </c>
      <c r="I142" s="74" t="s">
        <v>65</v>
      </c>
      <c r="J142" s="71">
        <f t="shared" si="11"/>
        <v>14.42</v>
      </c>
      <c r="K142" s="72">
        <v>4778</v>
      </c>
      <c r="L142" s="74" t="s">
        <v>63</v>
      </c>
      <c r="M142" s="70">
        <f t="shared" si="5"/>
        <v>0.47779999999999995</v>
      </c>
      <c r="N142" s="72">
        <v>5336</v>
      </c>
      <c r="O142" s="74" t="s">
        <v>63</v>
      </c>
      <c r="P142" s="70">
        <f t="shared" si="6"/>
        <v>0.53360000000000007</v>
      </c>
    </row>
    <row r="143" spans="1:16">
      <c r="B143" s="108">
        <v>70</v>
      </c>
      <c r="C143" s="74" t="s">
        <v>64</v>
      </c>
      <c r="D143" s="70">
        <f t="shared" si="10"/>
        <v>0.51470588235294112</v>
      </c>
      <c r="E143" s="110">
        <v>64.84</v>
      </c>
      <c r="F143" s="111">
        <v>0.61380000000000001</v>
      </c>
      <c r="G143" s="107">
        <f t="shared" si="8"/>
        <v>65.453800000000001</v>
      </c>
      <c r="H143" s="72">
        <v>14.97</v>
      </c>
      <c r="I143" s="74" t="s">
        <v>65</v>
      </c>
      <c r="J143" s="71">
        <f t="shared" si="11"/>
        <v>14.97</v>
      </c>
      <c r="K143" s="72">
        <v>4856</v>
      </c>
      <c r="L143" s="74" t="s">
        <v>63</v>
      </c>
      <c r="M143" s="70">
        <f t="shared" si="5"/>
        <v>0.48559999999999998</v>
      </c>
      <c r="N143" s="72">
        <v>5392</v>
      </c>
      <c r="O143" s="74" t="s">
        <v>63</v>
      </c>
      <c r="P143" s="70">
        <f t="shared" si="6"/>
        <v>0.53920000000000001</v>
      </c>
    </row>
    <row r="144" spans="1:16">
      <c r="B144" s="108">
        <v>80</v>
      </c>
      <c r="C144" s="74" t="s">
        <v>64</v>
      </c>
      <c r="D144" s="70">
        <f t="shared" si="10"/>
        <v>0.58823529411764708</v>
      </c>
      <c r="E144" s="110">
        <v>68.63</v>
      </c>
      <c r="F144" s="111">
        <v>0.55200000000000005</v>
      </c>
      <c r="G144" s="107">
        <f t="shared" si="8"/>
        <v>69.182000000000002</v>
      </c>
      <c r="H144" s="72">
        <v>16.04</v>
      </c>
      <c r="I144" s="74" t="s">
        <v>65</v>
      </c>
      <c r="J144" s="71">
        <f t="shared" si="11"/>
        <v>16.04</v>
      </c>
      <c r="K144" s="72">
        <v>5106</v>
      </c>
      <c r="L144" s="74" t="s">
        <v>63</v>
      </c>
      <c r="M144" s="70">
        <f t="shared" si="5"/>
        <v>0.51059999999999994</v>
      </c>
      <c r="N144" s="72">
        <v>5491</v>
      </c>
      <c r="O144" s="74" t="s">
        <v>63</v>
      </c>
      <c r="P144" s="70">
        <f t="shared" si="6"/>
        <v>0.54909999999999992</v>
      </c>
    </row>
    <row r="145" spans="2:16">
      <c r="B145" s="108">
        <v>90</v>
      </c>
      <c r="C145" s="74" t="s">
        <v>64</v>
      </c>
      <c r="D145" s="70">
        <f t="shared" si="10"/>
        <v>0.66176470588235292</v>
      </c>
      <c r="E145" s="110">
        <v>71.69</v>
      </c>
      <c r="F145" s="111">
        <v>0.50229999999999997</v>
      </c>
      <c r="G145" s="107">
        <f t="shared" si="8"/>
        <v>72.192300000000003</v>
      </c>
      <c r="H145" s="72">
        <v>17.05</v>
      </c>
      <c r="I145" s="74" t="s">
        <v>65</v>
      </c>
      <c r="J145" s="71">
        <f t="shared" si="11"/>
        <v>17.05</v>
      </c>
      <c r="K145" s="72">
        <v>5322</v>
      </c>
      <c r="L145" s="74" t="s">
        <v>63</v>
      </c>
      <c r="M145" s="70">
        <f t="shared" si="5"/>
        <v>0.53220000000000001</v>
      </c>
      <c r="N145" s="72">
        <v>5575</v>
      </c>
      <c r="O145" s="74" t="s">
        <v>63</v>
      </c>
      <c r="P145" s="70">
        <f t="shared" si="6"/>
        <v>0.5575</v>
      </c>
    </row>
    <row r="146" spans="2:16">
      <c r="B146" s="108">
        <v>100</v>
      </c>
      <c r="C146" s="74" t="s">
        <v>64</v>
      </c>
      <c r="D146" s="70">
        <f t="shared" si="10"/>
        <v>0.73529411764705888</v>
      </c>
      <c r="E146" s="110">
        <v>74.180000000000007</v>
      </c>
      <c r="F146" s="111">
        <v>0.46139999999999998</v>
      </c>
      <c r="G146" s="107">
        <f t="shared" si="8"/>
        <v>74.641400000000004</v>
      </c>
      <c r="H146" s="72">
        <v>18.02</v>
      </c>
      <c r="I146" s="74" t="s">
        <v>65</v>
      </c>
      <c r="J146" s="71">
        <f t="shared" si="11"/>
        <v>18.02</v>
      </c>
      <c r="K146" s="72">
        <v>5513</v>
      </c>
      <c r="L146" s="74" t="s">
        <v>63</v>
      </c>
      <c r="M146" s="70">
        <f t="shared" si="5"/>
        <v>0.55130000000000001</v>
      </c>
      <c r="N146" s="72">
        <v>5648</v>
      </c>
      <c r="O146" s="74" t="s">
        <v>63</v>
      </c>
      <c r="P146" s="70">
        <f t="shared" si="6"/>
        <v>0.56479999999999997</v>
      </c>
    </row>
    <row r="147" spans="2:16">
      <c r="B147" s="108">
        <v>110</v>
      </c>
      <c r="C147" s="74" t="s">
        <v>64</v>
      </c>
      <c r="D147" s="70">
        <f t="shared" si="10"/>
        <v>0.80882352941176472</v>
      </c>
      <c r="E147" s="110">
        <v>76.22</v>
      </c>
      <c r="F147" s="111">
        <v>0.42720000000000002</v>
      </c>
      <c r="G147" s="107">
        <f t="shared" si="8"/>
        <v>76.647199999999998</v>
      </c>
      <c r="H147" s="72">
        <v>18.97</v>
      </c>
      <c r="I147" s="74" t="s">
        <v>65</v>
      </c>
      <c r="J147" s="71">
        <f t="shared" si="11"/>
        <v>18.97</v>
      </c>
      <c r="K147" s="72">
        <v>5686</v>
      </c>
      <c r="L147" s="74" t="s">
        <v>63</v>
      </c>
      <c r="M147" s="70">
        <f t="shared" si="5"/>
        <v>0.56859999999999999</v>
      </c>
      <c r="N147" s="72">
        <v>5714</v>
      </c>
      <c r="O147" s="74" t="s">
        <v>63</v>
      </c>
      <c r="P147" s="70">
        <f t="shared" si="6"/>
        <v>0.57140000000000002</v>
      </c>
    </row>
    <row r="148" spans="2:16">
      <c r="B148" s="108">
        <v>120</v>
      </c>
      <c r="C148" s="74" t="s">
        <v>64</v>
      </c>
      <c r="D148" s="70">
        <f t="shared" si="10"/>
        <v>0.88235294117647056</v>
      </c>
      <c r="E148" s="110">
        <v>77.91</v>
      </c>
      <c r="F148" s="111">
        <v>0.39800000000000002</v>
      </c>
      <c r="G148" s="107">
        <f t="shared" si="8"/>
        <v>78.307999999999993</v>
      </c>
      <c r="H148" s="72">
        <v>19.89</v>
      </c>
      <c r="I148" s="74" t="s">
        <v>65</v>
      </c>
      <c r="J148" s="71">
        <f t="shared" si="11"/>
        <v>19.89</v>
      </c>
      <c r="K148" s="72">
        <v>5846</v>
      </c>
      <c r="L148" s="74" t="s">
        <v>63</v>
      </c>
      <c r="M148" s="70">
        <f t="shared" ref="M148:M160" si="12">K148/1000/10</f>
        <v>0.58460000000000001</v>
      </c>
      <c r="N148" s="72">
        <v>5773</v>
      </c>
      <c r="O148" s="74" t="s">
        <v>63</v>
      </c>
      <c r="P148" s="70">
        <f t="shared" ref="P148:P181" si="13">N148/1000/10</f>
        <v>0.57729999999999992</v>
      </c>
    </row>
    <row r="149" spans="2:16">
      <c r="B149" s="108">
        <v>130</v>
      </c>
      <c r="C149" s="74" t="s">
        <v>64</v>
      </c>
      <c r="D149" s="70">
        <f t="shared" si="10"/>
        <v>0.95588235294117652</v>
      </c>
      <c r="E149" s="110">
        <v>79.31</v>
      </c>
      <c r="F149" s="111">
        <v>0.37290000000000001</v>
      </c>
      <c r="G149" s="107">
        <f t="shared" ref="G149:G212" si="14">E149+F149</f>
        <v>79.682900000000004</v>
      </c>
      <c r="H149" s="72">
        <v>20.8</v>
      </c>
      <c r="I149" s="74" t="s">
        <v>65</v>
      </c>
      <c r="J149" s="71">
        <f t="shared" si="11"/>
        <v>20.8</v>
      </c>
      <c r="K149" s="72">
        <v>5995</v>
      </c>
      <c r="L149" s="74" t="s">
        <v>63</v>
      </c>
      <c r="M149" s="70">
        <f t="shared" si="12"/>
        <v>0.59950000000000003</v>
      </c>
      <c r="N149" s="72">
        <v>5827</v>
      </c>
      <c r="O149" s="74" t="s">
        <v>63</v>
      </c>
      <c r="P149" s="70">
        <f t="shared" si="13"/>
        <v>0.5827</v>
      </c>
    </row>
    <row r="150" spans="2:16">
      <c r="B150" s="108">
        <v>140</v>
      </c>
      <c r="C150" s="74" t="s">
        <v>64</v>
      </c>
      <c r="D150" s="70">
        <f t="shared" si="10"/>
        <v>1.0294117647058822</v>
      </c>
      <c r="E150" s="110">
        <v>80.489999999999995</v>
      </c>
      <c r="F150" s="111">
        <v>0.35099999999999998</v>
      </c>
      <c r="G150" s="107">
        <f t="shared" si="14"/>
        <v>80.840999999999994</v>
      </c>
      <c r="H150" s="72">
        <v>21.69</v>
      </c>
      <c r="I150" s="74" t="s">
        <v>65</v>
      </c>
      <c r="J150" s="71">
        <f t="shared" si="11"/>
        <v>21.69</v>
      </c>
      <c r="K150" s="72">
        <v>6136</v>
      </c>
      <c r="L150" s="74" t="s">
        <v>63</v>
      </c>
      <c r="M150" s="70">
        <f t="shared" si="12"/>
        <v>0.61360000000000003</v>
      </c>
      <c r="N150" s="72">
        <v>5878</v>
      </c>
      <c r="O150" s="74" t="s">
        <v>63</v>
      </c>
      <c r="P150" s="70">
        <f t="shared" si="13"/>
        <v>0.58779999999999999</v>
      </c>
    </row>
    <row r="151" spans="2:16">
      <c r="B151" s="108">
        <v>150</v>
      </c>
      <c r="C151" s="74" t="s">
        <v>64</v>
      </c>
      <c r="D151" s="70">
        <f t="shared" si="10"/>
        <v>1.1029411764705883</v>
      </c>
      <c r="E151" s="110">
        <v>81.489999999999995</v>
      </c>
      <c r="F151" s="111">
        <v>0.33169999999999999</v>
      </c>
      <c r="G151" s="107">
        <f t="shared" si="14"/>
        <v>81.821699999999993</v>
      </c>
      <c r="H151" s="72">
        <v>22.57</v>
      </c>
      <c r="I151" s="74" t="s">
        <v>65</v>
      </c>
      <c r="J151" s="71">
        <f t="shared" si="11"/>
        <v>22.57</v>
      </c>
      <c r="K151" s="72">
        <v>6269</v>
      </c>
      <c r="L151" s="74" t="s">
        <v>63</v>
      </c>
      <c r="M151" s="70">
        <f t="shared" si="12"/>
        <v>0.62690000000000001</v>
      </c>
      <c r="N151" s="72">
        <v>5924</v>
      </c>
      <c r="O151" s="74" t="s">
        <v>63</v>
      </c>
      <c r="P151" s="70">
        <f t="shared" si="13"/>
        <v>0.59240000000000004</v>
      </c>
    </row>
    <row r="152" spans="2:16">
      <c r="B152" s="108">
        <v>160</v>
      </c>
      <c r="C152" s="74" t="s">
        <v>64</v>
      </c>
      <c r="D152" s="70">
        <f t="shared" si="10"/>
        <v>1.1764705882352942</v>
      </c>
      <c r="E152" s="110">
        <v>82.34</v>
      </c>
      <c r="F152" s="111">
        <v>0.3145</v>
      </c>
      <c r="G152" s="107">
        <f t="shared" si="14"/>
        <v>82.654499999999999</v>
      </c>
      <c r="H152" s="72">
        <v>23.44</v>
      </c>
      <c r="I152" s="74" t="s">
        <v>65</v>
      </c>
      <c r="J152" s="71">
        <f t="shared" si="11"/>
        <v>23.44</v>
      </c>
      <c r="K152" s="72">
        <v>6397</v>
      </c>
      <c r="L152" s="74" t="s">
        <v>63</v>
      </c>
      <c r="M152" s="70">
        <f t="shared" si="12"/>
        <v>0.63970000000000005</v>
      </c>
      <c r="N152" s="72">
        <v>5968</v>
      </c>
      <c r="O152" s="74" t="s">
        <v>63</v>
      </c>
      <c r="P152" s="70">
        <f t="shared" si="13"/>
        <v>0.5968</v>
      </c>
    </row>
    <row r="153" spans="2:16">
      <c r="B153" s="108">
        <v>170</v>
      </c>
      <c r="C153" s="74" t="s">
        <v>64</v>
      </c>
      <c r="D153" s="70">
        <f t="shared" si="10"/>
        <v>1.25</v>
      </c>
      <c r="E153" s="110">
        <v>83.06</v>
      </c>
      <c r="F153" s="111">
        <v>0.29920000000000002</v>
      </c>
      <c r="G153" s="107">
        <f t="shared" si="14"/>
        <v>83.359200000000001</v>
      </c>
      <c r="H153" s="72">
        <v>24.3</v>
      </c>
      <c r="I153" s="74" t="s">
        <v>65</v>
      </c>
      <c r="J153" s="71">
        <f t="shared" si="11"/>
        <v>24.3</v>
      </c>
      <c r="K153" s="72">
        <v>6519</v>
      </c>
      <c r="L153" s="74" t="s">
        <v>63</v>
      </c>
      <c r="M153" s="70">
        <f t="shared" si="12"/>
        <v>0.65190000000000003</v>
      </c>
      <c r="N153" s="72">
        <v>6010</v>
      </c>
      <c r="O153" s="74" t="s">
        <v>63</v>
      </c>
      <c r="P153" s="70">
        <f t="shared" si="13"/>
        <v>0.60099999999999998</v>
      </c>
    </row>
    <row r="154" spans="2:16">
      <c r="B154" s="108">
        <v>180</v>
      </c>
      <c r="C154" s="74" t="s">
        <v>64</v>
      </c>
      <c r="D154" s="70">
        <f t="shared" si="10"/>
        <v>1.3235294117647058</v>
      </c>
      <c r="E154" s="110">
        <v>83.69</v>
      </c>
      <c r="F154" s="111">
        <v>0.28539999999999999</v>
      </c>
      <c r="G154" s="107">
        <f t="shared" si="14"/>
        <v>83.975399999999993</v>
      </c>
      <c r="H154" s="72">
        <v>25.16</v>
      </c>
      <c r="I154" s="74" t="s">
        <v>65</v>
      </c>
      <c r="J154" s="71">
        <f t="shared" si="11"/>
        <v>25.16</v>
      </c>
      <c r="K154" s="72">
        <v>6637</v>
      </c>
      <c r="L154" s="74" t="s">
        <v>63</v>
      </c>
      <c r="M154" s="70">
        <f t="shared" si="12"/>
        <v>0.66369999999999996</v>
      </c>
      <c r="N154" s="72">
        <v>6050</v>
      </c>
      <c r="O154" s="74" t="s">
        <v>63</v>
      </c>
      <c r="P154" s="70">
        <f t="shared" si="13"/>
        <v>0.60499999999999998</v>
      </c>
    </row>
    <row r="155" spans="2:16">
      <c r="B155" s="108">
        <v>200</v>
      </c>
      <c r="C155" s="74" t="s">
        <v>64</v>
      </c>
      <c r="D155" s="70">
        <f t="shared" si="10"/>
        <v>1.4705882352941178</v>
      </c>
      <c r="E155" s="110">
        <v>84.68</v>
      </c>
      <c r="F155" s="111">
        <v>0.26150000000000001</v>
      </c>
      <c r="G155" s="107">
        <f t="shared" si="14"/>
        <v>84.941500000000005</v>
      </c>
      <c r="H155" s="72">
        <v>26.85</v>
      </c>
      <c r="I155" s="74" t="s">
        <v>65</v>
      </c>
      <c r="J155" s="71">
        <f t="shared" si="11"/>
        <v>26.85</v>
      </c>
      <c r="K155" s="72">
        <v>7069</v>
      </c>
      <c r="L155" s="74" t="s">
        <v>63</v>
      </c>
      <c r="M155" s="70">
        <f t="shared" si="12"/>
        <v>0.70689999999999997</v>
      </c>
      <c r="N155" s="72">
        <v>6123</v>
      </c>
      <c r="O155" s="74" t="s">
        <v>63</v>
      </c>
      <c r="P155" s="70">
        <f t="shared" si="13"/>
        <v>0.61230000000000007</v>
      </c>
    </row>
    <row r="156" spans="2:16">
      <c r="B156" s="108">
        <v>225</v>
      </c>
      <c r="C156" s="74" t="s">
        <v>64</v>
      </c>
      <c r="D156" s="70">
        <f t="shared" si="10"/>
        <v>1.6544117647058822</v>
      </c>
      <c r="E156" s="110">
        <v>85.57</v>
      </c>
      <c r="F156" s="111">
        <v>0.23710000000000001</v>
      </c>
      <c r="G156" s="107">
        <f t="shared" si="14"/>
        <v>85.807099999999991</v>
      </c>
      <c r="H156" s="72">
        <v>28.95</v>
      </c>
      <c r="I156" s="74" t="s">
        <v>65</v>
      </c>
      <c r="J156" s="71">
        <f t="shared" si="11"/>
        <v>28.95</v>
      </c>
      <c r="K156" s="72">
        <v>7677</v>
      </c>
      <c r="L156" s="74" t="s">
        <v>63</v>
      </c>
      <c r="M156" s="70">
        <f t="shared" si="12"/>
        <v>0.76769999999999994</v>
      </c>
      <c r="N156" s="72">
        <v>6208</v>
      </c>
      <c r="O156" s="74" t="s">
        <v>63</v>
      </c>
      <c r="P156" s="70">
        <f t="shared" si="13"/>
        <v>0.62080000000000002</v>
      </c>
    </row>
    <row r="157" spans="2:16">
      <c r="B157" s="108">
        <v>250</v>
      </c>
      <c r="C157" s="74" t="s">
        <v>64</v>
      </c>
      <c r="D157" s="70">
        <f t="shared" si="10"/>
        <v>1.838235294117647</v>
      </c>
      <c r="E157" s="110">
        <v>86.17</v>
      </c>
      <c r="F157" s="111">
        <v>0.2172</v>
      </c>
      <c r="G157" s="107">
        <f t="shared" si="14"/>
        <v>86.387200000000007</v>
      </c>
      <c r="H157" s="72">
        <v>31.02</v>
      </c>
      <c r="I157" s="74" t="s">
        <v>65</v>
      </c>
      <c r="J157" s="71">
        <f t="shared" si="11"/>
        <v>31.02</v>
      </c>
      <c r="K157" s="72">
        <v>8231</v>
      </c>
      <c r="L157" s="74" t="s">
        <v>63</v>
      </c>
      <c r="M157" s="70">
        <f t="shared" si="12"/>
        <v>0.82309999999999994</v>
      </c>
      <c r="N157" s="72">
        <v>6286</v>
      </c>
      <c r="O157" s="74" t="s">
        <v>63</v>
      </c>
      <c r="P157" s="70">
        <f t="shared" si="13"/>
        <v>0.62859999999999994</v>
      </c>
    </row>
    <row r="158" spans="2:16">
      <c r="B158" s="108">
        <v>275</v>
      </c>
      <c r="C158" s="74" t="s">
        <v>64</v>
      </c>
      <c r="D158" s="70">
        <f t="shared" ref="D158:D171" si="15">B158/$C$5</f>
        <v>2.0220588235294117</v>
      </c>
      <c r="E158" s="110">
        <v>86.72</v>
      </c>
      <c r="F158" s="111">
        <v>0.20050000000000001</v>
      </c>
      <c r="G158" s="107">
        <f t="shared" si="14"/>
        <v>86.920500000000004</v>
      </c>
      <c r="H158" s="72">
        <v>33.090000000000003</v>
      </c>
      <c r="I158" s="74" t="s">
        <v>65</v>
      </c>
      <c r="J158" s="71">
        <f t="shared" si="11"/>
        <v>33.090000000000003</v>
      </c>
      <c r="K158" s="72">
        <v>8743</v>
      </c>
      <c r="L158" s="74" t="s">
        <v>63</v>
      </c>
      <c r="M158" s="70">
        <f t="shared" si="12"/>
        <v>0.87430000000000008</v>
      </c>
      <c r="N158" s="72">
        <v>6359</v>
      </c>
      <c r="O158" s="74" t="s">
        <v>63</v>
      </c>
      <c r="P158" s="70">
        <f t="shared" si="13"/>
        <v>0.63590000000000002</v>
      </c>
    </row>
    <row r="159" spans="2:16">
      <c r="B159" s="108">
        <v>300</v>
      </c>
      <c r="C159" s="74" t="s">
        <v>64</v>
      </c>
      <c r="D159" s="70">
        <f t="shared" si="15"/>
        <v>2.2058823529411766</v>
      </c>
      <c r="E159" s="110">
        <v>87.9</v>
      </c>
      <c r="F159" s="111">
        <v>0.18640000000000001</v>
      </c>
      <c r="G159" s="107">
        <f t="shared" si="14"/>
        <v>88.086400000000012</v>
      </c>
      <c r="H159" s="72">
        <v>35.130000000000003</v>
      </c>
      <c r="I159" s="74" t="s">
        <v>65</v>
      </c>
      <c r="J159" s="71">
        <f t="shared" si="11"/>
        <v>35.130000000000003</v>
      </c>
      <c r="K159" s="72">
        <v>9218</v>
      </c>
      <c r="L159" s="74" t="s">
        <v>63</v>
      </c>
      <c r="M159" s="70">
        <f t="shared" si="12"/>
        <v>0.92179999999999995</v>
      </c>
      <c r="N159" s="72">
        <v>6428</v>
      </c>
      <c r="O159" s="74" t="s">
        <v>63</v>
      </c>
      <c r="P159" s="70">
        <f t="shared" si="13"/>
        <v>0.64280000000000004</v>
      </c>
    </row>
    <row r="160" spans="2:16">
      <c r="B160" s="108">
        <v>325</v>
      </c>
      <c r="C160" s="74" t="s">
        <v>64</v>
      </c>
      <c r="D160" s="70">
        <f t="shared" si="15"/>
        <v>2.3897058823529411</v>
      </c>
      <c r="E160" s="110">
        <v>88.26</v>
      </c>
      <c r="F160" s="111">
        <v>0.17419999999999999</v>
      </c>
      <c r="G160" s="107">
        <f t="shared" si="14"/>
        <v>88.434200000000004</v>
      </c>
      <c r="H160" s="72">
        <v>37.159999999999997</v>
      </c>
      <c r="I160" s="74" t="s">
        <v>65</v>
      </c>
      <c r="J160" s="71">
        <f t="shared" si="11"/>
        <v>37.159999999999997</v>
      </c>
      <c r="K160" s="72">
        <v>9661</v>
      </c>
      <c r="L160" s="74" t="s">
        <v>63</v>
      </c>
      <c r="M160" s="70">
        <f t="shared" si="12"/>
        <v>0.96609999999999996</v>
      </c>
      <c r="N160" s="72">
        <v>6492</v>
      </c>
      <c r="O160" s="74" t="s">
        <v>63</v>
      </c>
      <c r="P160" s="70">
        <f t="shared" si="13"/>
        <v>0.6492</v>
      </c>
    </row>
    <row r="161" spans="2:16">
      <c r="B161" s="108">
        <v>350</v>
      </c>
      <c r="C161" s="74" t="s">
        <v>64</v>
      </c>
      <c r="D161" s="70">
        <f t="shared" si="15"/>
        <v>2.5735294117647061</v>
      </c>
      <c r="E161" s="110">
        <v>88.26</v>
      </c>
      <c r="F161" s="111">
        <v>0.16370000000000001</v>
      </c>
      <c r="G161" s="107">
        <f t="shared" si="14"/>
        <v>88.423700000000011</v>
      </c>
      <c r="H161" s="72">
        <v>39.18</v>
      </c>
      <c r="I161" s="74" t="s">
        <v>65</v>
      </c>
      <c r="J161" s="71">
        <f t="shared" si="11"/>
        <v>39.18</v>
      </c>
      <c r="K161" s="72">
        <v>1.01</v>
      </c>
      <c r="L161" s="73" t="s">
        <v>65</v>
      </c>
      <c r="M161" s="71">
        <f t="shared" ref="M161:M216" si="16">K161</f>
        <v>1.01</v>
      </c>
      <c r="N161" s="72">
        <v>6554</v>
      </c>
      <c r="O161" s="74" t="s">
        <v>63</v>
      </c>
      <c r="P161" s="70">
        <f t="shared" si="13"/>
        <v>0.65539999999999998</v>
      </c>
    </row>
    <row r="162" spans="2:16">
      <c r="B162" s="108">
        <v>375</v>
      </c>
      <c r="C162" s="74" t="s">
        <v>64</v>
      </c>
      <c r="D162" s="70">
        <f t="shared" si="15"/>
        <v>2.7573529411764706</v>
      </c>
      <c r="E162" s="110">
        <v>88.22</v>
      </c>
      <c r="F162" s="111">
        <v>0.15440000000000001</v>
      </c>
      <c r="G162" s="107">
        <f t="shared" si="14"/>
        <v>88.374399999999994</v>
      </c>
      <c r="H162" s="72">
        <v>41.21</v>
      </c>
      <c r="I162" s="74" t="s">
        <v>65</v>
      </c>
      <c r="J162" s="71">
        <f t="shared" si="11"/>
        <v>41.21</v>
      </c>
      <c r="K162" s="72">
        <v>1.05</v>
      </c>
      <c r="L162" s="74" t="s">
        <v>65</v>
      </c>
      <c r="M162" s="71">
        <f t="shared" si="16"/>
        <v>1.05</v>
      </c>
      <c r="N162" s="72">
        <v>6614</v>
      </c>
      <c r="O162" s="74" t="s">
        <v>63</v>
      </c>
      <c r="P162" s="70">
        <f t="shared" si="13"/>
        <v>0.66139999999999999</v>
      </c>
    </row>
    <row r="163" spans="2:16">
      <c r="B163" s="108">
        <v>400</v>
      </c>
      <c r="C163" s="74" t="s">
        <v>64</v>
      </c>
      <c r="D163" s="70">
        <f t="shared" si="15"/>
        <v>2.9411764705882355</v>
      </c>
      <c r="E163" s="110">
        <v>88.12</v>
      </c>
      <c r="F163" s="111">
        <v>0.1462</v>
      </c>
      <c r="G163" s="107">
        <f t="shared" si="14"/>
        <v>88.266199999999998</v>
      </c>
      <c r="H163" s="72">
        <v>43.23</v>
      </c>
      <c r="I163" s="74" t="s">
        <v>65</v>
      </c>
      <c r="J163" s="71">
        <f t="shared" si="11"/>
        <v>43.23</v>
      </c>
      <c r="K163" s="72">
        <v>1.0900000000000001</v>
      </c>
      <c r="L163" s="74" t="s">
        <v>65</v>
      </c>
      <c r="M163" s="71">
        <f t="shared" si="16"/>
        <v>1.0900000000000001</v>
      </c>
      <c r="N163" s="72">
        <v>6672</v>
      </c>
      <c r="O163" s="74" t="s">
        <v>63</v>
      </c>
      <c r="P163" s="70">
        <f t="shared" si="13"/>
        <v>0.66720000000000002</v>
      </c>
    </row>
    <row r="164" spans="2:16">
      <c r="B164" s="108">
        <v>450</v>
      </c>
      <c r="C164" s="74" t="s">
        <v>64</v>
      </c>
      <c r="D164" s="70">
        <f t="shared" si="15"/>
        <v>3.3088235294117645</v>
      </c>
      <c r="E164" s="110">
        <v>87.8</v>
      </c>
      <c r="F164" s="111">
        <v>0.13220000000000001</v>
      </c>
      <c r="G164" s="107">
        <f t="shared" si="14"/>
        <v>87.932199999999995</v>
      </c>
      <c r="H164" s="72">
        <v>47.3</v>
      </c>
      <c r="I164" s="74" t="s">
        <v>65</v>
      </c>
      <c r="J164" s="71">
        <f t="shared" si="11"/>
        <v>47.3</v>
      </c>
      <c r="K164" s="72">
        <v>1.23</v>
      </c>
      <c r="L164" s="74" t="s">
        <v>65</v>
      </c>
      <c r="M164" s="71">
        <f t="shared" si="16"/>
        <v>1.23</v>
      </c>
      <c r="N164" s="72">
        <v>6782</v>
      </c>
      <c r="O164" s="74" t="s">
        <v>63</v>
      </c>
      <c r="P164" s="70">
        <f t="shared" si="13"/>
        <v>0.67820000000000003</v>
      </c>
    </row>
    <row r="165" spans="2:16">
      <c r="B165" s="108">
        <v>500</v>
      </c>
      <c r="C165" s="74" t="s">
        <v>64</v>
      </c>
      <c r="D165" s="70">
        <f t="shared" si="15"/>
        <v>3.6764705882352939</v>
      </c>
      <c r="E165" s="110">
        <v>87.33</v>
      </c>
      <c r="F165" s="111">
        <v>0.12089999999999999</v>
      </c>
      <c r="G165" s="107">
        <f t="shared" si="14"/>
        <v>87.450900000000004</v>
      </c>
      <c r="H165" s="72">
        <v>51.38</v>
      </c>
      <c r="I165" s="74" t="s">
        <v>65</v>
      </c>
      <c r="J165" s="71">
        <f t="shared" si="11"/>
        <v>51.38</v>
      </c>
      <c r="K165" s="72">
        <v>1.36</v>
      </c>
      <c r="L165" s="74" t="s">
        <v>65</v>
      </c>
      <c r="M165" s="71">
        <f t="shared" si="16"/>
        <v>1.36</v>
      </c>
      <c r="N165" s="72">
        <v>6888</v>
      </c>
      <c r="O165" s="74" t="s">
        <v>63</v>
      </c>
      <c r="P165" s="70">
        <f t="shared" si="13"/>
        <v>0.68879999999999997</v>
      </c>
    </row>
    <row r="166" spans="2:16">
      <c r="B166" s="108">
        <v>550</v>
      </c>
      <c r="C166" s="74" t="s">
        <v>64</v>
      </c>
      <c r="D166" s="70">
        <f t="shared" si="15"/>
        <v>4.0441176470588234</v>
      </c>
      <c r="E166" s="110">
        <v>86.75</v>
      </c>
      <c r="F166" s="111">
        <v>0.1114</v>
      </c>
      <c r="G166" s="107">
        <f t="shared" si="14"/>
        <v>86.861400000000003</v>
      </c>
      <c r="H166" s="72">
        <v>55.48</v>
      </c>
      <c r="I166" s="74" t="s">
        <v>65</v>
      </c>
      <c r="J166" s="71">
        <f t="shared" si="11"/>
        <v>55.48</v>
      </c>
      <c r="K166" s="72">
        <v>1.48</v>
      </c>
      <c r="L166" s="74" t="s">
        <v>65</v>
      </c>
      <c r="M166" s="71">
        <f t="shared" si="16"/>
        <v>1.48</v>
      </c>
      <c r="N166" s="72">
        <v>6991</v>
      </c>
      <c r="O166" s="74" t="s">
        <v>63</v>
      </c>
      <c r="P166" s="70">
        <f t="shared" si="13"/>
        <v>0.69909999999999994</v>
      </c>
    </row>
    <row r="167" spans="2:16">
      <c r="B167" s="108">
        <v>600</v>
      </c>
      <c r="C167" s="74" t="s">
        <v>64</v>
      </c>
      <c r="D167" s="70">
        <f t="shared" si="15"/>
        <v>4.4117647058823533</v>
      </c>
      <c r="E167" s="110">
        <v>86.08</v>
      </c>
      <c r="F167" s="111">
        <v>0.10340000000000001</v>
      </c>
      <c r="G167" s="107">
        <f t="shared" si="14"/>
        <v>86.183399999999992</v>
      </c>
      <c r="H167" s="72">
        <v>59.62</v>
      </c>
      <c r="I167" s="74" t="s">
        <v>65</v>
      </c>
      <c r="J167" s="71">
        <f t="shared" ref="J167:J194" si="17">H167</f>
        <v>59.62</v>
      </c>
      <c r="K167" s="72">
        <v>1.59</v>
      </c>
      <c r="L167" s="74" t="s">
        <v>65</v>
      </c>
      <c r="M167" s="71">
        <f t="shared" si="16"/>
        <v>1.59</v>
      </c>
      <c r="N167" s="72">
        <v>7090</v>
      </c>
      <c r="O167" s="74" t="s">
        <v>63</v>
      </c>
      <c r="P167" s="70">
        <f t="shared" si="13"/>
        <v>0.70899999999999996</v>
      </c>
    </row>
    <row r="168" spans="2:16">
      <c r="B168" s="108">
        <v>650</v>
      </c>
      <c r="C168" s="74" t="s">
        <v>64</v>
      </c>
      <c r="D168" s="70">
        <f t="shared" si="15"/>
        <v>4.7794117647058822</v>
      </c>
      <c r="E168" s="110">
        <v>85.35</v>
      </c>
      <c r="F168" s="111">
        <v>9.6560000000000007E-2</v>
      </c>
      <c r="G168" s="107">
        <f t="shared" si="14"/>
        <v>85.446559999999991</v>
      </c>
      <c r="H168" s="72">
        <v>63.79</v>
      </c>
      <c r="I168" s="74" t="s">
        <v>65</v>
      </c>
      <c r="J168" s="71">
        <f t="shared" si="17"/>
        <v>63.79</v>
      </c>
      <c r="K168" s="72">
        <v>1.7</v>
      </c>
      <c r="L168" s="74" t="s">
        <v>65</v>
      </c>
      <c r="M168" s="71">
        <f t="shared" si="16"/>
        <v>1.7</v>
      </c>
      <c r="N168" s="72">
        <v>7188</v>
      </c>
      <c r="O168" s="74" t="s">
        <v>63</v>
      </c>
      <c r="P168" s="70">
        <f t="shared" si="13"/>
        <v>0.71879999999999999</v>
      </c>
    </row>
    <row r="169" spans="2:16">
      <c r="B169" s="108">
        <v>700</v>
      </c>
      <c r="C169" s="74" t="s">
        <v>64</v>
      </c>
      <c r="D169" s="70">
        <f t="shared" si="15"/>
        <v>5.1470588235294121</v>
      </c>
      <c r="E169" s="110">
        <v>84.56</v>
      </c>
      <c r="F169" s="111">
        <v>9.06E-2</v>
      </c>
      <c r="G169" s="107">
        <f t="shared" si="14"/>
        <v>84.650599999999997</v>
      </c>
      <c r="H169" s="72">
        <v>68</v>
      </c>
      <c r="I169" s="74" t="s">
        <v>65</v>
      </c>
      <c r="J169" s="71">
        <f t="shared" si="17"/>
        <v>68</v>
      </c>
      <c r="K169" s="72">
        <v>1.8</v>
      </c>
      <c r="L169" s="74" t="s">
        <v>65</v>
      </c>
      <c r="M169" s="71">
        <f t="shared" si="16"/>
        <v>1.8</v>
      </c>
      <c r="N169" s="72">
        <v>7284</v>
      </c>
      <c r="O169" s="74" t="s">
        <v>63</v>
      </c>
      <c r="P169" s="70">
        <f t="shared" si="13"/>
        <v>0.72839999999999994</v>
      </c>
    </row>
    <row r="170" spans="2:16">
      <c r="B170" s="108">
        <v>800</v>
      </c>
      <c r="C170" s="74" t="s">
        <v>64</v>
      </c>
      <c r="D170" s="70">
        <f t="shared" si="15"/>
        <v>5.882352941176471</v>
      </c>
      <c r="E170" s="110">
        <v>82.86</v>
      </c>
      <c r="F170" s="111">
        <v>8.0750000000000002E-2</v>
      </c>
      <c r="G170" s="107">
        <f t="shared" si="14"/>
        <v>82.940749999999994</v>
      </c>
      <c r="H170" s="72">
        <v>76.540000000000006</v>
      </c>
      <c r="I170" s="74" t="s">
        <v>65</v>
      </c>
      <c r="J170" s="71">
        <f t="shared" si="17"/>
        <v>76.540000000000006</v>
      </c>
      <c r="K170" s="72">
        <v>2.17</v>
      </c>
      <c r="L170" s="74" t="s">
        <v>65</v>
      </c>
      <c r="M170" s="71">
        <f t="shared" si="16"/>
        <v>2.17</v>
      </c>
      <c r="N170" s="72">
        <v>7473</v>
      </c>
      <c r="O170" s="74" t="s">
        <v>63</v>
      </c>
      <c r="P170" s="70">
        <f t="shared" si="13"/>
        <v>0.74729999999999996</v>
      </c>
    </row>
    <row r="171" spans="2:16">
      <c r="B171" s="108">
        <v>900</v>
      </c>
      <c r="C171" s="74" t="s">
        <v>64</v>
      </c>
      <c r="D171" s="70">
        <f t="shared" si="15"/>
        <v>6.617647058823529</v>
      </c>
      <c r="E171" s="110">
        <v>81.06</v>
      </c>
      <c r="F171" s="111">
        <v>7.2940000000000005E-2</v>
      </c>
      <c r="G171" s="107">
        <f t="shared" si="14"/>
        <v>81.132940000000005</v>
      </c>
      <c r="H171" s="72">
        <v>85.27</v>
      </c>
      <c r="I171" s="74" t="s">
        <v>65</v>
      </c>
      <c r="J171" s="71">
        <f t="shared" si="17"/>
        <v>85.27</v>
      </c>
      <c r="K171" s="72">
        <v>2.5</v>
      </c>
      <c r="L171" s="74" t="s">
        <v>65</v>
      </c>
      <c r="M171" s="71">
        <f t="shared" si="16"/>
        <v>2.5</v>
      </c>
      <c r="N171" s="72">
        <v>7659</v>
      </c>
      <c r="O171" s="74" t="s">
        <v>63</v>
      </c>
      <c r="P171" s="70">
        <f t="shared" si="13"/>
        <v>0.76590000000000003</v>
      </c>
    </row>
    <row r="172" spans="2:16">
      <c r="B172" s="108">
        <v>1</v>
      </c>
      <c r="C172" s="73" t="s">
        <v>66</v>
      </c>
      <c r="D172" s="70">
        <f t="shared" ref="D172:D228" si="18">B172*1000/$C$5</f>
        <v>7.3529411764705879</v>
      </c>
      <c r="E172" s="110">
        <v>79.209999999999994</v>
      </c>
      <c r="F172" s="111">
        <v>6.6570000000000004E-2</v>
      </c>
      <c r="G172" s="107">
        <f t="shared" si="14"/>
        <v>79.276569999999992</v>
      </c>
      <c r="H172" s="72">
        <v>94.2</v>
      </c>
      <c r="I172" s="74" t="s">
        <v>65</v>
      </c>
      <c r="J172" s="71">
        <f t="shared" si="17"/>
        <v>94.2</v>
      </c>
      <c r="K172" s="72">
        <v>2.8</v>
      </c>
      <c r="L172" s="74" t="s">
        <v>65</v>
      </c>
      <c r="M172" s="71">
        <f t="shared" si="16"/>
        <v>2.8</v>
      </c>
      <c r="N172" s="72">
        <v>7846</v>
      </c>
      <c r="O172" s="74" t="s">
        <v>63</v>
      </c>
      <c r="P172" s="70">
        <f t="shared" si="13"/>
        <v>0.78459999999999996</v>
      </c>
    </row>
    <row r="173" spans="2:16">
      <c r="B173" s="108">
        <v>1.1000000000000001</v>
      </c>
      <c r="C173" s="74" t="s">
        <v>66</v>
      </c>
      <c r="D173" s="70">
        <f t="shared" si="18"/>
        <v>8.0882352941176467</v>
      </c>
      <c r="E173" s="110">
        <v>77.349999999999994</v>
      </c>
      <c r="F173" s="111">
        <v>6.1289999999999997E-2</v>
      </c>
      <c r="G173" s="107">
        <f t="shared" si="14"/>
        <v>77.411289999999994</v>
      </c>
      <c r="H173" s="72">
        <v>103.34</v>
      </c>
      <c r="I173" s="74" t="s">
        <v>65</v>
      </c>
      <c r="J173" s="71">
        <f t="shared" si="17"/>
        <v>103.34</v>
      </c>
      <c r="K173" s="72">
        <v>3.08</v>
      </c>
      <c r="L173" s="74" t="s">
        <v>65</v>
      </c>
      <c r="M173" s="71">
        <f t="shared" si="16"/>
        <v>3.08</v>
      </c>
      <c r="N173" s="72">
        <v>8033</v>
      </c>
      <c r="O173" s="74" t="s">
        <v>63</v>
      </c>
      <c r="P173" s="70">
        <f t="shared" si="13"/>
        <v>0.8032999999999999</v>
      </c>
    </row>
    <row r="174" spans="2:16">
      <c r="B174" s="108">
        <v>1.2</v>
      </c>
      <c r="C174" s="74" t="s">
        <v>66</v>
      </c>
      <c r="D174" s="70">
        <f t="shared" si="18"/>
        <v>8.8235294117647065</v>
      </c>
      <c r="E174" s="110">
        <v>75.5</v>
      </c>
      <c r="F174" s="111">
        <v>5.6820000000000002E-2</v>
      </c>
      <c r="G174" s="107">
        <f t="shared" si="14"/>
        <v>75.556820000000002</v>
      </c>
      <c r="H174" s="72">
        <v>112.7</v>
      </c>
      <c r="I174" s="74" t="s">
        <v>65</v>
      </c>
      <c r="J174" s="71">
        <f t="shared" si="17"/>
        <v>112.7</v>
      </c>
      <c r="K174" s="72">
        <v>3.36</v>
      </c>
      <c r="L174" s="74" t="s">
        <v>65</v>
      </c>
      <c r="M174" s="71">
        <f t="shared" si="16"/>
        <v>3.36</v>
      </c>
      <c r="N174" s="72">
        <v>8222</v>
      </c>
      <c r="O174" s="74" t="s">
        <v>63</v>
      </c>
      <c r="P174" s="70">
        <f t="shared" si="13"/>
        <v>0.82219999999999993</v>
      </c>
    </row>
    <row r="175" spans="2:16">
      <c r="B175" s="108">
        <v>1.3</v>
      </c>
      <c r="C175" s="74" t="s">
        <v>66</v>
      </c>
      <c r="D175" s="70">
        <f t="shared" si="18"/>
        <v>9.5588235294117645</v>
      </c>
      <c r="E175" s="110">
        <v>73.67</v>
      </c>
      <c r="F175" s="111">
        <v>5.2990000000000002E-2</v>
      </c>
      <c r="G175" s="107">
        <f t="shared" si="14"/>
        <v>73.722989999999996</v>
      </c>
      <c r="H175" s="72">
        <v>122.29</v>
      </c>
      <c r="I175" s="74" t="s">
        <v>65</v>
      </c>
      <c r="J175" s="71">
        <f t="shared" si="17"/>
        <v>122.29</v>
      </c>
      <c r="K175" s="72">
        <v>3.62</v>
      </c>
      <c r="L175" s="74" t="s">
        <v>65</v>
      </c>
      <c r="M175" s="71">
        <f t="shared" si="16"/>
        <v>3.62</v>
      </c>
      <c r="N175" s="72">
        <v>8414</v>
      </c>
      <c r="O175" s="74" t="s">
        <v>63</v>
      </c>
      <c r="P175" s="70">
        <f t="shared" si="13"/>
        <v>0.84139999999999993</v>
      </c>
    </row>
    <row r="176" spans="2:16">
      <c r="B176" s="108">
        <v>1.4</v>
      </c>
      <c r="C176" s="74" t="s">
        <v>66</v>
      </c>
      <c r="D176" s="70">
        <f t="shared" si="18"/>
        <v>10.294117647058824</v>
      </c>
      <c r="E176" s="110">
        <v>71.88</v>
      </c>
      <c r="F176" s="111">
        <v>4.9680000000000002E-2</v>
      </c>
      <c r="G176" s="107">
        <f t="shared" si="14"/>
        <v>71.929679999999991</v>
      </c>
      <c r="H176" s="72">
        <v>132.12</v>
      </c>
      <c r="I176" s="74" t="s">
        <v>65</v>
      </c>
      <c r="J176" s="71">
        <f t="shared" si="17"/>
        <v>132.12</v>
      </c>
      <c r="K176" s="72">
        <v>3.88</v>
      </c>
      <c r="L176" s="74" t="s">
        <v>65</v>
      </c>
      <c r="M176" s="71">
        <f t="shared" si="16"/>
        <v>3.88</v>
      </c>
      <c r="N176" s="72">
        <v>8608</v>
      </c>
      <c r="O176" s="74" t="s">
        <v>63</v>
      </c>
      <c r="P176" s="70">
        <f t="shared" si="13"/>
        <v>0.86080000000000001</v>
      </c>
    </row>
    <row r="177" spans="1:16">
      <c r="A177" s="4"/>
      <c r="B177" s="108">
        <v>1.5</v>
      </c>
      <c r="C177" s="74" t="s">
        <v>66</v>
      </c>
      <c r="D177" s="70">
        <f t="shared" si="18"/>
        <v>11.029411764705882</v>
      </c>
      <c r="E177" s="110">
        <v>70.14</v>
      </c>
      <c r="F177" s="111">
        <v>4.6769999999999999E-2</v>
      </c>
      <c r="G177" s="107">
        <f t="shared" si="14"/>
        <v>70.186769999999996</v>
      </c>
      <c r="H177" s="72">
        <v>142.19999999999999</v>
      </c>
      <c r="I177" s="74" t="s">
        <v>65</v>
      </c>
      <c r="J177" s="71">
        <f t="shared" si="17"/>
        <v>142.19999999999999</v>
      </c>
      <c r="K177" s="72">
        <v>4.13</v>
      </c>
      <c r="L177" s="74" t="s">
        <v>65</v>
      </c>
      <c r="M177" s="71">
        <f t="shared" si="16"/>
        <v>4.13</v>
      </c>
      <c r="N177" s="72">
        <v>8807</v>
      </c>
      <c r="O177" s="74" t="s">
        <v>63</v>
      </c>
      <c r="P177" s="70">
        <f t="shared" si="13"/>
        <v>0.88070000000000004</v>
      </c>
    </row>
    <row r="178" spans="1:16">
      <c r="B178" s="72">
        <v>1.6</v>
      </c>
      <c r="C178" s="74" t="s">
        <v>66</v>
      </c>
      <c r="D178" s="70">
        <f t="shared" si="18"/>
        <v>11.764705882352942</v>
      </c>
      <c r="E178" s="110">
        <v>68.45</v>
      </c>
      <c r="F178" s="111">
        <v>4.4200000000000003E-2</v>
      </c>
      <c r="G178" s="107">
        <f t="shared" si="14"/>
        <v>68.494200000000006</v>
      </c>
      <c r="H178" s="72">
        <v>152.53</v>
      </c>
      <c r="I178" s="74" t="s">
        <v>65</v>
      </c>
      <c r="J178" s="71">
        <f t="shared" si="17"/>
        <v>152.53</v>
      </c>
      <c r="K178" s="72">
        <v>4.38</v>
      </c>
      <c r="L178" s="74" t="s">
        <v>65</v>
      </c>
      <c r="M178" s="71">
        <f t="shared" si="16"/>
        <v>4.38</v>
      </c>
      <c r="N178" s="72">
        <v>9009</v>
      </c>
      <c r="O178" s="74" t="s">
        <v>63</v>
      </c>
      <c r="P178" s="70">
        <f t="shared" si="13"/>
        <v>0.90090000000000003</v>
      </c>
    </row>
    <row r="179" spans="1:16">
      <c r="B179" s="108">
        <v>1.7</v>
      </c>
      <c r="C179" s="109" t="s">
        <v>66</v>
      </c>
      <c r="D179" s="70">
        <f t="shared" si="18"/>
        <v>12.5</v>
      </c>
      <c r="E179" s="110">
        <v>66.819999999999993</v>
      </c>
      <c r="F179" s="111">
        <v>4.1919999999999999E-2</v>
      </c>
      <c r="G179" s="107">
        <f t="shared" si="14"/>
        <v>66.861919999999998</v>
      </c>
      <c r="H179" s="72">
        <v>163.1</v>
      </c>
      <c r="I179" s="74" t="s">
        <v>65</v>
      </c>
      <c r="J179" s="71">
        <f t="shared" si="17"/>
        <v>163.1</v>
      </c>
      <c r="K179" s="72">
        <v>4.63</v>
      </c>
      <c r="L179" s="74" t="s">
        <v>65</v>
      </c>
      <c r="M179" s="71">
        <f t="shared" si="16"/>
        <v>4.63</v>
      </c>
      <c r="N179" s="72">
        <v>9216</v>
      </c>
      <c r="O179" s="74" t="s">
        <v>63</v>
      </c>
      <c r="P179" s="70">
        <f t="shared" si="13"/>
        <v>0.92159999999999997</v>
      </c>
    </row>
    <row r="180" spans="1:16">
      <c r="B180" s="108">
        <v>1.8</v>
      </c>
      <c r="C180" s="109" t="s">
        <v>66</v>
      </c>
      <c r="D180" s="70">
        <f t="shared" si="18"/>
        <v>13.235294117647058</v>
      </c>
      <c r="E180" s="110">
        <v>65.239999999999995</v>
      </c>
      <c r="F180" s="111">
        <v>3.9870000000000003E-2</v>
      </c>
      <c r="G180" s="107">
        <f t="shared" si="14"/>
        <v>65.279869999999988</v>
      </c>
      <c r="H180" s="72">
        <v>173.94</v>
      </c>
      <c r="I180" s="74" t="s">
        <v>65</v>
      </c>
      <c r="J180" s="71">
        <f t="shared" si="17"/>
        <v>173.94</v>
      </c>
      <c r="K180" s="72">
        <v>4.88</v>
      </c>
      <c r="L180" s="74" t="s">
        <v>65</v>
      </c>
      <c r="M180" s="71">
        <f t="shared" si="16"/>
        <v>4.88</v>
      </c>
      <c r="N180" s="72">
        <v>9427</v>
      </c>
      <c r="O180" s="74" t="s">
        <v>63</v>
      </c>
      <c r="P180" s="70">
        <f t="shared" si="13"/>
        <v>0.94269999999999998</v>
      </c>
    </row>
    <row r="181" spans="1:16">
      <c r="B181" s="108">
        <v>2</v>
      </c>
      <c r="C181" s="109" t="s">
        <v>66</v>
      </c>
      <c r="D181" s="70">
        <f t="shared" si="18"/>
        <v>14.705882352941176</v>
      </c>
      <c r="E181" s="110">
        <v>62.25</v>
      </c>
      <c r="F181" s="111">
        <v>3.635E-2</v>
      </c>
      <c r="G181" s="107">
        <f t="shared" si="14"/>
        <v>62.286349999999999</v>
      </c>
      <c r="H181" s="72">
        <v>196.4</v>
      </c>
      <c r="I181" s="74" t="s">
        <v>65</v>
      </c>
      <c r="J181" s="71">
        <f t="shared" si="17"/>
        <v>196.4</v>
      </c>
      <c r="K181" s="72">
        <v>5.82</v>
      </c>
      <c r="L181" s="74" t="s">
        <v>65</v>
      </c>
      <c r="M181" s="71">
        <f t="shared" si="16"/>
        <v>5.82</v>
      </c>
      <c r="N181" s="72">
        <v>9864</v>
      </c>
      <c r="O181" s="74" t="s">
        <v>63</v>
      </c>
      <c r="P181" s="70">
        <f t="shared" si="13"/>
        <v>0.98640000000000005</v>
      </c>
    </row>
    <row r="182" spans="1:16">
      <c r="B182" s="108">
        <v>2.25</v>
      </c>
      <c r="C182" s="109" t="s">
        <v>66</v>
      </c>
      <c r="D182" s="70">
        <f t="shared" si="18"/>
        <v>16.544117647058822</v>
      </c>
      <c r="E182" s="110">
        <v>58.83</v>
      </c>
      <c r="F182" s="111">
        <v>3.2770000000000001E-2</v>
      </c>
      <c r="G182" s="107">
        <f t="shared" si="14"/>
        <v>58.862769999999998</v>
      </c>
      <c r="H182" s="72">
        <v>225.96</v>
      </c>
      <c r="I182" s="74" t="s">
        <v>65</v>
      </c>
      <c r="J182" s="71">
        <f t="shared" si="17"/>
        <v>225.96</v>
      </c>
      <c r="K182" s="72">
        <v>7.17</v>
      </c>
      <c r="L182" s="74" t="s">
        <v>65</v>
      </c>
      <c r="M182" s="71">
        <f t="shared" si="16"/>
        <v>7.17</v>
      </c>
      <c r="N182" s="72">
        <v>1.04</v>
      </c>
      <c r="O182" s="73" t="s">
        <v>65</v>
      </c>
      <c r="P182" s="71">
        <f t="shared" ref="P182:P228" si="19">N182</f>
        <v>1.04</v>
      </c>
    </row>
    <row r="183" spans="1:16">
      <c r="B183" s="108">
        <v>2.5</v>
      </c>
      <c r="C183" s="109" t="s">
        <v>66</v>
      </c>
      <c r="D183" s="70">
        <f t="shared" si="18"/>
        <v>18.382352941176471</v>
      </c>
      <c r="E183" s="110">
        <v>55.74</v>
      </c>
      <c r="F183" s="111">
        <v>2.9860000000000001E-2</v>
      </c>
      <c r="G183" s="107">
        <f t="shared" si="14"/>
        <v>55.769860000000001</v>
      </c>
      <c r="H183" s="72">
        <v>257.20999999999998</v>
      </c>
      <c r="I183" s="74" t="s">
        <v>65</v>
      </c>
      <c r="J183" s="71">
        <f t="shared" si="17"/>
        <v>257.20999999999998</v>
      </c>
      <c r="K183" s="72">
        <v>8.42</v>
      </c>
      <c r="L183" s="74" t="s">
        <v>65</v>
      </c>
      <c r="M183" s="71">
        <f t="shared" si="16"/>
        <v>8.42</v>
      </c>
      <c r="N183" s="72">
        <v>1.1100000000000001</v>
      </c>
      <c r="O183" s="74" t="s">
        <v>65</v>
      </c>
      <c r="P183" s="71">
        <f t="shared" si="19"/>
        <v>1.1100000000000001</v>
      </c>
    </row>
    <row r="184" spans="1:16">
      <c r="B184" s="108">
        <v>2.75</v>
      </c>
      <c r="C184" s="109" t="s">
        <v>66</v>
      </c>
      <c r="D184" s="70">
        <f t="shared" si="18"/>
        <v>20.220588235294116</v>
      </c>
      <c r="E184" s="110">
        <v>52.96</v>
      </c>
      <c r="F184" s="111">
        <v>2.7449999999999999E-2</v>
      </c>
      <c r="G184" s="107">
        <f t="shared" si="14"/>
        <v>52.987450000000003</v>
      </c>
      <c r="H184" s="72">
        <v>290.14</v>
      </c>
      <c r="I184" s="74" t="s">
        <v>65</v>
      </c>
      <c r="J184" s="71">
        <f t="shared" si="17"/>
        <v>290.14</v>
      </c>
      <c r="K184" s="72">
        <v>9.6300000000000008</v>
      </c>
      <c r="L184" s="74" t="s">
        <v>65</v>
      </c>
      <c r="M184" s="71">
        <f t="shared" si="16"/>
        <v>9.6300000000000008</v>
      </c>
      <c r="N184" s="72">
        <v>1.17</v>
      </c>
      <c r="O184" s="74" t="s">
        <v>65</v>
      </c>
      <c r="P184" s="71">
        <f t="shared" si="19"/>
        <v>1.17</v>
      </c>
    </row>
    <row r="185" spans="1:16">
      <c r="B185" s="108">
        <v>3</v>
      </c>
      <c r="C185" s="109" t="s">
        <v>66</v>
      </c>
      <c r="D185" s="70">
        <f t="shared" si="18"/>
        <v>22.058823529411764</v>
      </c>
      <c r="E185" s="110">
        <v>50.44</v>
      </c>
      <c r="F185" s="111">
        <v>2.5420000000000002E-2</v>
      </c>
      <c r="G185" s="107">
        <f t="shared" si="14"/>
        <v>50.465419999999995</v>
      </c>
      <c r="H185" s="72">
        <v>324.76</v>
      </c>
      <c r="I185" s="74" t="s">
        <v>65</v>
      </c>
      <c r="J185" s="71">
        <f t="shared" si="17"/>
        <v>324.76</v>
      </c>
      <c r="K185" s="72">
        <v>10.8</v>
      </c>
      <c r="L185" s="74" t="s">
        <v>65</v>
      </c>
      <c r="M185" s="71">
        <f t="shared" si="16"/>
        <v>10.8</v>
      </c>
      <c r="N185" s="72">
        <v>1.24</v>
      </c>
      <c r="O185" s="74" t="s">
        <v>65</v>
      </c>
      <c r="P185" s="71">
        <f t="shared" si="19"/>
        <v>1.24</v>
      </c>
    </row>
    <row r="186" spans="1:16">
      <c r="B186" s="108">
        <v>3.25</v>
      </c>
      <c r="C186" s="109" t="s">
        <v>66</v>
      </c>
      <c r="D186" s="70">
        <f t="shared" si="18"/>
        <v>23.897058823529413</v>
      </c>
      <c r="E186" s="110">
        <v>48.18</v>
      </c>
      <c r="F186" s="111">
        <v>2.368E-2</v>
      </c>
      <c r="G186" s="107">
        <f t="shared" si="14"/>
        <v>48.203679999999999</v>
      </c>
      <c r="H186" s="72">
        <v>361.05</v>
      </c>
      <c r="I186" s="74" t="s">
        <v>65</v>
      </c>
      <c r="J186" s="71">
        <f t="shared" si="17"/>
        <v>361.05</v>
      </c>
      <c r="K186" s="72">
        <v>11.96</v>
      </c>
      <c r="L186" s="74" t="s">
        <v>65</v>
      </c>
      <c r="M186" s="71">
        <f t="shared" si="16"/>
        <v>11.96</v>
      </c>
      <c r="N186" s="72">
        <v>1.31</v>
      </c>
      <c r="O186" s="74" t="s">
        <v>65</v>
      </c>
      <c r="P186" s="71">
        <f t="shared" si="19"/>
        <v>1.31</v>
      </c>
    </row>
    <row r="187" spans="1:16">
      <c r="B187" s="108">
        <v>3.5</v>
      </c>
      <c r="C187" s="109" t="s">
        <v>66</v>
      </c>
      <c r="D187" s="70">
        <f t="shared" si="18"/>
        <v>25.735294117647058</v>
      </c>
      <c r="E187" s="110">
        <v>46.13</v>
      </c>
      <c r="F187" s="111">
        <v>2.2179999999999998E-2</v>
      </c>
      <c r="G187" s="107">
        <f t="shared" si="14"/>
        <v>46.152180000000001</v>
      </c>
      <c r="H187" s="72">
        <v>399.01</v>
      </c>
      <c r="I187" s="74" t="s">
        <v>65</v>
      </c>
      <c r="J187" s="71">
        <f t="shared" si="17"/>
        <v>399.01</v>
      </c>
      <c r="K187" s="72">
        <v>13.11</v>
      </c>
      <c r="L187" s="74" t="s">
        <v>65</v>
      </c>
      <c r="M187" s="71">
        <f t="shared" si="16"/>
        <v>13.11</v>
      </c>
      <c r="N187" s="72">
        <v>1.39</v>
      </c>
      <c r="O187" s="74" t="s">
        <v>65</v>
      </c>
      <c r="P187" s="71">
        <f t="shared" si="19"/>
        <v>1.39</v>
      </c>
    </row>
    <row r="188" spans="1:16">
      <c r="B188" s="108">
        <v>3.75</v>
      </c>
      <c r="C188" s="109" t="s">
        <v>66</v>
      </c>
      <c r="D188" s="70">
        <f t="shared" si="18"/>
        <v>27.573529411764707</v>
      </c>
      <c r="E188" s="110">
        <v>44.29</v>
      </c>
      <c r="F188" s="111">
        <v>2.086E-2</v>
      </c>
      <c r="G188" s="107">
        <f t="shared" si="14"/>
        <v>44.310859999999998</v>
      </c>
      <c r="H188" s="72">
        <v>438.59</v>
      </c>
      <c r="I188" s="74" t="s">
        <v>65</v>
      </c>
      <c r="J188" s="71">
        <f t="shared" si="17"/>
        <v>438.59</v>
      </c>
      <c r="K188" s="72">
        <v>14.26</v>
      </c>
      <c r="L188" s="74" t="s">
        <v>65</v>
      </c>
      <c r="M188" s="71">
        <f t="shared" si="16"/>
        <v>14.26</v>
      </c>
      <c r="N188" s="72">
        <v>1.46</v>
      </c>
      <c r="O188" s="74" t="s">
        <v>65</v>
      </c>
      <c r="P188" s="71">
        <f t="shared" si="19"/>
        <v>1.46</v>
      </c>
    </row>
    <row r="189" spans="1:16">
      <c r="B189" s="108">
        <v>4</v>
      </c>
      <c r="C189" s="109" t="s">
        <v>66</v>
      </c>
      <c r="D189" s="70">
        <f t="shared" si="18"/>
        <v>29.411764705882351</v>
      </c>
      <c r="E189" s="110">
        <v>42.62</v>
      </c>
      <c r="F189" s="111">
        <v>1.9699999999999999E-2</v>
      </c>
      <c r="G189" s="107">
        <f t="shared" si="14"/>
        <v>42.639699999999998</v>
      </c>
      <c r="H189" s="72">
        <v>479.78</v>
      </c>
      <c r="I189" s="74" t="s">
        <v>65</v>
      </c>
      <c r="J189" s="71">
        <f t="shared" si="17"/>
        <v>479.78</v>
      </c>
      <c r="K189" s="72">
        <v>15.4</v>
      </c>
      <c r="L189" s="74" t="s">
        <v>65</v>
      </c>
      <c r="M189" s="71">
        <f t="shared" si="16"/>
        <v>15.4</v>
      </c>
      <c r="N189" s="72">
        <v>1.55</v>
      </c>
      <c r="O189" s="74" t="s">
        <v>65</v>
      </c>
      <c r="P189" s="71">
        <f t="shared" si="19"/>
        <v>1.55</v>
      </c>
    </row>
    <row r="190" spans="1:16">
      <c r="B190" s="108">
        <v>4.5</v>
      </c>
      <c r="C190" s="109" t="s">
        <v>66</v>
      </c>
      <c r="D190" s="70">
        <f t="shared" si="18"/>
        <v>33.088235294117645</v>
      </c>
      <c r="E190" s="110">
        <v>39.659999999999997</v>
      </c>
      <c r="F190" s="111">
        <v>1.7739999999999999E-2</v>
      </c>
      <c r="G190" s="107">
        <f t="shared" si="14"/>
        <v>39.67774</v>
      </c>
      <c r="H190" s="72">
        <v>566.84</v>
      </c>
      <c r="I190" s="74" t="s">
        <v>65</v>
      </c>
      <c r="J190" s="71">
        <f t="shared" si="17"/>
        <v>566.84</v>
      </c>
      <c r="K190" s="72">
        <v>19.72</v>
      </c>
      <c r="L190" s="74" t="s">
        <v>65</v>
      </c>
      <c r="M190" s="71">
        <f t="shared" si="16"/>
        <v>19.72</v>
      </c>
      <c r="N190" s="72">
        <v>1.72</v>
      </c>
      <c r="O190" s="74" t="s">
        <v>65</v>
      </c>
      <c r="P190" s="71">
        <f t="shared" si="19"/>
        <v>1.72</v>
      </c>
    </row>
    <row r="191" spans="1:16">
      <c r="B191" s="108">
        <v>5</v>
      </c>
      <c r="C191" s="109" t="s">
        <v>66</v>
      </c>
      <c r="D191" s="70">
        <f t="shared" si="18"/>
        <v>36.764705882352942</v>
      </c>
      <c r="E191" s="110">
        <v>37.119999999999997</v>
      </c>
      <c r="F191" s="111">
        <v>1.6150000000000001E-2</v>
      </c>
      <c r="G191" s="107">
        <f t="shared" si="14"/>
        <v>37.136150000000001</v>
      </c>
      <c r="H191" s="72">
        <v>660.13</v>
      </c>
      <c r="I191" s="74" t="s">
        <v>65</v>
      </c>
      <c r="J191" s="71">
        <f t="shared" si="17"/>
        <v>660.13</v>
      </c>
      <c r="K191" s="72">
        <v>23.73</v>
      </c>
      <c r="L191" s="74" t="s">
        <v>65</v>
      </c>
      <c r="M191" s="71">
        <f t="shared" si="16"/>
        <v>23.73</v>
      </c>
      <c r="N191" s="72">
        <v>1.91</v>
      </c>
      <c r="O191" s="74" t="s">
        <v>65</v>
      </c>
      <c r="P191" s="71">
        <f t="shared" si="19"/>
        <v>1.91</v>
      </c>
    </row>
    <row r="192" spans="1:16">
      <c r="B192" s="108">
        <v>5.5</v>
      </c>
      <c r="C192" s="109" t="s">
        <v>66</v>
      </c>
      <c r="D192" s="70">
        <f t="shared" si="18"/>
        <v>40.441176470588232</v>
      </c>
      <c r="E192" s="110">
        <v>34.92</v>
      </c>
      <c r="F192" s="111">
        <v>1.4840000000000001E-2</v>
      </c>
      <c r="G192" s="107">
        <f t="shared" si="14"/>
        <v>34.934840000000001</v>
      </c>
      <c r="H192" s="72">
        <v>759.54</v>
      </c>
      <c r="I192" s="74" t="s">
        <v>65</v>
      </c>
      <c r="J192" s="71">
        <f t="shared" si="17"/>
        <v>759.54</v>
      </c>
      <c r="K192" s="72">
        <v>27.59</v>
      </c>
      <c r="L192" s="74" t="s">
        <v>65</v>
      </c>
      <c r="M192" s="71">
        <f t="shared" si="16"/>
        <v>27.59</v>
      </c>
      <c r="N192" s="72">
        <v>2.11</v>
      </c>
      <c r="O192" s="74" t="s">
        <v>65</v>
      </c>
      <c r="P192" s="71">
        <f t="shared" si="19"/>
        <v>2.11</v>
      </c>
    </row>
    <row r="193" spans="2:16">
      <c r="B193" s="108">
        <v>6</v>
      </c>
      <c r="C193" s="109" t="s">
        <v>66</v>
      </c>
      <c r="D193" s="70">
        <f t="shared" si="18"/>
        <v>44.117647058823529</v>
      </c>
      <c r="E193" s="110">
        <v>33</v>
      </c>
      <c r="F193" s="111">
        <v>1.3729999999999999E-2</v>
      </c>
      <c r="G193" s="107">
        <f t="shared" si="14"/>
        <v>33.013730000000002</v>
      </c>
      <c r="H193" s="72">
        <v>864.97</v>
      </c>
      <c r="I193" s="74" t="s">
        <v>65</v>
      </c>
      <c r="J193" s="71">
        <f t="shared" si="17"/>
        <v>864.97</v>
      </c>
      <c r="K193" s="72">
        <v>31.36</v>
      </c>
      <c r="L193" s="74" t="s">
        <v>65</v>
      </c>
      <c r="M193" s="71">
        <f t="shared" si="16"/>
        <v>31.36</v>
      </c>
      <c r="N193" s="72">
        <v>2.3199999999999998</v>
      </c>
      <c r="O193" s="74" t="s">
        <v>65</v>
      </c>
      <c r="P193" s="71">
        <f t="shared" si="19"/>
        <v>2.3199999999999998</v>
      </c>
    </row>
    <row r="194" spans="2:16">
      <c r="B194" s="108">
        <v>6.5</v>
      </c>
      <c r="C194" s="109" t="s">
        <v>66</v>
      </c>
      <c r="D194" s="70">
        <f t="shared" si="18"/>
        <v>47.794117647058826</v>
      </c>
      <c r="E194" s="110">
        <v>31.31</v>
      </c>
      <c r="F194" s="111">
        <v>1.278E-2</v>
      </c>
      <c r="G194" s="107">
        <f t="shared" si="14"/>
        <v>31.322779999999998</v>
      </c>
      <c r="H194" s="72">
        <v>976.32</v>
      </c>
      <c r="I194" s="74" t="s">
        <v>65</v>
      </c>
      <c r="J194" s="71">
        <f t="shared" si="17"/>
        <v>976.32</v>
      </c>
      <c r="K194" s="72">
        <v>35.1</v>
      </c>
      <c r="L194" s="74" t="s">
        <v>65</v>
      </c>
      <c r="M194" s="71">
        <f t="shared" si="16"/>
        <v>35.1</v>
      </c>
      <c r="N194" s="72">
        <v>2.5499999999999998</v>
      </c>
      <c r="O194" s="74" t="s">
        <v>65</v>
      </c>
      <c r="P194" s="71">
        <f t="shared" si="19"/>
        <v>2.5499999999999998</v>
      </c>
    </row>
    <row r="195" spans="2:16">
      <c r="B195" s="108">
        <v>7</v>
      </c>
      <c r="C195" s="109" t="s">
        <v>66</v>
      </c>
      <c r="D195" s="70">
        <f t="shared" si="18"/>
        <v>51.470588235294116</v>
      </c>
      <c r="E195" s="110">
        <v>29.81</v>
      </c>
      <c r="F195" s="111">
        <v>1.196E-2</v>
      </c>
      <c r="G195" s="107">
        <f t="shared" si="14"/>
        <v>29.821959999999997</v>
      </c>
      <c r="H195" s="72">
        <v>1.0900000000000001</v>
      </c>
      <c r="I195" s="73" t="s">
        <v>12</v>
      </c>
      <c r="J195" s="75">
        <f t="shared" ref="J195:J228" si="20">H195*1000</f>
        <v>1090</v>
      </c>
      <c r="K195" s="72">
        <v>38.81</v>
      </c>
      <c r="L195" s="74" t="s">
        <v>65</v>
      </c>
      <c r="M195" s="71">
        <f t="shared" si="16"/>
        <v>38.81</v>
      </c>
      <c r="N195" s="72">
        <v>2.78</v>
      </c>
      <c r="O195" s="74" t="s">
        <v>65</v>
      </c>
      <c r="P195" s="71">
        <f t="shared" si="19"/>
        <v>2.78</v>
      </c>
    </row>
    <row r="196" spans="2:16">
      <c r="B196" s="108">
        <v>8</v>
      </c>
      <c r="C196" s="109" t="s">
        <v>66</v>
      </c>
      <c r="D196" s="70">
        <f t="shared" si="18"/>
        <v>58.823529411764703</v>
      </c>
      <c r="E196" s="110">
        <v>27.25</v>
      </c>
      <c r="F196" s="111">
        <v>1.061E-2</v>
      </c>
      <c r="G196" s="107">
        <f t="shared" si="14"/>
        <v>27.26061</v>
      </c>
      <c r="H196" s="72">
        <v>1.34</v>
      </c>
      <c r="I196" s="74" t="s">
        <v>12</v>
      </c>
      <c r="J196" s="75">
        <f t="shared" si="20"/>
        <v>1340</v>
      </c>
      <c r="K196" s="72">
        <v>52.63</v>
      </c>
      <c r="L196" s="74" t="s">
        <v>65</v>
      </c>
      <c r="M196" s="71">
        <f t="shared" si="16"/>
        <v>52.63</v>
      </c>
      <c r="N196" s="72">
        <v>3.29</v>
      </c>
      <c r="O196" s="74" t="s">
        <v>65</v>
      </c>
      <c r="P196" s="71">
        <f t="shared" si="19"/>
        <v>3.29</v>
      </c>
    </row>
    <row r="197" spans="2:16">
      <c r="B197" s="108">
        <v>9</v>
      </c>
      <c r="C197" s="109" t="s">
        <v>66</v>
      </c>
      <c r="D197" s="70">
        <f t="shared" si="18"/>
        <v>66.17647058823529</v>
      </c>
      <c r="E197" s="110">
        <v>25.17</v>
      </c>
      <c r="F197" s="111">
        <v>9.5469999999999999E-3</v>
      </c>
      <c r="G197" s="107">
        <f t="shared" si="14"/>
        <v>25.179547000000003</v>
      </c>
      <c r="H197" s="72">
        <v>1.62</v>
      </c>
      <c r="I197" s="74" t="s">
        <v>12</v>
      </c>
      <c r="J197" s="75">
        <f t="shared" si="20"/>
        <v>1620</v>
      </c>
      <c r="K197" s="72">
        <v>65.31</v>
      </c>
      <c r="L197" s="74" t="s">
        <v>65</v>
      </c>
      <c r="M197" s="71">
        <f t="shared" si="16"/>
        <v>65.31</v>
      </c>
      <c r="N197" s="72">
        <v>3.83</v>
      </c>
      <c r="O197" s="74" t="s">
        <v>65</v>
      </c>
      <c r="P197" s="71">
        <f t="shared" si="19"/>
        <v>3.83</v>
      </c>
    </row>
    <row r="198" spans="2:16">
      <c r="B198" s="108">
        <v>10</v>
      </c>
      <c r="C198" s="109" t="s">
        <v>66</v>
      </c>
      <c r="D198" s="70">
        <f t="shared" si="18"/>
        <v>73.529411764705884</v>
      </c>
      <c r="E198" s="110">
        <v>23.43</v>
      </c>
      <c r="F198" s="111">
        <v>8.685E-3</v>
      </c>
      <c r="G198" s="107">
        <f t="shared" si="14"/>
        <v>23.438685</v>
      </c>
      <c r="H198" s="72">
        <v>1.91</v>
      </c>
      <c r="I198" s="74" t="s">
        <v>12</v>
      </c>
      <c r="J198" s="75">
        <f t="shared" si="20"/>
        <v>1910</v>
      </c>
      <c r="K198" s="72">
        <v>77.489999999999995</v>
      </c>
      <c r="L198" s="74" t="s">
        <v>65</v>
      </c>
      <c r="M198" s="71">
        <f t="shared" si="16"/>
        <v>77.489999999999995</v>
      </c>
      <c r="N198" s="72">
        <v>4.42</v>
      </c>
      <c r="O198" s="74" t="s">
        <v>65</v>
      </c>
      <c r="P198" s="71">
        <f t="shared" si="19"/>
        <v>4.42</v>
      </c>
    </row>
    <row r="199" spans="2:16">
      <c r="B199" s="108">
        <v>11</v>
      </c>
      <c r="C199" s="109" t="s">
        <v>66</v>
      </c>
      <c r="D199" s="70">
        <f t="shared" si="18"/>
        <v>80.882352941176464</v>
      </c>
      <c r="E199" s="110">
        <v>21.96</v>
      </c>
      <c r="F199" s="111">
        <v>7.9719999999999999E-3</v>
      </c>
      <c r="G199" s="107">
        <f t="shared" si="14"/>
        <v>21.967972</v>
      </c>
      <c r="H199" s="72">
        <v>2.23</v>
      </c>
      <c r="I199" s="74" t="s">
        <v>12</v>
      </c>
      <c r="J199" s="75">
        <f t="shared" si="20"/>
        <v>2230</v>
      </c>
      <c r="K199" s="72">
        <v>89.44</v>
      </c>
      <c r="L199" s="74" t="s">
        <v>65</v>
      </c>
      <c r="M199" s="71">
        <f t="shared" si="16"/>
        <v>89.44</v>
      </c>
      <c r="N199" s="72">
        <v>5.04</v>
      </c>
      <c r="O199" s="74" t="s">
        <v>65</v>
      </c>
      <c r="P199" s="71">
        <f t="shared" si="19"/>
        <v>5.04</v>
      </c>
    </row>
    <row r="200" spans="2:16">
      <c r="B200" s="108">
        <v>12</v>
      </c>
      <c r="C200" s="109" t="s">
        <v>66</v>
      </c>
      <c r="D200" s="70">
        <f t="shared" si="18"/>
        <v>88.235294117647058</v>
      </c>
      <c r="E200" s="110">
        <v>20.7</v>
      </c>
      <c r="F200" s="111">
        <v>7.3709999999999999E-3</v>
      </c>
      <c r="G200" s="107">
        <f t="shared" si="14"/>
        <v>20.707370999999998</v>
      </c>
      <c r="H200" s="72">
        <v>2.56</v>
      </c>
      <c r="I200" s="74" t="s">
        <v>12</v>
      </c>
      <c r="J200" s="75">
        <f t="shared" si="20"/>
        <v>2560</v>
      </c>
      <c r="K200" s="72">
        <v>101.27</v>
      </c>
      <c r="L200" s="74" t="s">
        <v>65</v>
      </c>
      <c r="M200" s="71">
        <f t="shared" si="16"/>
        <v>101.27</v>
      </c>
      <c r="N200" s="72">
        <v>5.69</v>
      </c>
      <c r="O200" s="74" t="s">
        <v>65</v>
      </c>
      <c r="P200" s="71">
        <f t="shared" si="19"/>
        <v>5.69</v>
      </c>
    </row>
    <row r="201" spans="2:16">
      <c r="B201" s="108">
        <v>13</v>
      </c>
      <c r="C201" s="109" t="s">
        <v>66</v>
      </c>
      <c r="D201" s="70">
        <f t="shared" si="18"/>
        <v>95.588235294117652</v>
      </c>
      <c r="E201" s="110">
        <v>19.600000000000001</v>
      </c>
      <c r="F201" s="111">
        <v>6.8580000000000004E-3</v>
      </c>
      <c r="G201" s="107">
        <f t="shared" si="14"/>
        <v>19.606858000000003</v>
      </c>
      <c r="H201" s="72">
        <v>2.92</v>
      </c>
      <c r="I201" s="74" t="s">
        <v>12</v>
      </c>
      <c r="J201" s="75">
        <f t="shared" si="20"/>
        <v>2920</v>
      </c>
      <c r="K201" s="72">
        <v>113.06</v>
      </c>
      <c r="L201" s="74" t="s">
        <v>65</v>
      </c>
      <c r="M201" s="71">
        <f t="shared" si="16"/>
        <v>113.06</v>
      </c>
      <c r="N201" s="72">
        <v>6.38</v>
      </c>
      <c r="O201" s="74" t="s">
        <v>65</v>
      </c>
      <c r="P201" s="71">
        <f t="shared" si="19"/>
        <v>6.38</v>
      </c>
    </row>
    <row r="202" spans="2:16">
      <c r="B202" s="108">
        <v>14</v>
      </c>
      <c r="C202" s="109" t="s">
        <v>66</v>
      </c>
      <c r="D202" s="70">
        <f t="shared" si="18"/>
        <v>102.94117647058823</v>
      </c>
      <c r="E202" s="110">
        <v>18.649999999999999</v>
      </c>
      <c r="F202" s="111">
        <v>6.4149999999999997E-3</v>
      </c>
      <c r="G202" s="107">
        <f t="shared" si="14"/>
        <v>18.656414999999999</v>
      </c>
      <c r="H202" s="72">
        <v>3.29</v>
      </c>
      <c r="I202" s="74" t="s">
        <v>12</v>
      </c>
      <c r="J202" s="75">
        <f t="shared" si="20"/>
        <v>3290</v>
      </c>
      <c r="K202" s="72">
        <v>124.85</v>
      </c>
      <c r="L202" s="74" t="s">
        <v>65</v>
      </c>
      <c r="M202" s="71">
        <f t="shared" si="16"/>
        <v>124.85</v>
      </c>
      <c r="N202" s="72">
        <v>7.1</v>
      </c>
      <c r="O202" s="74" t="s">
        <v>65</v>
      </c>
      <c r="P202" s="71">
        <f t="shared" si="19"/>
        <v>7.1</v>
      </c>
    </row>
    <row r="203" spans="2:16">
      <c r="B203" s="108">
        <v>15</v>
      </c>
      <c r="C203" s="109" t="s">
        <v>66</v>
      </c>
      <c r="D203" s="70">
        <f t="shared" si="18"/>
        <v>110.29411764705883</v>
      </c>
      <c r="E203" s="110">
        <v>17.8</v>
      </c>
      <c r="F203" s="111">
        <v>6.0270000000000002E-3</v>
      </c>
      <c r="G203" s="107">
        <f t="shared" si="14"/>
        <v>17.806027</v>
      </c>
      <c r="H203" s="72">
        <v>3.69</v>
      </c>
      <c r="I203" s="74" t="s">
        <v>12</v>
      </c>
      <c r="J203" s="75">
        <f t="shared" si="20"/>
        <v>3690</v>
      </c>
      <c r="K203" s="72">
        <v>136.66999999999999</v>
      </c>
      <c r="L203" s="74" t="s">
        <v>65</v>
      </c>
      <c r="M203" s="71">
        <f t="shared" si="16"/>
        <v>136.66999999999999</v>
      </c>
      <c r="N203" s="72">
        <v>7.86</v>
      </c>
      <c r="O203" s="74" t="s">
        <v>65</v>
      </c>
      <c r="P203" s="71">
        <f t="shared" si="19"/>
        <v>7.86</v>
      </c>
    </row>
    <row r="204" spans="2:16">
      <c r="B204" s="108">
        <v>16</v>
      </c>
      <c r="C204" s="109" t="s">
        <v>66</v>
      </c>
      <c r="D204" s="70">
        <f t="shared" si="18"/>
        <v>117.64705882352941</v>
      </c>
      <c r="E204" s="110">
        <v>17.05</v>
      </c>
      <c r="F204" s="111">
        <v>5.6860000000000001E-3</v>
      </c>
      <c r="G204" s="107">
        <f t="shared" si="14"/>
        <v>17.055686000000001</v>
      </c>
      <c r="H204" s="72">
        <v>4.0999999999999996</v>
      </c>
      <c r="I204" s="74" t="s">
        <v>12</v>
      </c>
      <c r="J204" s="75">
        <f t="shared" si="20"/>
        <v>4100</v>
      </c>
      <c r="K204" s="72">
        <v>148.51</v>
      </c>
      <c r="L204" s="74" t="s">
        <v>65</v>
      </c>
      <c r="M204" s="71">
        <f t="shared" si="16"/>
        <v>148.51</v>
      </c>
      <c r="N204" s="72">
        <v>8.64</v>
      </c>
      <c r="O204" s="74" t="s">
        <v>65</v>
      </c>
      <c r="P204" s="71">
        <f t="shared" si="19"/>
        <v>8.64</v>
      </c>
    </row>
    <row r="205" spans="2:16">
      <c r="B205" s="108">
        <v>17</v>
      </c>
      <c r="C205" s="109" t="s">
        <v>66</v>
      </c>
      <c r="D205" s="70">
        <f t="shared" si="18"/>
        <v>125</v>
      </c>
      <c r="E205" s="110">
        <v>16.38</v>
      </c>
      <c r="F205" s="111">
        <v>5.3829999999999998E-3</v>
      </c>
      <c r="G205" s="107">
        <f t="shared" si="14"/>
        <v>16.385382999999997</v>
      </c>
      <c r="H205" s="72">
        <v>4.53</v>
      </c>
      <c r="I205" s="74" t="s">
        <v>12</v>
      </c>
      <c r="J205" s="75">
        <f t="shared" si="20"/>
        <v>4530</v>
      </c>
      <c r="K205" s="72">
        <v>160.4</v>
      </c>
      <c r="L205" s="74" t="s">
        <v>65</v>
      </c>
      <c r="M205" s="71">
        <f t="shared" si="16"/>
        <v>160.4</v>
      </c>
      <c r="N205" s="72">
        <v>9.4499999999999993</v>
      </c>
      <c r="O205" s="74" t="s">
        <v>65</v>
      </c>
      <c r="P205" s="71">
        <f t="shared" si="19"/>
        <v>9.4499999999999993</v>
      </c>
    </row>
    <row r="206" spans="2:16">
      <c r="B206" s="108">
        <v>18</v>
      </c>
      <c r="C206" s="109" t="s">
        <v>66</v>
      </c>
      <c r="D206" s="70">
        <f t="shared" si="18"/>
        <v>132.35294117647058</v>
      </c>
      <c r="E206" s="110">
        <v>15.77</v>
      </c>
      <c r="F206" s="111">
        <v>5.1120000000000002E-3</v>
      </c>
      <c r="G206" s="107">
        <f t="shared" si="14"/>
        <v>15.775112</v>
      </c>
      <c r="H206" s="72">
        <v>4.97</v>
      </c>
      <c r="I206" s="74" t="s">
        <v>12</v>
      </c>
      <c r="J206" s="75">
        <f t="shared" si="20"/>
        <v>4970</v>
      </c>
      <c r="K206" s="72">
        <v>172.33</v>
      </c>
      <c r="L206" s="74" t="s">
        <v>65</v>
      </c>
      <c r="M206" s="71">
        <f t="shared" si="16"/>
        <v>172.33</v>
      </c>
      <c r="N206" s="72">
        <v>10.29</v>
      </c>
      <c r="O206" s="74" t="s">
        <v>65</v>
      </c>
      <c r="P206" s="71">
        <f t="shared" si="19"/>
        <v>10.29</v>
      </c>
    </row>
    <row r="207" spans="2:16">
      <c r="B207" s="108">
        <v>20</v>
      </c>
      <c r="C207" s="109" t="s">
        <v>66</v>
      </c>
      <c r="D207" s="70">
        <f t="shared" si="18"/>
        <v>147.05882352941177</v>
      </c>
      <c r="E207" s="110">
        <v>14.72</v>
      </c>
      <c r="F207" s="111">
        <v>4.6470000000000001E-3</v>
      </c>
      <c r="G207" s="107">
        <f t="shared" si="14"/>
        <v>14.724647000000001</v>
      </c>
      <c r="H207" s="72">
        <v>5.91</v>
      </c>
      <c r="I207" s="74" t="s">
        <v>12</v>
      </c>
      <c r="J207" s="75">
        <f t="shared" si="20"/>
        <v>5910</v>
      </c>
      <c r="K207" s="72">
        <v>217.65</v>
      </c>
      <c r="L207" s="74" t="s">
        <v>65</v>
      </c>
      <c r="M207" s="71">
        <f t="shared" si="16"/>
        <v>217.65</v>
      </c>
      <c r="N207" s="72">
        <v>12.04</v>
      </c>
      <c r="O207" s="74" t="s">
        <v>65</v>
      </c>
      <c r="P207" s="71">
        <f t="shared" si="19"/>
        <v>12.04</v>
      </c>
    </row>
    <row r="208" spans="2:16">
      <c r="B208" s="108">
        <v>22.5</v>
      </c>
      <c r="C208" s="109" t="s">
        <v>66</v>
      </c>
      <c r="D208" s="70">
        <f t="shared" si="18"/>
        <v>165.44117647058823</v>
      </c>
      <c r="E208" s="110">
        <v>13.65</v>
      </c>
      <c r="F208" s="111">
        <v>4.176E-3</v>
      </c>
      <c r="G208" s="107">
        <f t="shared" si="14"/>
        <v>13.654176</v>
      </c>
      <c r="H208" s="72">
        <v>7.17</v>
      </c>
      <c r="I208" s="74" t="s">
        <v>12</v>
      </c>
      <c r="J208" s="75">
        <f t="shared" si="20"/>
        <v>7170</v>
      </c>
      <c r="K208" s="72">
        <v>281.57</v>
      </c>
      <c r="L208" s="74" t="s">
        <v>65</v>
      </c>
      <c r="M208" s="71">
        <f t="shared" si="16"/>
        <v>281.57</v>
      </c>
      <c r="N208" s="72">
        <v>14.37</v>
      </c>
      <c r="O208" s="74" t="s">
        <v>65</v>
      </c>
      <c r="P208" s="71">
        <f t="shared" si="19"/>
        <v>14.37</v>
      </c>
    </row>
    <row r="209" spans="2:16">
      <c r="B209" s="108">
        <v>25</v>
      </c>
      <c r="C209" s="109" t="s">
        <v>66</v>
      </c>
      <c r="D209" s="70">
        <f t="shared" si="18"/>
        <v>183.8235294117647</v>
      </c>
      <c r="E209" s="110">
        <v>12.76</v>
      </c>
      <c r="F209" s="111">
        <v>3.7959999999999999E-3</v>
      </c>
      <c r="G209" s="107">
        <f t="shared" si="14"/>
        <v>12.763795999999999</v>
      </c>
      <c r="H209" s="72">
        <v>8.5299999999999994</v>
      </c>
      <c r="I209" s="74" t="s">
        <v>12</v>
      </c>
      <c r="J209" s="75">
        <f t="shared" si="20"/>
        <v>8530</v>
      </c>
      <c r="K209" s="72">
        <v>340.71</v>
      </c>
      <c r="L209" s="74" t="s">
        <v>65</v>
      </c>
      <c r="M209" s="71">
        <f t="shared" si="16"/>
        <v>340.71</v>
      </c>
      <c r="N209" s="72">
        <v>16.84</v>
      </c>
      <c r="O209" s="74" t="s">
        <v>65</v>
      </c>
      <c r="P209" s="71">
        <f t="shared" si="19"/>
        <v>16.84</v>
      </c>
    </row>
    <row r="210" spans="2:16">
      <c r="B210" s="108">
        <v>27.5</v>
      </c>
      <c r="C210" s="109" t="s">
        <v>66</v>
      </c>
      <c r="D210" s="70">
        <f t="shared" si="18"/>
        <v>202.20588235294119</v>
      </c>
      <c r="E210" s="110">
        <v>12.03</v>
      </c>
      <c r="F210" s="111">
        <v>3.4810000000000002E-3</v>
      </c>
      <c r="G210" s="107">
        <f t="shared" si="14"/>
        <v>12.033481</v>
      </c>
      <c r="H210" s="72">
        <v>9.9700000000000006</v>
      </c>
      <c r="I210" s="74" t="s">
        <v>12</v>
      </c>
      <c r="J210" s="75">
        <f t="shared" si="20"/>
        <v>9970</v>
      </c>
      <c r="K210" s="72">
        <v>397.29</v>
      </c>
      <c r="L210" s="74" t="s">
        <v>65</v>
      </c>
      <c r="M210" s="71">
        <f t="shared" si="16"/>
        <v>397.29</v>
      </c>
      <c r="N210" s="72">
        <v>19.43</v>
      </c>
      <c r="O210" s="74" t="s">
        <v>65</v>
      </c>
      <c r="P210" s="71">
        <f t="shared" si="19"/>
        <v>19.43</v>
      </c>
    </row>
    <row r="211" spans="2:16">
      <c r="B211" s="108">
        <v>30</v>
      </c>
      <c r="C211" s="109" t="s">
        <v>66</v>
      </c>
      <c r="D211" s="70">
        <f t="shared" si="18"/>
        <v>220.58823529411765</v>
      </c>
      <c r="E211" s="110">
        <v>11.41</v>
      </c>
      <c r="F211" s="111">
        <v>3.2160000000000001E-3</v>
      </c>
      <c r="G211" s="107">
        <f t="shared" si="14"/>
        <v>11.413216</v>
      </c>
      <c r="H211" s="72">
        <v>11.5</v>
      </c>
      <c r="I211" s="74" t="s">
        <v>12</v>
      </c>
      <c r="J211" s="75">
        <f t="shared" si="20"/>
        <v>11500</v>
      </c>
      <c r="K211" s="72">
        <v>452.26</v>
      </c>
      <c r="L211" s="74" t="s">
        <v>65</v>
      </c>
      <c r="M211" s="71">
        <f t="shared" si="16"/>
        <v>452.26</v>
      </c>
      <c r="N211" s="72">
        <v>22.15</v>
      </c>
      <c r="O211" s="74" t="s">
        <v>65</v>
      </c>
      <c r="P211" s="71">
        <f t="shared" si="19"/>
        <v>22.15</v>
      </c>
    </row>
    <row r="212" spans="2:16">
      <c r="B212" s="108">
        <v>32.5</v>
      </c>
      <c r="C212" s="109" t="s">
        <v>66</v>
      </c>
      <c r="D212" s="70">
        <f t="shared" si="18"/>
        <v>238.97058823529412</v>
      </c>
      <c r="E212" s="110">
        <v>10.88</v>
      </c>
      <c r="F212" s="111">
        <v>2.99E-3</v>
      </c>
      <c r="G212" s="107">
        <f t="shared" si="14"/>
        <v>10.882990000000001</v>
      </c>
      <c r="H212" s="72">
        <v>13.11</v>
      </c>
      <c r="I212" s="74" t="s">
        <v>12</v>
      </c>
      <c r="J212" s="75">
        <f t="shared" si="20"/>
        <v>13110</v>
      </c>
      <c r="K212" s="72">
        <v>506.14</v>
      </c>
      <c r="L212" s="74" t="s">
        <v>65</v>
      </c>
      <c r="M212" s="71">
        <f t="shared" si="16"/>
        <v>506.14</v>
      </c>
      <c r="N212" s="72">
        <v>24.98</v>
      </c>
      <c r="O212" s="74" t="s">
        <v>65</v>
      </c>
      <c r="P212" s="71">
        <f t="shared" si="19"/>
        <v>24.98</v>
      </c>
    </row>
    <row r="213" spans="2:16">
      <c r="B213" s="108">
        <v>35</v>
      </c>
      <c r="C213" s="109" t="s">
        <v>66</v>
      </c>
      <c r="D213" s="70">
        <f t="shared" si="18"/>
        <v>257.35294117647061</v>
      </c>
      <c r="E213" s="110">
        <v>10.42</v>
      </c>
      <c r="F213" s="111">
        <v>2.7950000000000002E-3</v>
      </c>
      <c r="G213" s="107">
        <f t="shared" ref="G213:G228" si="21">E213+F213</f>
        <v>10.422795000000001</v>
      </c>
      <c r="H213" s="72">
        <v>14.79</v>
      </c>
      <c r="I213" s="74" t="s">
        <v>12</v>
      </c>
      <c r="J213" s="75">
        <f t="shared" si="20"/>
        <v>14790</v>
      </c>
      <c r="K213" s="72">
        <v>559.17999999999995</v>
      </c>
      <c r="L213" s="74" t="s">
        <v>65</v>
      </c>
      <c r="M213" s="71">
        <f t="shared" si="16"/>
        <v>559.17999999999995</v>
      </c>
      <c r="N213" s="72">
        <v>27.9</v>
      </c>
      <c r="O213" s="74" t="s">
        <v>65</v>
      </c>
      <c r="P213" s="71">
        <f t="shared" si="19"/>
        <v>27.9</v>
      </c>
    </row>
    <row r="214" spans="2:16">
      <c r="B214" s="108">
        <v>37.5</v>
      </c>
      <c r="C214" s="109" t="s">
        <v>66</v>
      </c>
      <c r="D214" s="70">
        <f t="shared" si="18"/>
        <v>275.73529411764707</v>
      </c>
      <c r="E214" s="110">
        <v>10.02</v>
      </c>
      <c r="F214" s="111">
        <v>2.6250000000000002E-3</v>
      </c>
      <c r="G214" s="107">
        <f t="shared" si="21"/>
        <v>10.022625</v>
      </c>
      <c r="H214" s="72">
        <v>16.54</v>
      </c>
      <c r="I214" s="74" t="s">
        <v>12</v>
      </c>
      <c r="J214" s="75">
        <f t="shared" si="20"/>
        <v>16540</v>
      </c>
      <c r="K214" s="72">
        <v>611.57000000000005</v>
      </c>
      <c r="L214" s="74" t="s">
        <v>65</v>
      </c>
      <c r="M214" s="71">
        <f t="shared" si="16"/>
        <v>611.57000000000005</v>
      </c>
      <c r="N214" s="72">
        <v>30.91</v>
      </c>
      <c r="O214" s="74" t="s">
        <v>65</v>
      </c>
      <c r="P214" s="71">
        <f t="shared" si="19"/>
        <v>30.91</v>
      </c>
    </row>
    <row r="215" spans="2:16">
      <c r="B215" s="108">
        <v>40</v>
      </c>
      <c r="C215" s="109" t="s">
        <v>66</v>
      </c>
      <c r="D215" s="70">
        <f t="shared" si="18"/>
        <v>294.11764705882354</v>
      </c>
      <c r="E215" s="110">
        <v>9.6739999999999995</v>
      </c>
      <c r="F215" s="111">
        <v>2.4750000000000002E-3</v>
      </c>
      <c r="G215" s="107">
        <f t="shared" si="21"/>
        <v>9.6764749999999999</v>
      </c>
      <c r="H215" s="72">
        <v>18.36</v>
      </c>
      <c r="I215" s="74" t="s">
        <v>12</v>
      </c>
      <c r="J215" s="75">
        <f t="shared" si="20"/>
        <v>18360</v>
      </c>
      <c r="K215" s="72">
        <v>663.4</v>
      </c>
      <c r="L215" s="74" t="s">
        <v>65</v>
      </c>
      <c r="M215" s="71">
        <f t="shared" si="16"/>
        <v>663.4</v>
      </c>
      <c r="N215" s="72">
        <v>34.01</v>
      </c>
      <c r="O215" s="74" t="s">
        <v>65</v>
      </c>
      <c r="P215" s="71">
        <f t="shared" si="19"/>
        <v>34.01</v>
      </c>
    </row>
    <row r="216" spans="2:16">
      <c r="B216" s="108">
        <v>45</v>
      </c>
      <c r="C216" s="109" t="s">
        <v>66</v>
      </c>
      <c r="D216" s="70">
        <f t="shared" si="18"/>
        <v>330.88235294117646</v>
      </c>
      <c r="E216" s="110">
        <v>9.0869999999999997</v>
      </c>
      <c r="F216" s="111">
        <v>2.2230000000000001E-3</v>
      </c>
      <c r="G216" s="107">
        <f t="shared" si="21"/>
        <v>9.0892230000000005</v>
      </c>
      <c r="H216" s="72">
        <v>22.17</v>
      </c>
      <c r="I216" s="74" t="s">
        <v>12</v>
      </c>
      <c r="J216" s="75">
        <f t="shared" si="20"/>
        <v>22170</v>
      </c>
      <c r="K216" s="72">
        <v>855.44</v>
      </c>
      <c r="L216" s="74" t="s">
        <v>65</v>
      </c>
      <c r="M216" s="71">
        <f t="shared" si="16"/>
        <v>855.44</v>
      </c>
      <c r="N216" s="72">
        <v>40.43</v>
      </c>
      <c r="O216" s="74" t="s">
        <v>65</v>
      </c>
      <c r="P216" s="71">
        <f t="shared" si="19"/>
        <v>40.43</v>
      </c>
    </row>
    <row r="217" spans="2:16">
      <c r="B217" s="108">
        <v>50</v>
      </c>
      <c r="C217" s="109" t="s">
        <v>66</v>
      </c>
      <c r="D217" s="70">
        <f t="shared" si="18"/>
        <v>367.64705882352939</v>
      </c>
      <c r="E217" s="110">
        <v>8.6159999999999997</v>
      </c>
      <c r="F217" s="111">
        <v>2.019E-3</v>
      </c>
      <c r="G217" s="107">
        <f t="shared" si="21"/>
        <v>8.6180190000000003</v>
      </c>
      <c r="H217" s="72">
        <v>26.22</v>
      </c>
      <c r="I217" s="74" t="s">
        <v>12</v>
      </c>
      <c r="J217" s="75">
        <f t="shared" si="20"/>
        <v>26220</v>
      </c>
      <c r="K217" s="72">
        <v>1.03</v>
      </c>
      <c r="L217" s="73" t="s">
        <v>12</v>
      </c>
      <c r="M217" s="75">
        <f t="shared" ref="M217:M228" si="22">K217*1000</f>
        <v>1030</v>
      </c>
      <c r="N217" s="72">
        <v>47.11</v>
      </c>
      <c r="O217" s="74" t="s">
        <v>65</v>
      </c>
      <c r="P217" s="71">
        <f t="shared" si="19"/>
        <v>47.11</v>
      </c>
    </row>
    <row r="218" spans="2:16">
      <c r="B218" s="108">
        <v>55</v>
      </c>
      <c r="C218" s="109" t="s">
        <v>66</v>
      </c>
      <c r="D218" s="70">
        <f t="shared" si="18"/>
        <v>404.41176470588238</v>
      </c>
      <c r="E218" s="110">
        <v>8.23</v>
      </c>
      <c r="F218" s="111">
        <v>1.851E-3</v>
      </c>
      <c r="G218" s="107">
        <f t="shared" si="21"/>
        <v>8.2318510000000007</v>
      </c>
      <c r="H218" s="72">
        <v>30.47</v>
      </c>
      <c r="I218" s="74" t="s">
        <v>12</v>
      </c>
      <c r="J218" s="75">
        <f t="shared" si="20"/>
        <v>30470</v>
      </c>
      <c r="K218" s="72">
        <v>1.19</v>
      </c>
      <c r="L218" s="74" t="s">
        <v>12</v>
      </c>
      <c r="M218" s="75">
        <f t="shared" si="22"/>
        <v>1190</v>
      </c>
      <c r="N218" s="72">
        <v>54</v>
      </c>
      <c r="O218" s="74" t="s">
        <v>65</v>
      </c>
      <c r="P218" s="71">
        <f t="shared" si="19"/>
        <v>54</v>
      </c>
    </row>
    <row r="219" spans="2:16">
      <c r="B219" s="108">
        <v>60</v>
      </c>
      <c r="C219" s="109" t="s">
        <v>66</v>
      </c>
      <c r="D219" s="70">
        <f t="shared" si="18"/>
        <v>441.1764705882353</v>
      </c>
      <c r="E219" s="110">
        <v>7.91</v>
      </c>
      <c r="F219" s="111">
        <v>1.709E-3</v>
      </c>
      <c r="G219" s="107">
        <f t="shared" si="21"/>
        <v>7.9117090000000001</v>
      </c>
      <c r="H219" s="72">
        <v>34.909999999999997</v>
      </c>
      <c r="I219" s="74" t="s">
        <v>12</v>
      </c>
      <c r="J219" s="75">
        <f t="shared" si="20"/>
        <v>34910</v>
      </c>
      <c r="K219" s="72">
        <v>1.35</v>
      </c>
      <c r="L219" s="74" t="s">
        <v>12</v>
      </c>
      <c r="M219" s="75">
        <f t="shared" si="22"/>
        <v>1350</v>
      </c>
      <c r="N219" s="72">
        <v>61.07</v>
      </c>
      <c r="O219" s="74" t="s">
        <v>65</v>
      </c>
      <c r="P219" s="71">
        <f t="shared" si="19"/>
        <v>61.07</v>
      </c>
    </row>
    <row r="220" spans="2:16">
      <c r="B220" s="108">
        <v>65</v>
      </c>
      <c r="C220" s="109" t="s">
        <v>66</v>
      </c>
      <c r="D220" s="70">
        <f t="shared" si="18"/>
        <v>477.94117647058823</v>
      </c>
      <c r="E220" s="110">
        <v>7.6390000000000002</v>
      </c>
      <c r="F220" s="111">
        <v>1.5889999999999999E-3</v>
      </c>
      <c r="G220" s="107">
        <f t="shared" si="21"/>
        <v>7.6405890000000003</v>
      </c>
      <c r="H220" s="72">
        <v>39.51</v>
      </c>
      <c r="I220" s="74" t="s">
        <v>12</v>
      </c>
      <c r="J220" s="75">
        <f t="shared" si="20"/>
        <v>39510</v>
      </c>
      <c r="K220" s="72">
        <v>1.5</v>
      </c>
      <c r="L220" s="74" t="s">
        <v>12</v>
      </c>
      <c r="M220" s="75">
        <f t="shared" si="22"/>
        <v>1500</v>
      </c>
      <c r="N220" s="72">
        <v>68.290000000000006</v>
      </c>
      <c r="O220" s="74" t="s">
        <v>65</v>
      </c>
      <c r="P220" s="71">
        <f t="shared" si="19"/>
        <v>68.290000000000006</v>
      </c>
    </row>
    <row r="221" spans="2:16">
      <c r="B221" s="108">
        <v>70</v>
      </c>
      <c r="C221" s="109" t="s">
        <v>66</v>
      </c>
      <c r="D221" s="70">
        <f t="shared" si="18"/>
        <v>514.70588235294122</v>
      </c>
      <c r="E221" s="110">
        <v>7.4089999999999998</v>
      </c>
      <c r="F221" s="111">
        <v>1.4840000000000001E-3</v>
      </c>
      <c r="G221" s="107">
        <f t="shared" si="21"/>
        <v>7.4104839999999994</v>
      </c>
      <c r="H221" s="72">
        <v>44.27</v>
      </c>
      <c r="I221" s="74" t="s">
        <v>12</v>
      </c>
      <c r="J221" s="75">
        <f t="shared" si="20"/>
        <v>44270</v>
      </c>
      <c r="K221" s="72">
        <v>1.64</v>
      </c>
      <c r="L221" s="74" t="s">
        <v>12</v>
      </c>
      <c r="M221" s="75">
        <f t="shared" si="22"/>
        <v>1640</v>
      </c>
      <c r="N221" s="72">
        <v>75.63</v>
      </c>
      <c r="O221" s="74" t="s">
        <v>65</v>
      </c>
      <c r="P221" s="71">
        <f t="shared" si="19"/>
        <v>75.63</v>
      </c>
    </row>
    <row r="222" spans="2:16">
      <c r="B222" s="108">
        <v>80</v>
      </c>
      <c r="C222" s="109" t="s">
        <v>66</v>
      </c>
      <c r="D222" s="70">
        <f t="shared" si="18"/>
        <v>588.23529411764707</v>
      </c>
      <c r="E222" s="110">
        <v>7.0380000000000003</v>
      </c>
      <c r="F222" s="111">
        <v>1.3129999999999999E-3</v>
      </c>
      <c r="G222" s="107">
        <f t="shared" si="21"/>
        <v>7.0393129999999999</v>
      </c>
      <c r="H222" s="72">
        <v>54.18</v>
      </c>
      <c r="I222" s="74" t="s">
        <v>12</v>
      </c>
      <c r="J222" s="75">
        <f t="shared" si="20"/>
        <v>54180</v>
      </c>
      <c r="K222" s="72">
        <v>2.16</v>
      </c>
      <c r="L222" s="74" t="s">
        <v>12</v>
      </c>
      <c r="M222" s="75">
        <f t="shared" si="22"/>
        <v>2160</v>
      </c>
      <c r="N222" s="72">
        <v>90.58</v>
      </c>
      <c r="O222" s="74" t="s">
        <v>65</v>
      </c>
      <c r="P222" s="71">
        <f t="shared" si="19"/>
        <v>90.58</v>
      </c>
    </row>
    <row r="223" spans="2:16">
      <c r="B223" s="108">
        <v>90</v>
      </c>
      <c r="C223" s="109" t="s">
        <v>66</v>
      </c>
      <c r="D223" s="70">
        <f t="shared" si="18"/>
        <v>661.76470588235293</v>
      </c>
      <c r="E223" s="110">
        <v>6.7549999999999999</v>
      </c>
      <c r="F223" s="111">
        <v>1.1789999999999999E-3</v>
      </c>
      <c r="G223" s="107">
        <f t="shared" si="21"/>
        <v>6.7561789999999995</v>
      </c>
      <c r="H223" s="72">
        <v>64.569999999999993</v>
      </c>
      <c r="I223" s="74" t="s">
        <v>12</v>
      </c>
      <c r="J223" s="75">
        <f t="shared" si="20"/>
        <v>64569.999999999993</v>
      </c>
      <c r="K223" s="72">
        <v>2.61</v>
      </c>
      <c r="L223" s="74" t="s">
        <v>12</v>
      </c>
      <c r="M223" s="75">
        <f t="shared" si="22"/>
        <v>2610</v>
      </c>
      <c r="N223" s="72">
        <v>105.77</v>
      </c>
      <c r="O223" s="74" t="s">
        <v>65</v>
      </c>
      <c r="P223" s="71">
        <f t="shared" si="19"/>
        <v>105.77</v>
      </c>
    </row>
    <row r="224" spans="2:16">
      <c r="B224" s="108">
        <v>100</v>
      </c>
      <c r="C224" s="109" t="s">
        <v>66</v>
      </c>
      <c r="D224" s="70">
        <f t="shared" si="18"/>
        <v>735.29411764705878</v>
      </c>
      <c r="E224" s="110">
        <v>6.5350000000000001</v>
      </c>
      <c r="F224" s="111">
        <v>1.07E-3</v>
      </c>
      <c r="G224" s="107">
        <f t="shared" si="21"/>
        <v>6.5360700000000005</v>
      </c>
      <c r="H224" s="72">
        <v>75.34</v>
      </c>
      <c r="I224" s="74" t="s">
        <v>12</v>
      </c>
      <c r="J224" s="75">
        <f t="shared" si="20"/>
        <v>75340</v>
      </c>
      <c r="K224" s="72">
        <v>3.02</v>
      </c>
      <c r="L224" s="74" t="s">
        <v>12</v>
      </c>
      <c r="M224" s="75">
        <f t="shared" si="22"/>
        <v>3020</v>
      </c>
      <c r="N224" s="72">
        <v>121.1</v>
      </c>
      <c r="O224" s="74" t="s">
        <v>65</v>
      </c>
      <c r="P224" s="71">
        <f t="shared" si="19"/>
        <v>121.1</v>
      </c>
    </row>
    <row r="225" spans="1:16">
      <c r="B225" s="108">
        <v>110</v>
      </c>
      <c r="C225" s="109" t="s">
        <v>66</v>
      </c>
      <c r="D225" s="70">
        <f t="shared" si="18"/>
        <v>808.82352941176475</v>
      </c>
      <c r="E225" s="110">
        <v>6.359</v>
      </c>
      <c r="F225" s="111">
        <v>9.8060000000000009E-4</v>
      </c>
      <c r="G225" s="107">
        <f t="shared" si="21"/>
        <v>6.3599806000000001</v>
      </c>
      <c r="H225" s="72">
        <v>86.45</v>
      </c>
      <c r="I225" s="74" t="s">
        <v>12</v>
      </c>
      <c r="J225" s="75">
        <f t="shared" si="20"/>
        <v>86450</v>
      </c>
      <c r="K225" s="72">
        <v>3.41</v>
      </c>
      <c r="L225" s="74" t="s">
        <v>12</v>
      </c>
      <c r="M225" s="75">
        <f t="shared" si="22"/>
        <v>3410</v>
      </c>
      <c r="N225" s="72">
        <v>136.47999999999999</v>
      </c>
      <c r="O225" s="74" t="s">
        <v>65</v>
      </c>
      <c r="P225" s="71">
        <f t="shared" si="19"/>
        <v>136.47999999999999</v>
      </c>
    </row>
    <row r="226" spans="1:16">
      <c r="B226" s="108">
        <v>120</v>
      </c>
      <c r="C226" s="109" t="s">
        <v>66</v>
      </c>
      <c r="D226" s="70">
        <f t="shared" si="18"/>
        <v>882.35294117647061</v>
      </c>
      <c r="E226" s="110">
        <v>6.2169999999999996</v>
      </c>
      <c r="F226" s="111">
        <v>9.0519999999999999E-4</v>
      </c>
      <c r="G226" s="107">
        <f t="shared" si="21"/>
        <v>6.2179051999999997</v>
      </c>
      <c r="H226" s="72">
        <v>97.83</v>
      </c>
      <c r="I226" s="74" t="s">
        <v>12</v>
      </c>
      <c r="J226" s="75">
        <f t="shared" si="20"/>
        <v>97830</v>
      </c>
      <c r="K226" s="72">
        <v>3.77</v>
      </c>
      <c r="L226" s="74" t="s">
        <v>12</v>
      </c>
      <c r="M226" s="75">
        <f t="shared" si="22"/>
        <v>3770</v>
      </c>
      <c r="N226" s="72">
        <v>151.84</v>
      </c>
      <c r="O226" s="74" t="s">
        <v>65</v>
      </c>
      <c r="P226" s="71">
        <f t="shared" si="19"/>
        <v>151.84</v>
      </c>
    </row>
    <row r="227" spans="1:16">
      <c r="B227" s="108">
        <v>130</v>
      </c>
      <c r="C227" s="109" t="s">
        <v>66</v>
      </c>
      <c r="D227" s="70">
        <f t="shared" si="18"/>
        <v>955.88235294117646</v>
      </c>
      <c r="E227" s="110">
        <v>6.1020000000000003</v>
      </c>
      <c r="F227" s="111">
        <v>8.4099999999999995E-4</v>
      </c>
      <c r="G227" s="107">
        <f t="shared" si="21"/>
        <v>6.1028410000000006</v>
      </c>
      <c r="H227" s="72">
        <v>109.45</v>
      </c>
      <c r="I227" s="74" t="s">
        <v>12</v>
      </c>
      <c r="J227" s="75">
        <f t="shared" si="20"/>
        <v>109450</v>
      </c>
      <c r="K227" s="72">
        <v>4.1100000000000003</v>
      </c>
      <c r="L227" s="74" t="s">
        <v>12</v>
      </c>
      <c r="M227" s="75">
        <f t="shared" si="22"/>
        <v>4110</v>
      </c>
      <c r="N227" s="72">
        <v>167.14</v>
      </c>
      <c r="O227" s="74" t="s">
        <v>65</v>
      </c>
      <c r="P227" s="71">
        <f t="shared" si="19"/>
        <v>167.14</v>
      </c>
    </row>
    <row r="228" spans="1:16">
      <c r="A228" s="4">
        <v>228</v>
      </c>
      <c r="B228" s="108">
        <v>136</v>
      </c>
      <c r="C228" s="109" t="s">
        <v>66</v>
      </c>
      <c r="D228" s="70">
        <f t="shared" si="18"/>
        <v>1000</v>
      </c>
      <c r="E228" s="110">
        <v>6.0439999999999996</v>
      </c>
      <c r="F228" s="111">
        <v>8.0679999999999999E-4</v>
      </c>
      <c r="G228" s="107">
        <f t="shared" si="21"/>
        <v>6.0448067999999999</v>
      </c>
      <c r="H228" s="72">
        <v>116.53</v>
      </c>
      <c r="I228" s="74" t="s">
        <v>12</v>
      </c>
      <c r="J228" s="75">
        <f t="shared" si="20"/>
        <v>116530</v>
      </c>
      <c r="K228" s="72">
        <v>4.2300000000000004</v>
      </c>
      <c r="L228" s="74" t="s">
        <v>12</v>
      </c>
      <c r="M228" s="75">
        <f t="shared" si="22"/>
        <v>4230</v>
      </c>
      <c r="N228" s="72">
        <v>176.26</v>
      </c>
      <c r="O228" s="74" t="s">
        <v>65</v>
      </c>
      <c r="P228" s="71">
        <f t="shared" si="19"/>
        <v>176.26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1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128</v>
      </c>
      <c r="R2" s="46"/>
      <c r="S2" s="128"/>
      <c r="T2" s="25"/>
      <c r="U2" s="46"/>
      <c r="V2" s="129"/>
      <c r="W2" s="25"/>
      <c r="X2" s="25"/>
      <c r="Y2" s="25"/>
    </row>
    <row r="3" spans="1:25">
      <c r="A3" s="4">
        <v>3</v>
      </c>
      <c r="B3" s="12" t="s">
        <v>67</v>
      </c>
      <c r="C3" s="13" t="s">
        <v>17</v>
      </c>
      <c r="E3" s="12" t="s">
        <v>134</v>
      </c>
      <c r="F3" s="185"/>
      <c r="G3" s="14" t="s">
        <v>18</v>
      </c>
      <c r="H3" s="14"/>
      <c r="I3" s="14"/>
      <c r="K3" s="15"/>
      <c r="L3" s="5" t="s">
        <v>129</v>
      </c>
      <c r="M3" s="16"/>
      <c r="N3" s="9" t="s">
        <v>20</v>
      </c>
      <c r="O3" s="9"/>
      <c r="R3" s="25"/>
      <c r="S3" s="25"/>
      <c r="T3" s="25"/>
      <c r="U3" s="46"/>
      <c r="V3" s="122"/>
      <c r="W3" s="123"/>
      <c r="X3" s="25"/>
      <c r="Y3" s="25"/>
    </row>
    <row r="4" spans="1:25">
      <c r="A4" s="4">
        <v>4</v>
      </c>
      <c r="B4" s="12" t="s">
        <v>21</v>
      </c>
      <c r="C4" s="20">
        <v>54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30"/>
      <c r="W4" s="25"/>
      <c r="X4" s="25"/>
      <c r="Y4" s="25"/>
    </row>
    <row r="5" spans="1:25">
      <c r="A5" s="1">
        <v>5</v>
      </c>
      <c r="B5" s="12" t="s">
        <v>24</v>
      </c>
      <c r="C5" s="20">
        <v>136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131</v>
      </c>
      <c r="P5" s="1" t="str">
        <f ca="1">RIGHT(CELL("filename",A1),LEN(CELL("filename",A1))-FIND("]",CELL("filename",A1)))</f>
        <v>srim136Xe_EJ212</v>
      </c>
      <c r="R5" s="46"/>
      <c r="S5" s="23"/>
      <c r="T5" s="124"/>
      <c r="U5" s="121"/>
      <c r="V5" s="98"/>
      <c r="W5" s="25"/>
      <c r="X5" s="25"/>
      <c r="Y5" s="25"/>
    </row>
    <row r="6" spans="1:25">
      <c r="A6" s="4">
        <v>6</v>
      </c>
      <c r="B6" s="12" t="s">
        <v>30</v>
      </c>
      <c r="C6" s="26" t="s">
        <v>76</v>
      </c>
      <c r="D6" s="21" t="s">
        <v>32</v>
      </c>
      <c r="F6" s="27" t="s">
        <v>3</v>
      </c>
      <c r="G6" s="28">
        <v>1</v>
      </c>
      <c r="H6" s="28">
        <v>52.38</v>
      </c>
      <c r="I6" s="29">
        <v>8.4499999999999993</v>
      </c>
      <c r="J6" s="4">
        <v>1</v>
      </c>
      <c r="K6" s="30">
        <v>10.23</v>
      </c>
      <c r="L6" s="22" t="s">
        <v>33</v>
      </c>
      <c r="M6" s="9"/>
      <c r="N6" s="9"/>
      <c r="O6" s="15" t="s">
        <v>130</v>
      </c>
      <c r="P6" s="131" t="s">
        <v>133</v>
      </c>
      <c r="R6" s="46"/>
      <c r="S6" s="23"/>
      <c r="T6" s="58"/>
      <c r="U6" s="121"/>
      <c r="V6" s="98"/>
      <c r="W6" s="25"/>
      <c r="X6" s="25"/>
      <c r="Y6" s="25"/>
    </row>
    <row r="7" spans="1:25">
      <c r="A7" s="1">
        <v>7</v>
      </c>
      <c r="B7" s="31"/>
      <c r="C7" s="26" t="s">
        <v>77</v>
      </c>
      <c r="F7" s="32" t="s">
        <v>4</v>
      </c>
      <c r="G7" s="33">
        <v>6</v>
      </c>
      <c r="H7" s="33">
        <v>47.62</v>
      </c>
      <c r="I7" s="34">
        <v>91.55</v>
      </c>
      <c r="J7" s="4">
        <v>2</v>
      </c>
      <c r="K7" s="35">
        <v>102.3</v>
      </c>
      <c r="L7" s="22" t="s">
        <v>34</v>
      </c>
      <c r="M7" s="9"/>
      <c r="N7" s="9"/>
      <c r="O7" s="9"/>
      <c r="R7" s="46"/>
      <c r="S7" s="23"/>
      <c r="T7" s="25"/>
      <c r="U7" s="121"/>
      <c r="V7" s="98"/>
      <c r="W7" s="25"/>
      <c r="X7" s="36"/>
      <c r="Y7" s="25"/>
    </row>
    <row r="8" spans="1:25">
      <c r="A8" s="1">
        <v>8</v>
      </c>
      <c r="B8" s="12" t="s">
        <v>35</v>
      </c>
      <c r="C8" s="37">
        <v>1.0229999999999999</v>
      </c>
      <c r="D8" s="38" t="s">
        <v>9</v>
      </c>
      <c r="F8" s="32"/>
      <c r="G8" s="33"/>
      <c r="H8" s="33"/>
      <c r="I8" s="34"/>
      <c r="J8" s="4">
        <v>3</v>
      </c>
      <c r="K8" s="35">
        <v>102.3</v>
      </c>
      <c r="L8" s="22" t="s">
        <v>36</v>
      </c>
      <c r="M8" s="9"/>
      <c r="N8" s="9"/>
      <c r="O8" s="9"/>
      <c r="R8" s="46"/>
      <c r="S8" s="23"/>
      <c r="T8" s="25"/>
      <c r="U8" s="121"/>
      <c r="V8" s="99"/>
      <c r="W8" s="25"/>
      <c r="X8" s="40"/>
      <c r="Y8" s="125"/>
    </row>
    <row r="9" spans="1:25">
      <c r="A9" s="1">
        <v>9</v>
      </c>
      <c r="B9" s="31"/>
      <c r="C9" s="37">
        <v>9.8606000000000001E+22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70</v>
      </c>
      <c r="M9" s="9"/>
      <c r="N9" s="9"/>
      <c r="O9" s="9"/>
      <c r="R9" s="46"/>
      <c r="S9" s="41"/>
      <c r="T9" s="126"/>
      <c r="U9" s="121"/>
      <c r="V9" s="99"/>
      <c r="W9" s="25"/>
      <c r="X9" s="40"/>
      <c r="Y9" s="125"/>
    </row>
    <row r="10" spans="1:25">
      <c r="A10" s="1">
        <v>10</v>
      </c>
      <c r="B10" s="12" t="s">
        <v>87</v>
      </c>
      <c r="C10" s="42">
        <v>-6.5699999999999995E-2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39</v>
      </c>
      <c r="M10" s="9"/>
      <c r="N10" s="9"/>
      <c r="O10" s="9"/>
      <c r="R10" s="46"/>
      <c r="S10" s="41"/>
      <c r="T10" s="58"/>
      <c r="U10" s="121"/>
      <c r="V10" s="99"/>
      <c r="W10" s="25"/>
      <c r="X10" s="40"/>
      <c r="Y10" s="125"/>
    </row>
    <row r="11" spans="1:25">
      <c r="A11" s="1">
        <v>11</v>
      </c>
      <c r="C11" s="43" t="s">
        <v>71</v>
      </c>
      <c r="D11" s="7" t="s">
        <v>41</v>
      </c>
      <c r="F11" s="32"/>
      <c r="G11" s="33"/>
      <c r="H11" s="33"/>
      <c r="I11" s="34"/>
      <c r="J11" s="4">
        <v>6</v>
      </c>
      <c r="K11" s="35">
        <v>1000</v>
      </c>
      <c r="L11" s="22" t="s">
        <v>42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43</v>
      </c>
      <c r="C12" s="44">
        <v>20</v>
      </c>
      <c r="D12" s="45">
        <f>$C$5/100</f>
        <v>1.36</v>
      </c>
      <c r="E12" s="21" t="s">
        <v>83</v>
      </c>
      <c r="F12" s="32"/>
      <c r="G12" s="33"/>
      <c r="H12" s="33"/>
      <c r="I12" s="34"/>
      <c r="J12" s="4">
        <v>7</v>
      </c>
      <c r="K12" s="35">
        <v>10.374000000000001</v>
      </c>
      <c r="L12" s="22" t="s">
        <v>44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45</v>
      </c>
      <c r="C13" s="48">
        <v>228</v>
      </c>
      <c r="D13" s="45">
        <f>$C$5*1000000</f>
        <v>136000000</v>
      </c>
      <c r="E13" s="21" t="s">
        <v>72</v>
      </c>
      <c r="F13" s="49"/>
      <c r="G13" s="50"/>
      <c r="H13" s="50"/>
      <c r="I13" s="51"/>
      <c r="J13" s="4">
        <v>8</v>
      </c>
      <c r="K13" s="52">
        <v>2.8565E-2</v>
      </c>
      <c r="L13" s="22" t="s">
        <v>46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205</v>
      </c>
      <c r="C14" s="81"/>
      <c r="D14" s="21" t="s">
        <v>206</v>
      </c>
      <c r="E14" s="25"/>
      <c r="F14" s="25"/>
      <c r="G14" s="25"/>
      <c r="H14" s="85">
        <f>SUM(H6:H13)</f>
        <v>100</v>
      </c>
      <c r="I14" s="85">
        <f>SUM(I6:I13)</f>
        <v>100</v>
      </c>
      <c r="J14" s="4">
        <v>0</v>
      </c>
      <c r="K14" s="53" t="s">
        <v>47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7"/>
      <c r="Y14" s="25"/>
    </row>
    <row r="15" spans="1:25" ht="13.5">
      <c r="A15" s="1">
        <v>15</v>
      </c>
      <c r="B15" s="5" t="s">
        <v>209</v>
      </c>
      <c r="C15" s="82"/>
      <c r="D15" s="80" t="s">
        <v>210</v>
      </c>
      <c r="E15" s="100"/>
      <c r="F15" s="100"/>
      <c r="G15" s="100"/>
      <c r="H15" s="58"/>
      <c r="I15" s="58"/>
      <c r="J15" s="94" t="s">
        <v>91</v>
      </c>
      <c r="K15" s="59"/>
      <c r="L15" s="60"/>
      <c r="M15" s="101"/>
      <c r="N15" s="21"/>
      <c r="O15" s="21"/>
      <c r="P15" s="101"/>
      <c r="R15" s="46"/>
      <c r="S15" s="47"/>
      <c r="T15" s="25"/>
      <c r="U15" s="25"/>
      <c r="V15" s="97"/>
      <c r="W15" s="97"/>
      <c r="X15" s="40"/>
      <c r="Y15" s="25"/>
    </row>
    <row r="16" spans="1:25" ht="13.5">
      <c r="A16" s="1">
        <v>16</v>
      </c>
      <c r="B16" s="21"/>
      <c r="C16" s="56"/>
      <c r="D16" s="57"/>
      <c r="F16" s="61" t="s">
        <v>48</v>
      </c>
      <c r="G16" s="100"/>
      <c r="H16" s="62"/>
      <c r="I16" s="58"/>
      <c r="J16" s="102"/>
      <c r="K16" s="94" t="s">
        <v>81</v>
      </c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49</v>
      </c>
      <c r="C17" s="11"/>
      <c r="D17" s="10"/>
      <c r="E17" s="63" t="s">
        <v>50</v>
      </c>
      <c r="F17" s="64" t="s">
        <v>51</v>
      </c>
      <c r="G17" s="65" t="s">
        <v>52</v>
      </c>
      <c r="H17" s="63" t="s">
        <v>53</v>
      </c>
      <c r="I17" s="11"/>
      <c r="J17" s="10"/>
      <c r="K17" s="63" t="s">
        <v>54</v>
      </c>
      <c r="L17" s="66"/>
      <c r="M17" s="67"/>
      <c r="N17" s="63" t="s">
        <v>55</v>
      </c>
      <c r="O17" s="11"/>
      <c r="P17" s="10"/>
    </row>
    <row r="18" spans="1:16">
      <c r="A18" s="1">
        <v>18</v>
      </c>
      <c r="B18" s="68" t="s">
        <v>56</v>
      </c>
      <c r="C18" s="25"/>
      <c r="D18" s="120" t="s">
        <v>57</v>
      </c>
      <c r="E18" s="182" t="s">
        <v>58</v>
      </c>
      <c r="F18" s="183"/>
      <c r="G18" s="184"/>
      <c r="H18" s="68" t="s">
        <v>59</v>
      </c>
      <c r="I18" s="25"/>
      <c r="J18" s="120" t="s">
        <v>60</v>
      </c>
      <c r="K18" s="68" t="s">
        <v>61</v>
      </c>
      <c r="L18" s="69"/>
      <c r="M18" s="120" t="s">
        <v>60</v>
      </c>
      <c r="N18" s="68" t="s">
        <v>61</v>
      </c>
      <c r="O18" s="25"/>
      <c r="P18" s="120" t="s">
        <v>60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1.4</v>
      </c>
      <c r="C20" s="104" t="s">
        <v>62</v>
      </c>
      <c r="D20" s="117">
        <f>B20/1000/$C$5</f>
        <v>1.0294117647058823E-5</v>
      </c>
      <c r="E20" s="105">
        <v>0.29299999999999998</v>
      </c>
      <c r="F20" s="106">
        <v>3.218</v>
      </c>
      <c r="G20" s="107">
        <f>E20+F20</f>
        <v>3.5110000000000001</v>
      </c>
      <c r="H20" s="103">
        <v>82</v>
      </c>
      <c r="I20" s="104" t="s">
        <v>63</v>
      </c>
      <c r="J20" s="76">
        <f>H20/1000/10</f>
        <v>8.2000000000000007E-3</v>
      </c>
      <c r="K20" s="103">
        <v>17</v>
      </c>
      <c r="L20" s="104" t="s">
        <v>63</v>
      </c>
      <c r="M20" s="76">
        <f t="shared" ref="M20:M83" si="0">K20/1000/10</f>
        <v>1.7000000000000001E-3</v>
      </c>
      <c r="N20" s="103">
        <v>12</v>
      </c>
      <c r="O20" s="104" t="s">
        <v>63</v>
      </c>
      <c r="P20" s="76">
        <f t="shared" ref="P20:P83" si="1">N20/1000/10</f>
        <v>1.2000000000000001E-3</v>
      </c>
    </row>
    <row r="21" spans="1:16">
      <c r="B21" s="108">
        <v>1.5</v>
      </c>
      <c r="C21" s="109" t="s">
        <v>62</v>
      </c>
      <c r="D21" s="95">
        <f t="shared" ref="D21:D84" si="2">B21/1000/$C$5</f>
        <v>1.1029411764705883E-5</v>
      </c>
      <c r="E21" s="110">
        <v>0.30330000000000001</v>
      </c>
      <c r="F21" s="111">
        <v>3.327</v>
      </c>
      <c r="G21" s="107">
        <f t="shared" ref="G21:G84" si="3">E21+F21</f>
        <v>3.6303000000000001</v>
      </c>
      <c r="H21" s="108">
        <v>84</v>
      </c>
      <c r="I21" s="109" t="s">
        <v>63</v>
      </c>
      <c r="J21" s="70">
        <f t="shared" ref="J21:J84" si="4">H21/1000/10</f>
        <v>8.4000000000000012E-3</v>
      </c>
      <c r="K21" s="108">
        <v>17</v>
      </c>
      <c r="L21" s="109" t="s">
        <v>63</v>
      </c>
      <c r="M21" s="70">
        <f t="shared" si="0"/>
        <v>1.7000000000000001E-3</v>
      </c>
      <c r="N21" s="108">
        <v>12</v>
      </c>
      <c r="O21" s="109" t="s">
        <v>63</v>
      </c>
      <c r="P21" s="70">
        <f t="shared" si="1"/>
        <v>1.2000000000000001E-3</v>
      </c>
    </row>
    <row r="22" spans="1:16">
      <c r="B22" s="108">
        <v>1.6</v>
      </c>
      <c r="C22" s="109" t="s">
        <v>62</v>
      </c>
      <c r="D22" s="95">
        <f t="shared" si="2"/>
        <v>1.1764705882352942E-5</v>
      </c>
      <c r="E22" s="110">
        <v>0.31319999999999998</v>
      </c>
      <c r="F22" s="111">
        <v>3.431</v>
      </c>
      <c r="G22" s="107">
        <f t="shared" si="3"/>
        <v>3.7442000000000002</v>
      </c>
      <c r="H22" s="108">
        <v>87</v>
      </c>
      <c r="I22" s="109" t="s">
        <v>63</v>
      </c>
      <c r="J22" s="70">
        <f t="shared" si="4"/>
        <v>8.6999999999999994E-3</v>
      </c>
      <c r="K22" s="108">
        <v>18</v>
      </c>
      <c r="L22" s="109" t="s">
        <v>63</v>
      </c>
      <c r="M22" s="70">
        <f t="shared" si="0"/>
        <v>1.8E-3</v>
      </c>
      <c r="N22" s="108">
        <v>13</v>
      </c>
      <c r="O22" s="109" t="s">
        <v>63</v>
      </c>
      <c r="P22" s="70">
        <f t="shared" si="1"/>
        <v>1.2999999999999999E-3</v>
      </c>
    </row>
    <row r="23" spans="1:16">
      <c r="B23" s="108">
        <v>1.7</v>
      </c>
      <c r="C23" s="109" t="s">
        <v>62</v>
      </c>
      <c r="D23" s="95">
        <f t="shared" si="2"/>
        <v>1.2499999999999999E-5</v>
      </c>
      <c r="E23" s="110">
        <v>0.32290000000000002</v>
      </c>
      <c r="F23" s="111">
        <v>3.5310000000000001</v>
      </c>
      <c r="G23" s="107">
        <f t="shared" si="3"/>
        <v>3.8539000000000003</v>
      </c>
      <c r="H23" s="108">
        <v>89</v>
      </c>
      <c r="I23" s="109" t="s">
        <v>63</v>
      </c>
      <c r="J23" s="70">
        <f t="shared" si="4"/>
        <v>8.8999999999999999E-3</v>
      </c>
      <c r="K23" s="108">
        <v>18</v>
      </c>
      <c r="L23" s="109" t="s">
        <v>63</v>
      </c>
      <c r="M23" s="70">
        <f t="shared" si="0"/>
        <v>1.8E-3</v>
      </c>
      <c r="N23" s="108">
        <v>13</v>
      </c>
      <c r="O23" s="109" t="s">
        <v>63</v>
      </c>
      <c r="P23" s="70">
        <f t="shared" si="1"/>
        <v>1.2999999999999999E-3</v>
      </c>
    </row>
    <row r="24" spans="1:16">
      <c r="B24" s="108">
        <v>1.8</v>
      </c>
      <c r="C24" s="109" t="s">
        <v>62</v>
      </c>
      <c r="D24" s="95">
        <f t="shared" si="2"/>
        <v>1.3235294117647058E-5</v>
      </c>
      <c r="E24" s="110">
        <v>0.3322</v>
      </c>
      <c r="F24" s="111">
        <v>3.6269999999999998</v>
      </c>
      <c r="G24" s="107">
        <f t="shared" si="3"/>
        <v>3.9591999999999996</v>
      </c>
      <c r="H24" s="108">
        <v>91</v>
      </c>
      <c r="I24" s="109" t="s">
        <v>63</v>
      </c>
      <c r="J24" s="70">
        <f t="shared" si="4"/>
        <v>9.1000000000000004E-3</v>
      </c>
      <c r="K24" s="108">
        <v>19</v>
      </c>
      <c r="L24" s="109" t="s">
        <v>63</v>
      </c>
      <c r="M24" s="70">
        <f t="shared" si="0"/>
        <v>1.9E-3</v>
      </c>
      <c r="N24" s="108">
        <v>13</v>
      </c>
      <c r="O24" s="109" t="s">
        <v>63</v>
      </c>
      <c r="P24" s="70">
        <f t="shared" si="1"/>
        <v>1.2999999999999999E-3</v>
      </c>
    </row>
    <row r="25" spans="1:16">
      <c r="B25" s="108">
        <v>2</v>
      </c>
      <c r="C25" s="109" t="s">
        <v>62</v>
      </c>
      <c r="D25" s="95">
        <f t="shared" si="2"/>
        <v>1.4705882352941177E-5</v>
      </c>
      <c r="E25" s="110">
        <v>0.35020000000000001</v>
      </c>
      <c r="F25" s="111">
        <v>3.8090000000000002</v>
      </c>
      <c r="G25" s="107">
        <f t="shared" si="3"/>
        <v>4.1592000000000002</v>
      </c>
      <c r="H25" s="108">
        <v>96</v>
      </c>
      <c r="I25" s="109" t="s">
        <v>63</v>
      </c>
      <c r="J25" s="70">
        <f t="shared" si="4"/>
        <v>9.6000000000000009E-3</v>
      </c>
      <c r="K25" s="108">
        <v>20</v>
      </c>
      <c r="L25" s="109" t="s">
        <v>63</v>
      </c>
      <c r="M25" s="70">
        <f t="shared" si="0"/>
        <v>2E-3</v>
      </c>
      <c r="N25" s="108">
        <v>14</v>
      </c>
      <c r="O25" s="109" t="s">
        <v>63</v>
      </c>
      <c r="P25" s="70">
        <f t="shared" si="1"/>
        <v>1.4E-3</v>
      </c>
    </row>
    <row r="26" spans="1:16">
      <c r="B26" s="108">
        <v>2.25</v>
      </c>
      <c r="C26" s="109" t="s">
        <v>62</v>
      </c>
      <c r="D26" s="95">
        <f t="shared" si="2"/>
        <v>1.6544117647058822E-5</v>
      </c>
      <c r="E26" s="110">
        <v>0.37140000000000001</v>
      </c>
      <c r="F26" s="111">
        <v>4.0199999999999996</v>
      </c>
      <c r="G26" s="107">
        <f t="shared" si="3"/>
        <v>4.3914</v>
      </c>
      <c r="H26" s="108">
        <v>101</v>
      </c>
      <c r="I26" s="109" t="s">
        <v>63</v>
      </c>
      <c r="J26" s="70">
        <f t="shared" si="4"/>
        <v>1.0100000000000001E-2</v>
      </c>
      <c r="K26" s="108">
        <v>21</v>
      </c>
      <c r="L26" s="109" t="s">
        <v>63</v>
      </c>
      <c r="M26" s="70">
        <f t="shared" si="0"/>
        <v>2.1000000000000003E-3</v>
      </c>
      <c r="N26" s="108">
        <v>15</v>
      </c>
      <c r="O26" s="109" t="s">
        <v>63</v>
      </c>
      <c r="P26" s="70">
        <f t="shared" si="1"/>
        <v>1.5E-3</v>
      </c>
    </row>
    <row r="27" spans="1:16">
      <c r="B27" s="108">
        <v>2.5</v>
      </c>
      <c r="C27" s="109" t="s">
        <v>62</v>
      </c>
      <c r="D27" s="95">
        <f t="shared" si="2"/>
        <v>1.8382352941176472E-5</v>
      </c>
      <c r="E27" s="110">
        <v>0.39150000000000001</v>
      </c>
      <c r="F27" s="111">
        <v>4.2149999999999999</v>
      </c>
      <c r="G27" s="107">
        <f t="shared" si="3"/>
        <v>4.6064999999999996</v>
      </c>
      <c r="H27" s="108">
        <v>106</v>
      </c>
      <c r="I27" s="109" t="s">
        <v>63</v>
      </c>
      <c r="J27" s="70">
        <f t="shared" si="4"/>
        <v>1.06E-2</v>
      </c>
      <c r="K27" s="108">
        <v>22</v>
      </c>
      <c r="L27" s="109" t="s">
        <v>63</v>
      </c>
      <c r="M27" s="70">
        <f t="shared" si="0"/>
        <v>2.1999999999999997E-3</v>
      </c>
      <c r="N27" s="108">
        <v>15</v>
      </c>
      <c r="O27" s="109" t="s">
        <v>63</v>
      </c>
      <c r="P27" s="70">
        <f t="shared" si="1"/>
        <v>1.5E-3</v>
      </c>
    </row>
    <row r="28" spans="1:16">
      <c r="B28" s="108">
        <v>2.75</v>
      </c>
      <c r="C28" s="109" t="s">
        <v>62</v>
      </c>
      <c r="D28" s="95">
        <f t="shared" si="2"/>
        <v>2.0220588235294116E-5</v>
      </c>
      <c r="E28" s="110">
        <v>0.41060000000000002</v>
      </c>
      <c r="F28" s="111">
        <v>4.3970000000000002</v>
      </c>
      <c r="G28" s="107">
        <f t="shared" si="3"/>
        <v>4.8075999999999999</v>
      </c>
      <c r="H28" s="108">
        <v>111</v>
      </c>
      <c r="I28" s="109" t="s">
        <v>63</v>
      </c>
      <c r="J28" s="70">
        <f t="shared" si="4"/>
        <v>1.11E-2</v>
      </c>
      <c r="K28" s="108">
        <v>22</v>
      </c>
      <c r="L28" s="109" t="s">
        <v>63</v>
      </c>
      <c r="M28" s="70">
        <f t="shared" si="0"/>
        <v>2.1999999999999997E-3</v>
      </c>
      <c r="N28" s="108">
        <v>16</v>
      </c>
      <c r="O28" s="109" t="s">
        <v>63</v>
      </c>
      <c r="P28" s="70">
        <f t="shared" si="1"/>
        <v>1.6000000000000001E-3</v>
      </c>
    </row>
    <row r="29" spans="1:16">
      <c r="B29" s="108">
        <v>3</v>
      </c>
      <c r="C29" s="109" t="s">
        <v>62</v>
      </c>
      <c r="D29" s="95">
        <f t="shared" si="2"/>
        <v>2.2058823529411766E-5</v>
      </c>
      <c r="E29" s="110">
        <v>0.4289</v>
      </c>
      <c r="F29" s="111">
        <v>4.5670000000000002</v>
      </c>
      <c r="G29" s="107">
        <f t="shared" si="3"/>
        <v>4.9958999999999998</v>
      </c>
      <c r="H29" s="108">
        <v>116</v>
      </c>
      <c r="I29" s="109" t="s">
        <v>63</v>
      </c>
      <c r="J29" s="70">
        <f t="shared" si="4"/>
        <v>1.1600000000000001E-2</v>
      </c>
      <c r="K29" s="108">
        <v>23</v>
      </c>
      <c r="L29" s="109" t="s">
        <v>63</v>
      </c>
      <c r="M29" s="70">
        <f t="shared" si="0"/>
        <v>2.3E-3</v>
      </c>
      <c r="N29" s="108">
        <v>17</v>
      </c>
      <c r="O29" s="109" t="s">
        <v>63</v>
      </c>
      <c r="P29" s="70">
        <f t="shared" si="1"/>
        <v>1.7000000000000001E-3</v>
      </c>
    </row>
    <row r="30" spans="1:16">
      <c r="B30" s="108">
        <v>3.25</v>
      </c>
      <c r="C30" s="109" t="s">
        <v>62</v>
      </c>
      <c r="D30" s="95">
        <f t="shared" si="2"/>
        <v>2.389705882352941E-5</v>
      </c>
      <c r="E30" s="110">
        <v>0.44640000000000002</v>
      </c>
      <c r="F30" s="111">
        <v>4.7270000000000003</v>
      </c>
      <c r="G30" s="107">
        <f t="shared" si="3"/>
        <v>5.1734</v>
      </c>
      <c r="H30" s="108">
        <v>120</v>
      </c>
      <c r="I30" s="109" t="s">
        <v>63</v>
      </c>
      <c r="J30" s="70">
        <f t="shared" si="4"/>
        <v>1.2E-2</v>
      </c>
      <c r="K30" s="108">
        <v>24</v>
      </c>
      <c r="L30" s="109" t="s">
        <v>63</v>
      </c>
      <c r="M30" s="70">
        <f t="shared" si="0"/>
        <v>2.4000000000000002E-3</v>
      </c>
      <c r="N30" s="108">
        <v>17</v>
      </c>
      <c r="O30" s="109" t="s">
        <v>63</v>
      </c>
      <c r="P30" s="70">
        <f t="shared" si="1"/>
        <v>1.7000000000000001E-3</v>
      </c>
    </row>
    <row r="31" spans="1:16">
      <c r="B31" s="108">
        <v>3.5</v>
      </c>
      <c r="C31" s="109" t="s">
        <v>62</v>
      </c>
      <c r="D31" s="95">
        <f t="shared" si="2"/>
        <v>2.573529411764706E-5</v>
      </c>
      <c r="E31" s="110">
        <v>0.46329999999999999</v>
      </c>
      <c r="F31" s="111">
        <v>4.8789999999999996</v>
      </c>
      <c r="G31" s="107">
        <f t="shared" si="3"/>
        <v>5.3422999999999998</v>
      </c>
      <c r="H31" s="108">
        <v>125</v>
      </c>
      <c r="I31" s="109" t="s">
        <v>63</v>
      </c>
      <c r="J31" s="70">
        <f t="shared" si="4"/>
        <v>1.2500000000000001E-2</v>
      </c>
      <c r="K31" s="108">
        <v>25</v>
      </c>
      <c r="L31" s="109" t="s">
        <v>63</v>
      </c>
      <c r="M31" s="70">
        <f t="shared" si="0"/>
        <v>2.5000000000000001E-3</v>
      </c>
      <c r="N31" s="108">
        <v>18</v>
      </c>
      <c r="O31" s="109" t="s">
        <v>63</v>
      </c>
      <c r="P31" s="70">
        <f t="shared" si="1"/>
        <v>1.8E-3</v>
      </c>
    </row>
    <row r="32" spans="1:16">
      <c r="B32" s="108">
        <v>3.75</v>
      </c>
      <c r="C32" s="109" t="s">
        <v>62</v>
      </c>
      <c r="D32" s="95">
        <f t="shared" si="2"/>
        <v>2.7573529411764703E-5</v>
      </c>
      <c r="E32" s="110">
        <v>0.47949999999999998</v>
      </c>
      <c r="F32" s="111">
        <v>5.0220000000000002</v>
      </c>
      <c r="G32" s="107">
        <f t="shared" si="3"/>
        <v>5.5015000000000001</v>
      </c>
      <c r="H32" s="108">
        <v>129</v>
      </c>
      <c r="I32" s="109" t="s">
        <v>63</v>
      </c>
      <c r="J32" s="70">
        <f t="shared" si="4"/>
        <v>1.29E-2</v>
      </c>
      <c r="K32" s="108">
        <v>25</v>
      </c>
      <c r="L32" s="109" t="s">
        <v>63</v>
      </c>
      <c r="M32" s="70">
        <f t="shared" si="0"/>
        <v>2.5000000000000001E-3</v>
      </c>
      <c r="N32" s="108">
        <v>18</v>
      </c>
      <c r="O32" s="109" t="s">
        <v>63</v>
      </c>
      <c r="P32" s="70">
        <f t="shared" si="1"/>
        <v>1.8E-3</v>
      </c>
    </row>
    <row r="33" spans="2:16">
      <c r="B33" s="108">
        <v>4</v>
      </c>
      <c r="C33" s="109" t="s">
        <v>62</v>
      </c>
      <c r="D33" s="95">
        <f t="shared" si="2"/>
        <v>2.9411764705882354E-5</v>
      </c>
      <c r="E33" s="110">
        <v>0.49519999999999997</v>
      </c>
      <c r="F33" s="111">
        <v>5.1580000000000004</v>
      </c>
      <c r="G33" s="107">
        <f t="shared" si="3"/>
        <v>5.6532</v>
      </c>
      <c r="H33" s="108">
        <v>133</v>
      </c>
      <c r="I33" s="109" t="s">
        <v>63</v>
      </c>
      <c r="J33" s="70">
        <f t="shared" si="4"/>
        <v>1.3300000000000001E-2</v>
      </c>
      <c r="K33" s="108">
        <v>26</v>
      </c>
      <c r="L33" s="109" t="s">
        <v>63</v>
      </c>
      <c r="M33" s="70">
        <f t="shared" si="0"/>
        <v>2.5999999999999999E-3</v>
      </c>
      <c r="N33" s="108">
        <v>19</v>
      </c>
      <c r="O33" s="109" t="s">
        <v>63</v>
      </c>
      <c r="P33" s="70">
        <f t="shared" si="1"/>
        <v>1.9E-3</v>
      </c>
    </row>
    <row r="34" spans="2:16">
      <c r="B34" s="108">
        <v>4.5</v>
      </c>
      <c r="C34" s="109" t="s">
        <v>62</v>
      </c>
      <c r="D34" s="95">
        <f t="shared" si="2"/>
        <v>3.3088235294117644E-5</v>
      </c>
      <c r="E34" s="110">
        <v>0.52529999999999999</v>
      </c>
      <c r="F34" s="111">
        <v>5.4119999999999999</v>
      </c>
      <c r="G34" s="107">
        <f t="shared" si="3"/>
        <v>5.9372999999999996</v>
      </c>
      <c r="H34" s="108">
        <v>141</v>
      </c>
      <c r="I34" s="109" t="s">
        <v>63</v>
      </c>
      <c r="J34" s="70">
        <f t="shared" si="4"/>
        <v>1.4099999999999998E-2</v>
      </c>
      <c r="K34" s="108">
        <v>27</v>
      </c>
      <c r="L34" s="109" t="s">
        <v>63</v>
      </c>
      <c r="M34" s="70">
        <f t="shared" si="0"/>
        <v>2.7000000000000001E-3</v>
      </c>
      <c r="N34" s="108">
        <v>20</v>
      </c>
      <c r="O34" s="109" t="s">
        <v>63</v>
      </c>
      <c r="P34" s="70">
        <f t="shared" si="1"/>
        <v>2E-3</v>
      </c>
    </row>
    <row r="35" spans="2:16">
      <c r="B35" s="108">
        <v>5</v>
      </c>
      <c r="C35" s="109" t="s">
        <v>62</v>
      </c>
      <c r="D35" s="95">
        <f t="shared" si="2"/>
        <v>3.6764705882352945E-5</v>
      </c>
      <c r="E35" s="110">
        <v>0.55369999999999997</v>
      </c>
      <c r="F35" s="111">
        <v>5.6449999999999996</v>
      </c>
      <c r="G35" s="107">
        <f t="shared" si="3"/>
        <v>6.1986999999999997</v>
      </c>
      <c r="H35" s="108">
        <v>148</v>
      </c>
      <c r="I35" s="109" t="s">
        <v>63</v>
      </c>
      <c r="J35" s="70">
        <f t="shared" si="4"/>
        <v>1.4799999999999999E-2</v>
      </c>
      <c r="K35" s="108">
        <v>29</v>
      </c>
      <c r="L35" s="109" t="s">
        <v>63</v>
      </c>
      <c r="M35" s="70">
        <f t="shared" si="0"/>
        <v>2.9000000000000002E-3</v>
      </c>
      <c r="N35" s="108">
        <v>21</v>
      </c>
      <c r="O35" s="109" t="s">
        <v>63</v>
      </c>
      <c r="P35" s="70">
        <f t="shared" si="1"/>
        <v>2.1000000000000003E-3</v>
      </c>
    </row>
    <row r="36" spans="2:16">
      <c r="B36" s="108">
        <v>5.5</v>
      </c>
      <c r="C36" s="109" t="s">
        <v>62</v>
      </c>
      <c r="D36" s="95">
        <f t="shared" si="2"/>
        <v>4.0441176470588232E-5</v>
      </c>
      <c r="E36" s="110">
        <v>0.58069999999999999</v>
      </c>
      <c r="F36" s="111">
        <v>5.86</v>
      </c>
      <c r="G36" s="107">
        <f t="shared" si="3"/>
        <v>6.4407000000000005</v>
      </c>
      <c r="H36" s="108">
        <v>155</v>
      </c>
      <c r="I36" s="109" t="s">
        <v>63</v>
      </c>
      <c r="J36" s="70">
        <f t="shared" si="4"/>
        <v>1.55E-2</v>
      </c>
      <c r="K36" s="108">
        <v>30</v>
      </c>
      <c r="L36" s="109" t="s">
        <v>63</v>
      </c>
      <c r="M36" s="70">
        <f t="shared" si="0"/>
        <v>3.0000000000000001E-3</v>
      </c>
      <c r="N36" s="108">
        <v>22</v>
      </c>
      <c r="O36" s="109" t="s">
        <v>63</v>
      </c>
      <c r="P36" s="70">
        <f t="shared" si="1"/>
        <v>2.1999999999999997E-3</v>
      </c>
    </row>
    <row r="37" spans="2:16">
      <c r="B37" s="108">
        <v>6</v>
      </c>
      <c r="C37" s="109" t="s">
        <v>62</v>
      </c>
      <c r="D37" s="95">
        <f t="shared" si="2"/>
        <v>4.4117647058823532E-5</v>
      </c>
      <c r="E37" s="110">
        <v>0.60650000000000004</v>
      </c>
      <c r="F37" s="111">
        <v>6.0590000000000002</v>
      </c>
      <c r="G37" s="107">
        <f t="shared" si="3"/>
        <v>6.6654999999999998</v>
      </c>
      <c r="H37" s="108">
        <v>162</v>
      </c>
      <c r="I37" s="109" t="s">
        <v>63</v>
      </c>
      <c r="J37" s="70">
        <f t="shared" si="4"/>
        <v>1.6199999999999999E-2</v>
      </c>
      <c r="K37" s="108">
        <v>31</v>
      </c>
      <c r="L37" s="109" t="s">
        <v>63</v>
      </c>
      <c r="M37" s="70">
        <f t="shared" si="0"/>
        <v>3.0999999999999999E-3</v>
      </c>
      <c r="N37" s="108">
        <v>23</v>
      </c>
      <c r="O37" s="109" t="s">
        <v>63</v>
      </c>
      <c r="P37" s="70">
        <f t="shared" si="1"/>
        <v>2.3E-3</v>
      </c>
    </row>
    <row r="38" spans="2:16">
      <c r="B38" s="108">
        <v>6.5</v>
      </c>
      <c r="C38" s="109" t="s">
        <v>62</v>
      </c>
      <c r="D38" s="95">
        <f t="shared" si="2"/>
        <v>4.7794117647058819E-5</v>
      </c>
      <c r="E38" s="110">
        <v>0.63129999999999997</v>
      </c>
      <c r="F38" s="111">
        <v>6.2450000000000001</v>
      </c>
      <c r="G38" s="107">
        <f t="shared" si="3"/>
        <v>6.8763000000000005</v>
      </c>
      <c r="H38" s="108">
        <v>169</v>
      </c>
      <c r="I38" s="109" t="s">
        <v>63</v>
      </c>
      <c r="J38" s="70">
        <f t="shared" si="4"/>
        <v>1.6900000000000002E-2</v>
      </c>
      <c r="K38" s="108">
        <v>32</v>
      </c>
      <c r="L38" s="109" t="s">
        <v>63</v>
      </c>
      <c r="M38" s="70">
        <f t="shared" si="0"/>
        <v>3.2000000000000002E-3</v>
      </c>
      <c r="N38" s="108">
        <v>24</v>
      </c>
      <c r="O38" s="109" t="s">
        <v>63</v>
      </c>
      <c r="P38" s="70">
        <f t="shared" si="1"/>
        <v>2.4000000000000002E-3</v>
      </c>
    </row>
    <row r="39" spans="2:16">
      <c r="B39" s="108">
        <v>7</v>
      </c>
      <c r="C39" s="109" t="s">
        <v>62</v>
      </c>
      <c r="D39" s="95">
        <f t="shared" si="2"/>
        <v>5.147058823529412E-5</v>
      </c>
      <c r="E39" s="110">
        <v>0.65510000000000002</v>
      </c>
      <c r="F39" s="111">
        <v>6.42</v>
      </c>
      <c r="G39" s="107">
        <f t="shared" si="3"/>
        <v>7.0750999999999999</v>
      </c>
      <c r="H39" s="108">
        <v>176</v>
      </c>
      <c r="I39" s="109" t="s">
        <v>63</v>
      </c>
      <c r="J39" s="70">
        <f t="shared" si="4"/>
        <v>1.7599999999999998E-2</v>
      </c>
      <c r="K39" s="108">
        <v>33</v>
      </c>
      <c r="L39" s="109" t="s">
        <v>63</v>
      </c>
      <c r="M39" s="70">
        <f t="shared" si="0"/>
        <v>3.3E-3</v>
      </c>
      <c r="N39" s="108">
        <v>25</v>
      </c>
      <c r="O39" s="109" t="s">
        <v>63</v>
      </c>
      <c r="P39" s="70">
        <f t="shared" si="1"/>
        <v>2.5000000000000001E-3</v>
      </c>
    </row>
    <row r="40" spans="2:16">
      <c r="B40" s="108">
        <v>8</v>
      </c>
      <c r="C40" s="109" t="s">
        <v>62</v>
      </c>
      <c r="D40" s="95">
        <f t="shared" si="2"/>
        <v>5.8823529411764708E-5</v>
      </c>
      <c r="E40" s="110">
        <v>0.70040000000000002</v>
      </c>
      <c r="F40" s="111">
        <v>6.7380000000000004</v>
      </c>
      <c r="G40" s="107">
        <f t="shared" si="3"/>
        <v>7.4384000000000006</v>
      </c>
      <c r="H40" s="108">
        <v>188</v>
      </c>
      <c r="I40" s="109" t="s">
        <v>63</v>
      </c>
      <c r="J40" s="70">
        <f t="shared" si="4"/>
        <v>1.8800000000000001E-2</v>
      </c>
      <c r="K40" s="108">
        <v>35</v>
      </c>
      <c r="L40" s="109" t="s">
        <v>63</v>
      </c>
      <c r="M40" s="70">
        <f t="shared" si="0"/>
        <v>3.5000000000000005E-3</v>
      </c>
      <c r="N40" s="108">
        <v>26</v>
      </c>
      <c r="O40" s="109" t="s">
        <v>63</v>
      </c>
      <c r="P40" s="70">
        <f t="shared" si="1"/>
        <v>2.5999999999999999E-3</v>
      </c>
    </row>
    <row r="41" spans="2:16">
      <c r="B41" s="108">
        <v>9</v>
      </c>
      <c r="C41" s="109" t="s">
        <v>62</v>
      </c>
      <c r="D41" s="95">
        <f t="shared" si="2"/>
        <v>6.6176470588235288E-5</v>
      </c>
      <c r="E41" s="110">
        <v>0.7429</v>
      </c>
      <c r="F41" s="111">
        <v>7.024</v>
      </c>
      <c r="G41" s="107">
        <f t="shared" si="3"/>
        <v>7.7668999999999997</v>
      </c>
      <c r="H41" s="108">
        <v>200</v>
      </c>
      <c r="I41" s="109" t="s">
        <v>63</v>
      </c>
      <c r="J41" s="70">
        <f t="shared" si="4"/>
        <v>0.02</v>
      </c>
      <c r="K41" s="108">
        <v>37</v>
      </c>
      <c r="L41" s="109" t="s">
        <v>63</v>
      </c>
      <c r="M41" s="70">
        <f t="shared" si="0"/>
        <v>3.6999999999999997E-3</v>
      </c>
      <c r="N41" s="108">
        <v>28</v>
      </c>
      <c r="O41" s="109" t="s">
        <v>63</v>
      </c>
      <c r="P41" s="70">
        <f t="shared" si="1"/>
        <v>2.8E-3</v>
      </c>
    </row>
    <row r="42" spans="2:16">
      <c r="B42" s="108">
        <v>10</v>
      </c>
      <c r="C42" s="109" t="s">
        <v>62</v>
      </c>
      <c r="D42" s="95">
        <f t="shared" si="2"/>
        <v>7.3529411764705889E-5</v>
      </c>
      <c r="E42" s="110">
        <v>0.78310000000000002</v>
      </c>
      <c r="F42" s="111">
        <v>7.282</v>
      </c>
      <c r="G42" s="107">
        <f t="shared" si="3"/>
        <v>8.0650999999999993</v>
      </c>
      <c r="H42" s="108">
        <v>212</v>
      </c>
      <c r="I42" s="109" t="s">
        <v>63</v>
      </c>
      <c r="J42" s="70">
        <f t="shared" si="4"/>
        <v>2.12E-2</v>
      </c>
      <c r="K42" s="108">
        <v>39</v>
      </c>
      <c r="L42" s="109" t="s">
        <v>63</v>
      </c>
      <c r="M42" s="70">
        <f t="shared" si="0"/>
        <v>3.8999999999999998E-3</v>
      </c>
      <c r="N42" s="108">
        <v>29</v>
      </c>
      <c r="O42" s="109" t="s">
        <v>63</v>
      </c>
      <c r="P42" s="70">
        <f t="shared" si="1"/>
        <v>2.9000000000000002E-3</v>
      </c>
    </row>
    <row r="43" spans="2:16">
      <c r="B43" s="108">
        <v>11</v>
      </c>
      <c r="C43" s="109" t="s">
        <v>62</v>
      </c>
      <c r="D43" s="95">
        <f t="shared" si="2"/>
        <v>8.0882352941176464E-5</v>
      </c>
      <c r="E43" s="110">
        <v>0.82130000000000003</v>
      </c>
      <c r="F43" s="111">
        <v>7.5170000000000003</v>
      </c>
      <c r="G43" s="107">
        <f t="shared" si="3"/>
        <v>8.3383000000000003</v>
      </c>
      <c r="H43" s="108">
        <v>223</v>
      </c>
      <c r="I43" s="109" t="s">
        <v>63</v>
      </c>
      <c r="J43" s="70">
        <f t="shared" si="4"/>
        <v>2.23E-2</v>
      </c>
      <c r="K43" s="108">
        <v>40</v>
      </c>
      <c r="L43" s="109" t="s">
        <v>63</v>
      </c>
      <c r="M43" s="70">
        <f t="shared" si="0"/>
        <v>4.0000000000000001E-3</v>
      </c>
      <c r="N43" s="108">
        <v>31</v>
      </c>
      <c r="O43" s="109" t="s">
        <v>63</v>
      </c>
      <c r="P43" s="70">
        <f t="shared" si="1"/>
        <v>3.0999999999999999E-3</v>
      </c>
    </row>
    <row r="44" spans="2:16">
      <c r="B44" s="108">
        <v>12</v>
      </c>
      <c r="C44" s="109" t="s">
        <v>62</v>
      </c>
      <c r="D44" s="95">
        <f t="shared" si="2"/>
        <v>8.8235294117647065E-5</v>
      </c>
      <c r="E44" s="110">
        <v>0.85780000000000001</v>
      </c>
      <c r="F44" s="111">
        <v>7.7329999999999997</v>
      </c>
      <c r="G44" s="107">
        <f t="shared" si="3"/>
        <v>8.5907999999999998</v>
      </c>
      <c r="H44" s="108">
        <v>234</v>
      </c>
      <c r="I44" s="109" t="s">
        <v>63</v>
      </c>
      <c r="J44" s="70">
        <f t="shared" si="4"/>
        <v>2.3400000000000001E-2</v>
      </c>
      <c r="K44" s="108">
        <v>42</v>
      </c>
      <c r="L44" s="109" t="s">
        <v>63</v>
      </c>
      <c r="M44" s="70">
        <f t="shared" si="0"/>
        <v>4.2000000000000006E-3</v>
      </c>
      <c r="N44" s="108">
        <v>32</v>
      </c>
      <c r="O44" s="109" t="s">
        <v>63</v>
      </c>
      <c r="P44" s="70">
        <f t="shared" si="1"/>
        <v>3.2000000000000002E-3</v>
      </c>
    </row>
    <row r="45" spans="2:16">
      <c r="B45" s="108">
        <v>13</v>
      </c>
      <c r="C45" s="109" t="s">
        <v>62</v>
      </c>
      <c r="D45" s="95">
        <f t="shared" si="2"/>
        <v>9.5588235294117639E-5</v>
      </c>
      <c r="E45" s="110">
        <v>0.89280000000000004</v>
      </c>
      <c r="F45" s="111">
        <v>7.9329999999999998</v>
      </c>
      <c r="G45" s="107">
        <f t="shared" si="3"/>
        <v>8.8257999999999992</v>
      </c>
      <c r="H45" s="108">
        <v>245</v>
      </c>
      <c r="I45" s="109" t="s">
        <v>63</v>
      </c>
      <c r="J45" s="70">
        <f t="shared" si="4"/>
        <v>2.4500000000000001E-2</v>
      </c>
      <c r="K45" s="108">
        <v>44</v>
      </c>
      <c r="L45" s="109" t="s">
        <v>63</v>
      </c>
      <c r="M45" s="70">
        <f t="shared" si="0"/>
        <v>4.3999999999999994E-3</v>
      </c>
      <c r="N45" s="108">
        <v>33</v>
      </c>
      <c r="O45" s="109" t="s">
        <v>63</v>
      </c>
      <c r="P45" s="70">
        <f t="shared" si="1"/>
        <v>3.3E-3</v>
      </c>
    </row>
    <row r="46" spans="2:16">
      <c r="B46" s="108">
        <v>14</v>
      </c>
      <c r="C46" s="109" t="s">
        <v>62</v>
      </c>
      <c r="D46" s="95">
        <f t="shared" si="2"/>
        <v>1.0294117647058824E-4</v>
      </c>
      <c r="E46" s="110">
        <v>0.92649999999999999</v>
      </c>
      <c r="F46" s="111">
        <v>8.1180000000000003</v>
      </c>
      <c r="G46" s="107">
        <f t="shared" si="3"/>
        <v>9.0445000000000011</v>
      </c>
      <c r="H46" s="108">
        <v>255</v>
      </c>
      <c r="I46" s="109" t="s">
        <v>63</v>
      </c>
      <c r="J46" s="70">
        <f t="shared" si="4"/>
        <v>2.5500000000000002E-2</v>
      </c>
      <c r="K46" s="108">
        <v>45</v>
      </c>
      <c r="L46" s="109" t="s">
        <v>63</v>
      </c>
      <c r="M46" s="70">
        <f t="shared" si="0"/>
        <v>4.4999999999999997E-3</v>
      </c>
      <c r="N46" s="108">
        <v>35</v>
      </c>
      <c r="O46" s="109" t="s">
        <v>63</v>
      </c>
      <c r="P46" s="70">
        <f t="shared" si="1"/>
        <v>3.5000000000000005E-3</v>
      </c>
    </row>
    <row r="47" spans="2:16">
      <c r="B47" s="108">
        <v>15</v>
      </c>
      <c r="C47" s="109" t="s">
        <v>62</v>
      </c>
      <c r="D47" s="95">
        <f t="shared" si="2"/>
        <v>1.1029411764705881E-4</v>
      </c>
      <c r="E47" s="110">
        <v>0.95899999999999996</v>
      </c>
      <c r="F47" s="111">
        <v>8.2899999999999991</v>
      </c>
      <c r="G47" s="107">
        <f t="shared" si="3"/>
        <v>9.2489999999999988</v>
      </c>
      <c r="H47" s="108">
        <v>265</v>
      </c>
      <c r="I47" s="109" t="s">
        <v>63</v>
      </c>
      <c r="J47" s="70">
        <f t="shared" si="4"/>
        <v>2.6500000000000003E-2</v>
      </c>
      <c r="K47" s="108">
        <v>47</v>
      </c>
      <c r="L47" s="109" t="s">
        <v>63</v>
      </c>
      <c r="M47" s="70">
        <f t="shared" si="0"/>
        <v>4.7000000000000002E-3</v>
      </c>
      <c r="N47" s="108">
        <v>36</v>
      </c>
      <c r="O47" s="109" t="s">
        <v>63</v>
      </c>
      <c r="P47" s="70">
        <f t="shared" si="1"/>
        <v>3.5999999999999999E-3</v>
      </c>
    </row>
    <row r="48" spans="2:16">
      <c r="B48" s="108">
        <v>16</v>
      </c>
      <c r="C48" s="109" t="s">
        <v>62</v>
      </c>
      <c r="D48" s="95">
        <f t="shared" si="2"/>
        <v>1.1764705882352942E-4</v>
      </c>
      <c r="E48" s="110">
        <v>0.99050000000000005</v>
      </c>
      <c r="F48" s="111">
        <v>8.4510000000000005</v>
      </c>
      <c r="G48" s="107">
        <f t="shared" si="3"/>
        <v>9.4415000000000013</v>
      </c>
      <c r="H48" s="108">
        <v>275</v>
      </c>
      <c r="I48" s="109" t="s">
        <v>63</v>
      </c>
      <c r="J48" s="70">
        <f t="shared" si="4"/>
        <v>2.7500000000000004E-2</v>
      </c>
      <c r="K48" s="108">
        <v>48</v>
      </c>
      <c r="L48" s="109" t="s">
        <v>63</v>
      </c>
      <c r="M48" s="70">
        <f t="shared" si="0"/>
        <v>4.8000000000000004E-3</v>
      </c>
      <c r="N48" s="108">
        <v>37</v>
      </c>
      <c r="O48" s="109" t="s">
        <v>63</v>
      </c>
      <c r="P48" s="70">
        <f t="shared" si="1"/>
        <v>3.6999999999999997E-3</v>
      </c>
    </row>
    <row r="49" spans="2:16">
      <c r="B49" s="108">
        <v>17</v>
      </c>
      <c r="C49" s="109" t="s">
        <v>62</v>
      </c>
      <c r="D49" s="95">
        <f t="shared" si="2"/>
        <v>1.25E-4</v>
      </c>
      <c r="E49" s="110">
        <v>1.0209999999999999</v>
      </c>
      <c r="F49" s="111">
        <v>8.6020000000000003</v>
      </c>
      <c r="G49" s="107">
        <f t="shared" si="3"/>
        <v>9.6230000000000011</v>
      </c>
      <c r="H49" s="108">
        <v>285</v>
      </c>
      <c r="I49" s="109" t="s">
        <v>63</v>
      </c>
      <c r="J49" s="70">
        <f t="shared" si="4"/>
        <v>2.8499999999999998E-2</v>
      </c>
      <c r="K49" s="108">
        <v>49</v>
      </c>
      <c r="L49" s="109" t="s">
        <v>63</v>
      </c>
      <c r="M49" s="70">
        <f t="shared" si="0"/>
        <v>4.8999999999999998E-3</v>
      </c>
      <c r="N49" s="108">
        <v>39</v>
      </c>
      <c r="O49" s="109" t="s">
        <v>63</v>
      </c>
      <c r="P49" s="70">
        <f t="shared" si="1"/>
        <v>3.8999999999999998E-3</v>
      </c>
    </row>
    <row r="50" spans="2:16">
      <c r="B50" s="108">
        <v>18</v>
      </c>
      <c r="C50" s="109" t="s">
        <v>62</v>
      </c>
      <c r="D50" s="95">
        <f t="shared" si="2"/>
        <v>1.3235294117647058E-4</v>
      </c>
      <c r="E50" s="110">
        <v>1.0509999999999999</v>
      </c>
      <c r="F50" s="111">
        <v>8.7439999999999998</v>
      </c>
      <c r="G50" s="107">
        <f t="shared" si="3"/>
        <v>9.7949999999999999</v>
      </c>
      <c r="H50" s="108">
        <v>294</v>
      </c>
      <c r="I50" s="109" t="s">
        <v>63</v>
      </c>
      <c r="J50" s="70">
        <f t="shared" si="4"/>
        <v>2.9399999999999999E-2</v>
      </c>
      <c r="K50" s="108">
        <v>51</v>
      </c>
      <c r="L50" s="109" t="s">
        <v>63</v>
      </c>
      <c r="M50" s="70">
        <f t="shared" si="0"/>
        <v>5.0999999999999995E-3</v>
      </c>
      <c r="N50" s="108">
        <v>40</v>
      </c>
      <c r="O50" s="109" t="s">
        <v>63</v>
      </c>
      <c r="P50" s="70">
        <f t="shared" si="1"/>
        <v>4.0000000000000001E-3</v>
      </c>
    </row>
    <row r="51" spans="2:16">
      <c r="B51" s="108">
        <v>20</v>
      </c>
      <c r="C51" s="109" t="s">
        <v>62</v>
      </c>
      <c r="D51" s="95">
        <f t="shared" si="2"/>
        <v>1.4705882352941178E-4</v>
      </c>
      <c r="E51" s="110">
        <v>1.107</v>
      </c>
      <c r="F51" s="111">
        <v>9.0050000000000008</v>
      </c>
      <c r="G51" s="107">
        <f t="shared" si="3"/>
        <v>10.112</v>
      </c>
      <c r="H51" s="108">
        <v>313</v>
      </c>
      <c r="I51" s="109" t="s">
        <v>63</v>
      </c>
      <c r="J51" s="70">
        <f t="shared" si="4"/>
        <v>3.1300000000000001E-2</v>
      </c>
      <c r="K51" s="108">
        <v>53</v>
      </c>
      <c r="L51" s="109" t="s">
        <v>63</v>
      </c>
      <c r="M51" s="70">
        <f t="shared" si="0"/>
        <v>5.3E-3</v>
      </c>
      <c r="N51" s="108">
        <v>42</v>
      </c>
      <c r="O51" s="109" t="s">
        <v>63</v>
      </c>
      <c r="P51" s="70">
        <f t="shared" si="1"/>
        <v>4.2000000000000006E-3</v>
      </c>
    </row>
    <row r="52" spans="2:16">
      <c r="B52" s="108">
        <v>22.5</v>
      </c>
      <c r="C52" s="109" t="s">
        <v>62</v>
      </c>
      <c r="D52" s="95">
        <f t="shared" si="2"/>
        <v>1.6544117647058823E-4</v>
      </c>
      <c r="E52" s="110">
        <v>1.175</v>
      </c>
      <c r="F52" s="111">
        <v>9.2929999999999993</v>
      </c>
      <c r="G52" s="107">
        <f t="shared" si="3"/>
        <v>10.468</v>
      </c>
      <c r="H52" s="108">
        <v>335</v>
      </c>
      <c r="I52" s="109" t="s">
        <v>63</v>
      </c>
      <c r="J52" s="70">
        <f t="shared" si="4"/>
        <v>3.3500000000000002E-2</v>
      </c>
      <c r="K52" s="108">
        <v>56</v>
      </c>
      <c r="L52" s="109" t="s">
        <v>63</v>
      </c>
      <c r="M52" s="70">
        <f t="shared" si="0"/>
        <v>5.5999999999999999E-3</v>
      </c>
      <c r="N52" s="108">
        <v>45</v>
      </c>
      <c r="O52" s="109" t="s">
        <v>63</v>
      </c>
      <c r="P52" s="70">
        <f t="shared" si="1"/>
        <v>4.4999999999999997E-3</v>
      </c>
    </row>
    <row r="53" spans="2:16">
      <c r="B53" s="108">
        <v>25</v>
      </c>
      <c r="C53" s="109" t="s">
        <v>62</v>
      </c>
      <c r="D53" s="95">
        <f t="shared" si="2"/>
        <v>1.838235294117647E-4</v>
      </c>
      <c r="E53" s="110">
        <v>1.238</v>
      </c>
      <c r="F53" s="111">
        <v>9.548</v>
      </c>
      <c r="G53" s="107">
        <f t="shared" si="3"/>
        <v>10.786</v>
      </c>
      <c r="H53" s="108">
        <v>357</v>
      </c>
      <c r="I53" s="109" t="s">
        <v>63</v>
      </c>
      <c r="J53" s="70">
        <f t="shared" si="4"/>
        <v>3.5699999999999996E-2</v>
      </c>
      <c r="K53" s="108">
        <v>59</v>
      </c>
      <c r="L53" s="109" t="s">
        <v>63</v>
      </c>
      <c r="M53" s="70">
        <f t="shared" si="0"/>
        <v>5.8999999999999999E-3</v>
      </c>
      <c r="N53" s="108">
        <v>48</v>
      </c>
      <c r="O53" s="109" t="s">
        <v>63</v>
      </c>
      <c r="P53" s="70">
        <f t="shared" si="1"/>
        <v>4.8000000000000004E-3</v>
      </c>
    </row>
    <row r="54" spans="2:16">
      <c r="B54" s="108">
        <v>27.5</v>
      </c>
      <c r="C54" s="109" t="s">
        <v>62</v>
      </c>
      <c r="D54" s="95">
        <f t="shared" si="2"/>
        <v>2.0220588235294118E-4</v>
      </c>
      <c r="E54" s="110">
        <v>1.2989999999999999</v>
      </c>
      <c r="F54" s="111">
        <v>9.7739999999999991</v>
      </c>
      <c r="G54" s="107">
        <f t="shared" si="3"/>
        <v>11.072999999999999</v>
      </c>
      <c r="H54" s="108">
        <v>378</v>
      </c>
      <c r="I54" s="109" t="s">
        <v>63</v>
      </c>
      <c r="J54" s="70">
        <f t="shared" si="4"/>
        <v>3.78E-2</v>
      </c>
      <c r="K54" s="108">
        <v>62</v>
      </c>
      <c r="L54" s="109" t="s">
        <v>63</v>
      </c>
      <c r="M54" s="70">
        <f t="shared" si="0"/>
        <v>6.1999999999999998E-3</v>
      </c>
      <c r="N54" s="108">
        <v>50</v>
      </c>
      <c r="O54" s="109" t="s">
        <v>63</v>
      </c>
      <c r="P54" s="70">
        <f t="shared" si="1"/>
        <v>5.0000000000000001E-3</v>
      </c>
    </row>
    <row r="55" spans="2:16">
      <c r="B55" s="108">
        <v>30</v>
      </c>
      <c r="C55" s="109" t="s">
        <v>62</v>
      </c>
      <c r="D55" s="95">
        <f t="shared" si="2"/>
        <v>2.2058823529411763E-4</v>
      </c>
      <c r="E55" s="110">
        <v>1.3560000000000001</v>
      </c>
      <c r="F55" s="111">
        <v>9.9779999999999998</v>
      </c>
      <c r="G55" s="107">
        <f t="shared" si="3"/>
        <v>11.334</v>
      </c>
      <c r="H55" s="108">
        <v>399</v>
      </c>
      <c r="I55" s="109" t="s">
        <v>63</v>
      </c>
      <c r="J55" s="70">
        <f t="shared" si="4"/>
        <v>3.9900000000000005E-2</v>
      </c>
      <c r="K55" s="108">
        <v>65</v>
      </c>
      <c r="L55" s="109" t="s">
        <v>63</v>
      </c>
      <c r="M55" s="70">
        <f t="shared" si="0"/>
        <v>6.5000000000000006E-3</v>
      </c>
      <c r="N55" s="108">
        <v>53</v>
      </c>
      <c r="O55" s="109" t="s">
        <v>63</v>
      </c>
      <c r="P55" s="70">
        <f t="shared" si="1"/>
        <v>5.3E-3</v>
      </c>
    </row>
    <row r="56" spans="2:16">
      <c r="B56" s="108">
        <v>32.5</v>
      </c>
      <c r="C56" s="109" t="s">
        <v>62</v>
      </c>
      <c r="D56" s="95">
        <f t="shared" si="2"/>
        <v>2.3897058823529413E-4</v>
      </c>
      <c r="E56" s="110">
        <v>1.4119999999999999</v>
      </c>
      <c r="F56" s="111">
        <v>10.16</v>
      </c>
      <c r="G56" s="107">
        <f t="shared" si="3"/>
        <v>11.571999999999999</v>
      </c>
      <c r="H56" s="108">
        <v>419</v>
      </c>
      <c r="I56" s="109" t="s">
        <v>63</v>
      </c>
      <c r="J56" s="70">
        <f t="shared" si="4"/>
        <v>4.19E-2</v>
      </c>
      <c r="K56" s="108">
        <v>68</v>
      </c>
      <c r="L56" s="109" t="s">
        <v>63</v>
      </c>
      <c r="M56" s="70">
        <f t="shared" si="0"/>
        <v>6.8000000000000005E-3</v>
      </c>
      <c r="N56" s="108">
        <v>55</v>
      </c>
      <c r="O56" s="109" t="s">
        <v>63</v>
      </c>
      <c r="P56" s="70">
        <f t="shared" si="1"/>
        <v>5.4999999999999997E-3</v>
      </c>
    </row>
    <row r="57" spans="2:16">
      <c r="B57" s="108">
        <v>35</v>
      </c>
      <c r="C57" s="109" t="s">
        <v>62</v>
      </c>
      <c r="D57" s="95">
        <f t="shared" si="2"/>
        <v>2.5735294117647061E-4</v>
      </c>
      <c r="E57" s="110">
        <v>1.4650000000000001</v>
      </c>
      <c r="F57" s="111">
        <v>10.33</v>
      </c>
      <c r="G57" s="107">
        <f t="shared" si="3"/>
        <v>11.795</v>
      </c>
      <c r="H57" s="108">
        <v>439</v>
      </c>
      <c r="I57" s="109" t="s">
        <v>63</v>
      </c>
      <c r="J57" s="70">
        <f t="shared" si="4"/>
        <v>4.3900000000000002E-2</v>
      </c>
      <c r="K57" s="108">
        <v>70</v>
      </c>
      <c r="L57" s="109" t="s">
        <v>63</v>
      </c>
      <c r="M57" s="70">
        <f t="shared" si="0"/>
        <v>7.000000000000001E-3</v>
      </c>
      <c r="N57" s="108">
        <v>57</v>
      </c>
      <c r="O57" s="109" t="s">
        <v>63</v>
      </c>
      <c r="P57" s="70">
        <f t="shared" si="1"/>
        <v>5.7000000000000002E-3</v>
      </c>
    </row>
    <row r="58" spans="2:16">
      <c r="B58" s="108">
        <v>37.5</v>
      </c>
      <c r="C58" s="109" t="s">
        <v>62</v>
      </c>
      <c r="D58" s="95">
        <f t="shared" si="2"/>
        <v>2.7573529411764705E-4</v>
      </c>
      <c r="E58" s="110">
        <v>1.516</v>
      </c>
      <c r="F58" s="111">
        <v>10.48</v>
      </c>
      <c r="G58" s="107">
        <f t="shared" si="3"/>
        <v>11.996</v>
      </c>
      <c r="H58" s="108">
        <v>459</v>
      </c>
      <c r="I58" s="109" t="s">
        <v>63</v>
      </c>
      <c r="J58" s="70">
        <f t="shared" si="4"/>
        <v>4.5900000000000003E-2</v>
      </c>
      <c r="K58" s="108">
        <v>73</v>
      </c>
      <c r="L58" s="109" t="s">
        <v>63</v>
      </c>
      <c r="M58" s="70">
        <f t="shared" si="0"/>
        <v>7.2999999999999992E-3</v>
      </c>
      <c r="N58" s="108">
        <v>60</v>
      </c>
      <c r="O58" s="109" t="s">
        <v>63</v>
      </c>
      <c r="P58" s="70">
        <f t="shared" si="1"/>
        <v>6.0000000000000001E-3</v>
      </c>
    </row>
    <row r="59" spans="2:16">
      <c r="B59" s="108">
        <v>40</v>
      </c>
      <c r="C59" s="109" t="s">
        <v>62</v>
      </c>
      <c r="D59" s="95">
        <f t="shared" si="2"/>
        <v>2.9411764705882356E-4</v>
      </c>
      <c r="E59" s="110">
        <v>1.5660000000000001</v>
      </c>
      <c r="F59" s="111">
        <v>10.62</v>
      </c>
      <c r="G59" s="107">
        <f t="shared" si="3"/>
        <v>12.186</v>
      </c>
      <c r="H59" s="108">
        <v>478</v>
      </c>
      <c r="I59" s="109" t="s">
        <v>63</v>
      </c>
      <c r="J59" s="70">
        <f t="shared" si="4"/>
        <v>4.7799999999999995E-2</v>
      </c>
      <c r="K59" s="108">
        <v>75</v>
      </c>
      <c r="L59" s="109" t="s">
        <v>63</v>
      </c>
      <c r="M59" s="70">
        <f t="shared" si="0"/>
        <v>7.4999999999999997E-3</v>
      </c>
      <c r="N59" s="108">
        <v>62</v>
      </c>
      <c r="O59" s="109" t="s">
        <v>63</v>
      </c>
      <c r="P59" s="70">
        <f t="shared" si="1"/>
        <v>6.1999999999999998E-3</v>
      </c>
    </row>
    <row r="60" spans="2:16">
      <c r="B60" s="108">
        <v>45</v>
      </c>
      <c r="C60" s="109" t="s">
        <v>62</v>
      </c>
      <c r="D60" s="95">
        <f t="shared" si="2"/>
        <v>3.3088235294117646E-4</v>
      </c>
      <c r="E60" s="110">
        <v>1.661</v>
      </c>
      <c r="F60" s="111">
        <v>10.86</v>
      </c>
      <c r="G60" s="107">
        <f t="shared" si="3"/>
        <v>12.520999999999999</v>
      </c>
      <c r="H60" s="108">
        <v>516</v>
      </c>
      <c r="I60" s="109" t="s">
        <v>63</v>
      </c>
      <c r="J60" s="70">
        <f t="shared" si="4"/>
        <v>5.16E-2</v>
      </c>
      <c r="K60" s="108">
        <v>80</v>
      </c>
      <c r="L60" s="109" t="s">
        <v>63</v>
      </c>
      <c r="M60" s="70">
        <f t="shared" si="0"/>
        <v>8.0000000000000002E-3</v>
      </c>
      <c r="N60" s="108">
        <v>66</v>
      </c>
      <c r="O60" s="109" t="s">
        <v>63</v>
      </c>
      <c r="P60" s="70">
        <f t="shared" si="1"/>
        <v>6.6E-3</v>
      </c>
    </row>
    <row r="61" spans="2:16">
      <c r="B61" s="108">
        <v>50</v>
      </c>
      <c r="C61" s="109" t="s">
        <v>62</v>
      </c>
      <c r="D61" s="95">
        <f t="shared" si="2"/>
        <v>3.6764705882352941E-4</v>
      </c>
      <c r="E61" s="110">
        <v>1.7509999999999999</v>
      </c>
      <c r="F61" s="111">
        <v>11.07</v>
      </c>
      <c r="G61" s="107">
        <f t="shared" si="3"/>
        <v>12.821</v>
      </c>
      <c r="H61" s="108">
        <v>552</v>
      </c>
      <c r="I61" s="109" t="s">
        <v>63</v>
      </c>
      <c r="J61" s="70">
        <f t="shared" si="4"/>
        <v>5.5200000000000006E-2</v>
      </c>
      <c r="K61" s="108">
        <v>84</v>
      </c>
      <c r="L61" s="109" t="s">
        <v>63</v>
      </c>
      <c r="M61" s="70">
        <f t="shared" si="0"/>
        <v>8.4000000000000012E-3</v>
      </c>
      <c r="N61" s="108">
        <v>71</v>
      </c>
      <c r="O61" s="109" t="s">
        <v>63</v>
      </c>
      <c r="P61" s="70">
        <f t="shared" si="1"/>
        <v>7.0999999999999995E-3</v>
      </c>
    </row>
    <row r="62" spans="2:16">
      <c r="B62" s="108">
        <v>55</v>
      </c>
      <c r="C62" s="109" t="s">
        <v>62</v>
      </c>
      <c r="D62" s="95">
        <f t="shared" si="2"/>
        <v>4.0441176470588236E-4</v>
      </c>
      <c r="E62" s="110">
        <v>1.8360000000000001</v>
      </c>
      <c r="F62" s="111">
        <v>11.25</v>
      </c>
      <c r="G62" s="107">
        <f t="shared" si="3"/>
        <v>13.086</v>
      </c>
      <c r="H62" s="108">
        <v>588</v>
      </c>
      <c r="I62" s="109" t="s">
        <v>63</v>
      </c>
      <c r="J62" s="70">
        <f t="shared" si="4"/>
        <v>5.8799999999999998E-2</v>
      </c>
      <c r="K62" s="108">
        <v>89</v>
      </c>
      <c r="L62" s="109" t="s">
        <v>63</v>
      </c>
      <c r="M62" s="70">
        <f t="shared" si="0"/>
        <v>8.8999999999999999E-3</v>
      </c>
      <c r="N62" s="108">
        <v>75</v>
      </c>
      <c r="O62" s="109" t="s">
        <v>63</v>
      </c>
      <c r="P62" s="70">
        <f t="shared" si="1"/>
        <v>7.4999999999999997E-3</v>
      </c>
    </row>
    <row r="63" spans="2:16">
      <c r="B63" s="108">
        <v>60</v>
      </c>
      <c r="C63" s="109" t="s">
        <v>62</v>
      </c>
      <c r="D63" s="95">
        <f t="shared" si="2"/>
        <v>4.4117647058823526E-4</v>
      </c>
      <c r="E63" s="110">
        <v>1.9179999999999999</v>
      </c>
      <c r="F63" s="111">
        <v>11.41</v>
      </c>
      <c r="G63" s="107">
        <f t="shared" si="3"/>
        <v>13.327999999999999</v>
      </c>
      <c r="H63" s="108">
        <v>624</v>
      </c>
      <c r="I63" s="109" t="s">
        <v>63</v>
      </c>
      <c r="J63" s="70">
        <f t="shared" si="4"/>
        <v>6.2399999999999997E-2</v>
      </c>
      <c r="K63" s="108">
        <v>93</v>
      </c>
      <c r="L63" s="109" t="s">
        <v>63</v>
      </c>
      <c r="M63" s="70">
        <f t="shared" si="0"/>
        <v>9.2999999999999992E-3</v>
      </c>
      <c r="N63" s="108">
        <v>79</v>
      </c>
      <c r="O63" s="109" t="s">
        <v>63</v>
      </c>
      <c r="P63" s="70">
        <f t="shared" si="1"/>
        <v>7.9000000000000008E-3</v>
      </c>
    </row>
    <row r="64" spans="2:16">
      <c r="B64" s="108">
        <v>65</v>
      </c>
      <c r="C64" s="109" t="s">
        <v>62</v>
      </c>
      <c r="D64" s="95">
        <f t="shared" si="2"/>
        <v>4.7794117647058826E-4</v>
      </c>
      <c r="E64" s="110">
        <v>1.996</v>
      </c>
      <c r="F64" s="111">
        <v>11.55</v>
      </c>
      <c r="G64" s="107">
        <f t="shared" si="3"/>
        <v>13.546000000000001</v>
      </c>
      <c r="H64" s="108">
        <v>658</v>
      </c>
      <c r="I64" s="109" t="s">
        <v>63</v>
      </c>
      <c r="J64" s="70">
        <f t="shared" si="4"/>
        <v>6.5799999999999997E-2</v>
      </c>
      <c r="K64" s="108">
        <v>97</v>
      </c>
      <c r="L64" s="109" t="s">
        <v>63</v>
      </c>
      <c r="M64" s="70">
        <f t="shared" si="0"/>
        <v>9.7000000000000003E-3</v>
      </c>
      <c r="N64" s="108">
        <v>83</v>
      </c>
      <c r="O64" s="109" t="s">
        <v>63</v>
      </c>
      <c r="P64" s="70">
        <f t="shared" si="1"/>
        <v>8.3000000000000001E-3</v>
      </c>
    </row>
    <row r="65" spans="2:16">
      <c r="B65" s="108">
        <v>70</v>
      </c>
      <c r="C65" s="109" t="s">
        <v>62</v>
      </c>
      <c r="D65" s="95">
        <f t="shared" si="2"/>
        <v>5.1470588235294121E-4</v>
      </c>
      <c r="E65" s="110">
        <v>2.0720000000000001</v>
      </c>
      <c r="F65" s="111">
        <v>11.67</v>
      </c>
      <c r="G65" s="107">
        <f t="shared" si="3"/>
        <v>13.742000000000001</v>
      </c>
      <c r="H65" s="108">
        <v>693</v>
      </c>
      <c r="I65" s="109" t="s">
        <v>63</v>
      </c>
      <c r="J65" s="70">
        <f t="shared" si="4"/>
        <v>6.93E-2</v>
      </c>
      <c r="K65" s="108">
        <v>101</v>
      </c>
      <c r="L65" s="109" t="s">
        <v>63</v>
      </c>
      <c r="M65" s="70">
        <f t="shared" si="0"/>
        <v>1.0100000000000001E-2</v>
      </c>
      <c r="N65" s="108">
        <v>87</v>
      </c>
      <c r="O65" s="109" t="s">
        <v>63</v>
      </c>
      <c r="P65" s="70">
        <f t="shared" si="1"/>
        <v>8.6999999999999994E-3</v>
      </c>
    </row>
    <row r="66" spans="2:16">
      <c r="B66" s="108">
        <v>80</v>
      </c>
      <c r="C66" s="109" t="s">
        <v>62</v>
      </c>
      <c r="D66" s="95">
        <f t="shared" si="2"/>
        <v>5.8823529411764712E-4</v>
      </c>
      <c r="E66" s="110">
        <v>2.2149999999999999</v>
      </c>
      <c r="F66" s="111">
        <v>11.86</v>
      </c>
      <c r="G66" s="107">
        <f t="shared" si="3"/>
        <v>14.074999999999999</v>
      </c>
      <c r="H66" s="108">
        <v>760</v>
      </c>
      <c r="I66" s="109" t="s">
        <v>63</v>
      </c>
      <c r="J66" s="70">
        <f t="shared" si="4"/>
        <v>7.5999999999999998E-2</v>
      </c>
      <c r="K66" s="108">
        <v>110</v>
      </c>
      <c r="L66" s="109" t="s">
        <v>63</v>
      </c>
      <c r="M66" s="70">
        <f t="shared" si="0"/>
        <v>1.0999999999999999E-2</v>
      </c>
      <c r="N66" s="108">
        <v>94</v>
      </c>
      <c r="O66" s="109" t="s">
        <v>63</v>
      </c>
      <c r="P66" s="70">
        <f t="shared" si="1"/>
        <v>9.4000000000000004E-3</v>
      </c>
    </row>
    <row r="67" spans="2:16">
      <c r="B67" s="108">
        <v>90</v>
      </c>
      <c r="C67" s="109" t="s">
        <v>62</v>
      </c>
      <c r="D67" s="95">
        <f t="shared" si="2"/>
        <v>6.6176470588235291E-4</v>
      </c>
      <c r="E67" s="110">
        <v>2.3490000000000002</v>
      </c>
      <c r="F67" s="111">
        <v>12.01</v>
      </c>
      <c r="G67" s="107">
        <f t="shared" si="3"/>
        <v>14.359</v>
      </c>
      <c r="H67" s="108">
        <v>826</v>
      </c>
      <c r="I67" s="109" t="s">
        <v>63</v>
      </c>
      <c r="J67" s="70">
        <f t="shared" si="4"/>
        <v>8.2599999999999993E-2</v>
      </c>
      <c r="K67" s="108">
        <v>117</v>
      </c>
      <c r="L67" s="109" t="s">
        <v>63</v>
      </c>
      <c r="M67" s="70">
        <f t="shared" si="0"/>
        <v>1.17E-2</v>
      </c>
      <c r="N67" s="108">
        <v>101</v>
      </c>
      <c r="O67" s="109" t="s">
        <v>63</v>
      </c>
      <c r="P67" s="70">
        <f t="shared" si="1"/>
        <v>1.0100000000000001E-2</v>
      </c>
    </row>
    <row r="68" spans="2:16">
      <c r="B68" s="108">
        <v>100</v>
      </c>
      <c r="C68" s="109" t="s">
        <v>62</v>
      </c>
      <c r="D68" s="95">
        <f t="shared" si="2"/>
        <v>7.3529411764705881E-4</v>
      </c>
      <c r="E68" s="110">
        <v>2.476</v>
      </c>
      <c r="F68" s="111">
        <v>12.13</v>
      </c>
      <c r="G68" s="107">
        <f t="shared" si="3"/>
        <v>14.606000000000002</v>
      </c>
      <c r="H68" s="108">
        <v>891</v>
      </c>
      <c r="I68" s="109" t="s">
        <v>63</v>
      </c>
      <c r="J68" s="70">
        <f t="shared" si="4"/>
        <v>8.9099999999999999E-2</v>
      </c>
      <c r="K68" s="108">
        <v>125</v>
      </c>
      <c r="L68" s="109" t="s">
        <v>63</v>
      </c>
      <c r="M68" s="70">
        <f t="shared" si="0"/>
        <v>1.2500000000000001E-2</v>
      </c>
      <c r="N68" s="108">
        <v>108</v>
      </c>
      <c r="O68" s="109" t="s">
        <v>63</v>
      </c>
      <c r="P68" s="70">
        <f t="shared" si="1"/>
        <v>1.0800000000000001E-2</v>
      </c>
    </row>
    <row r="69" spans="2:16">
      <c r="B69" s="108">
        <v>110</v>
      </c>
      <c r="C69" s="109" t="s">
        <v>62</v>
      </c>
      <c r="D69" s="95">
        <f t="shared" si="2"/>
        <v>8.0882352941176472E-4</v>
      </c>
      <c r="E69" s="110">
        <v>2.597</v>
      </c>
      <c r="F69" s="111">
        <v>12.23</v>
      </c>
      <c r="G69" s="107">
        <f t="shared" si="3"/>
        <v>14.827</v>
      </c>
      <c r="H69" s="108">
        <v>954</v>
      </c>
      <c r="I69" s="109" t="s">
        <v>63</v>
      </c>
      <c r="J69" s="70">
        <f t="shared" si="4"/>
        <v>9.5399999999999999E-2</v>
      </c>
      <c r="K69" s="108">
        <v>132</v>
      </c>
      <c r="L69" s="109" t="s">
        <v>63</v>
      </c>
      <c r="M69" s="70">
        <f t="shared" si="0"/>
        <v>1.32E-2</v>
      </c>
      <c r="N69" s="108">
        <v>115</v>
      </c>
      <c r="O69" s="109" t="s">
        <v>63</v>
      </c>
      <c r="P69" s="70">
        <f t="shared" si="1"/>
        <v>1.15E-2</v>
      </c>
    </row>
    <row r="70" spans="2:16">
      <c r="B70" s="108">
        <v>120</v>
      </c>
      <c r="C70" s="109" t="s">
        <v>62</v>
      </c>
      <c r="D70" s="95">
        <f t="shared" si="2"/>
        <v>8.8235294117647051E-4</v>
      </c>
      <c r="E70" s="110">
        <v>2.7130000000000001</v>
      </c>
      <c r="F70" s="111">
        <v>12.3</v>
      </c>
      <c r="G70" s="107">
        <f t="shared" si="3"/>
        <v>15.013000000000002</v>
      </c>
      <c r="H70" s="108">
        <v>1017</v>
      </c>
      <c r="I70" s="109" t="s">
        <v>63</v>
      </c>
      <c r="J70" s="70">
        <f t="shared" si="4"/>
        <v>0.10169999999999998</v>
      </c>
      <c r="K70" s="108">
        <v>139</v>
      </c>
      <c r="L70" s="109" t="s">
        <v>63</v>
      </c>
      <c r="M70" s="70">
        <f t="shared" si="0"/>
        <v>1.3900000000000001E-2</v>
      </c>
      <c r="N70" s="108">
        <v>122</v>
      </c>
      <c r="O70" s="109" t="s">
        <v>63</v>
      </c>
      <c r="P70" s="70">
        <f t="shared" si="1"/>
        <v>1.2199999999999999E-2</v>
      </c>
    </row>
    <row r="71" spans="2:16">
      <c r="B71" s="108">
        <v>130</v>
      </c>
      <c r="C71" s="109" t="s">
        <v>62</v>
      </c>
      <c r="D71" s="95">
        <f t="shared" si="2"/>
        <v>9.5588235294117652E-4</v>
      </c>
      <c r="E71" s="110">
        <v>2.823</v>
      </c>
      <c r="F71" s="111">
        <v>12.35</v>
      </c>
      <c r="G71" s="107">
        <f t="shared" si="3"/>
        <v>15.173</v>
      </c>
      <c r="H71" s="108">
        <v>1080</v>
      </c>
      <c r="I71" s="109" t="s">
        <v>63</v>
      </c>
      <c r="J71" s="70">
        <f t="shared" si="4"/>
        <v>0.10800000000000001</v>
      </c>
      <c r="K71" s="108">
        <v>146</v>
      </c>
      <c r="L71" s="109" t="s">
        <v>63</v>
      </c>
      <c r="M71" s="70">
        <f t="shared" si="0"/>
        <v>1.4599999999999998E-2</v>
      </c>
      <c r="N71" s="108">
        <v>128</v>
      </c>
      <c r="O71" s="109" t="s">
        <v>63</v>
      </c>
      <c r="P71" s="70">
        <f t="shared" si="1"/>
        <v>1.2800000000000001E-2</v>
      </c>
    </row>
    <row r="72" spans="2:16">
      <c r="B72" s="108">
        <v>140</v>
      </c>
      <c r="C72" s="109" t="s">
        <v>62</v>
      </c>
      <c r="D72" s="95">
        <f t="shared" si="2"/>
        <v>1.0294117647058824E-3</v>
      </c>
      <c r="E72" s="110">
        <v>2.93</v>
      </c>
      <c r="F72" s="111">
        <v>12.39</v>
      </c>
      <c r="G72" s="107">
        <f t="shared" si="3"/>
        <v>15.32</v>
      </c>
      <c r="H72" s="108">
        <v>1141</v>
      </c>
      <c r="I72" s="109" t="s">
        <v>63</v>
      </c>
      <c r="J72" s="70">
        <f t="shared" si="4"/>
        <v>0.11410000000000001</v>
      </c>
      <c r="K72" s="108">
        <v>153</v>
      </c>
      <c r="L72" s="109" t="s">
        <v>63</v>
      </c>
      <c r="M72" s="70">
        <f t="shared" si="0"/>
        <v>1.5299999999999999E-2</v>
      </c>
      <c r="N72" s="108">
        <v>135</v>
      </c>
      <c r="O72" s="109" t="s">
        <v>63</v>
      </c>
      <c r="P72" s="70">
        <f t="shared" si="1"/>
        <v>1.3500000000000002E-2</v>
      </c>
    </row>
    <row r="73" spans="2:16">
      <c r="B73" s="108">
        <v>150</v>
      </c>
      <c r="C73" s="109" t="s">
        <v>62</v>
      </c>
      <c r="D73" s="95">
        <f t="shared" si="2"/>
        <v>1.1029411764705882E-3</v>
      </c>
      <c r="E73" s="110">
        <v>3.0329999999999999</v>
      </c>
      <c r="F73" s="111">
        <v>12.41</v>
      </c>
      <c r="G73" s="107">
        <f t="shared" si="3"/>
        <v>15.443</v>
      </c>
      <c r="H73" s="108">
        <v>1203</v>
      </c>
      <c r="I73" s="109" t="s">
        <v>63</v>
      </c>
      <c r="J73" s="70">
        <f t="shared" si="4"/>
        <v>0.1203</v>
      </c>
      <c r="K73" s="108">
        <v>160</v>
      </c>
      <c r="L73" s="109" t="s">
        <v>63</v>
      </c>
      <c r="M73" s="70">
        <f t="shared" si="0"/>
        <v>1.6E-2</v>
      </c>
      <c r="N73" s="108">
        <v>141</v>
      </c>
      <c r="O73" s="109" t="s">
        <v>63</v>
      </c>
      <c r="P73" s="70">
        <f t="shared" si="1"/>
        <v>1.4099999999999998E-2</v>
      </c>
    </row>
    <row r="74" spans="2:16">
      <c r="B74" s="108">
        <v>160</v>
      </c>
      <c r="C74" s="109" t="s">
        <v>62</v>
      </c>
      <c r="D74" s="95">
        <f t="shared" si="2"/>
        <v>1.1764705882352942E-3</v>
      </c>
      <c r="E74" s="110">
        <v>3.1320000000000001</v>
      </c>
      <c r="F74" s="111">
        <v>12.43</v>
      </c>
      <c r="G74" s="107">
        <f t="shared" si="3"/>
        <v>15.561999999999999</v>
      </c>
      <c r="H74" s="108">
        <v>1263</v>
      </c>
      <c r="I74" s="109" t="s">
        <v>63</v>
      </c>
      <c r="J74" s="70">
        <f t="shared" si="4"/>
        <v>0.1263</v>
      </c>
      <c r="K74" s="108">
        <v>166</v>
      </c>
      <c r="L74" s="109" t="s">
        <v>63</v>
      </c>
      <c r="M74" s="70">
        <f t="shared" si="0"/>
        <v>1.66E-2</v>
      </c>
      <c r="N74" s="108">
        <v>147</v>
      </c>
      <c r="O74" s="109" t="s">
        <v>63</v>
      </c>
      <c r="P74" s="70">
        <f t="shared" si="1"/>
        <v>1.47E-2</v>
      </c>
    </row>
    <row r="75" spans="2:16">
      <c r="B75" s="108">
        <v>170</v>
      </c>
      <c r="C75" s="109" t="s">
        <v>62</v>
      </c>
      <c r="D75" s="95">
        <f t="shared" si="2"/>
        <v>1.25E-3</v>
      </c>
      <c r="E75" s="110">
        <v>3.2290000000000001</v>
      </c>
      <c r="F75" s="111">
        <v>12.43</v>
      </c>
      <c r="G75" s="107">
        <f t="shared" si="3"/>
        <v>15.658999999999999</v>
      </c>
      <c r="H75" s="108">
        <v>1324</v>
      </c>
      <c r="I75" s="109" t="s">
        <v>63</v>
      </c>
      <c r="J75" s="70">
        <f t="shared" si="4"/>
        <v>0.13240000000000002</v>
      </c>
      <c r="K75" s="108">
        <v>172</v>
      </c>
      <c r="L75" s="109" t="s">
        <v>63</v>
      </c>
      <c r="M75" s="70">
        <f t="shared" si="0"/>
        <v>1.72E-2</v>
      </c>
      <c r="N75" s="108">
        <v>154</v>
      </c>
      <c r="O75" s="109" t="s">
        <v>63</v>
      </c>
      <c r="P75" s="70">
        <f t="shared" si="1"/>
        <v>1.54E-2</v>
      </c>
    </row>
    <row r="76" spans="2:16">
      <c r="B76" s="108">
        <v>180</v>
      </c>
      <c r="C76" s="109" t="s">
        <v>62</v>
      </c>
      <c r="D76" s="95">
        <f t="shared" si="2"/>
        <v>1.3235294117647058E-3</v>
      </c>
      <c r="E76" s="110">
        <v>3.3220000000000001</v>
      </c>
      <c r="F76" s="111">
        <v>12.43</v>
      </c>
      <c r="G76" s="107">
        <f t="shared" si="3"/>
        <v>15.751999999999999</v>
      </c>
      <c r="H76" s="108">
        <v>1384</v>
      </c>
      <c r="I76" s="109" t="s">
        <v>63</v>
      </c>
      <c r="J76" s="70">
        <f t="shared" si="4"/>
        <v>0.1384</v>
      </c>
      <c r="K76" s="108">
        <v>179</v>
      </c>
      <c r="L76" s="109" t="s">
        <v>63</v>
      </c>
      <c r="M76" s="70">
        <f t="shared" si="0"/>
        <v>1.7899999999999999E-2</v>
      </c>
      <c r="N76" s="108">
        <v>160</v>
      </c>
      <c r="O76" s="109" t="s">
        <v>63</v>
      </c>
      <c r="P76" s="70">
        <f t="shared" si="1"/>
        <v>1.6E-2</v>
      </c>
    </row>
    <row r="77" spans="2:16">
      <c r="B77" s="108">
        <v>200</v>
      </c>
      <c r="C77" s="109" t="s">
        <v>62</v>
      </c>
      <c r="D77" s="95">
        <f t="shared" si="2"/>
        <v>1.4705882352941176E-3</v>
      </c>
      <c r="E77" s="110">
        <v>3.5019999999999998</v>
      </c>
      <c r="F77" s="111">
        <v>12.42</v>
      </c>
      <c r="G77" s="107">
        <f t="shared" si="3"/>
        <v>15.922000000000001</v>
      </c>
      <c r="H77" s="108">
        <v>1503</v>
      </c>
      <c r="I77" s="109" t="s">
        <v>63</v>
      </c>
      <c r="J77" s="70">
        <f t="shared" si="4"/>
        <v>0.15029999999999999</v>
      </c>
      <c r="K77" s="108">
        <v>191</v>
      </c>
      <c r="L77" s="109" t="s">
        <v>63</v>
      </c>
      <c r="M77" s="70">
        <f t="shared" si="0"/>
        <v>1.9099999999999999E-2</v>
      </c>
      <c r="N77" s="108">
        <v>171</v>
      </c>
      <c r="O77" s="109" t="s">
        <v>63</v>
      </c>
      <c r="P77" s="70">
        <f t="shared" si="1"/>
        <v>1.7100000000000001E-2</v>
      </c>
    </row>
    <row r="78" spans="2:16">
      <c r="B78" s="108">
        <v>225</v>
      </c>
      <c r="C78" s="109" t="s">
        <v>62</v>
      </c>
      <c r="D78" s="95">
        <f t="shared" si="2"/>
        <v>1.6544117647058823E-3</v>
      </c>
      <c r="E78" s="110">
        <v>3.7149999999999999</v>
      </c>
      <c r="F78" s="111">
        <v>12.37</v>
      </c>
      <c r="G78" s="107">
        <f t="shared" si="3"/>
        <v>16.085000000000001</v>
      </c>
      <c r="H78" s="108">
        <v>1651</v>
      </c>
      <c r="I78" s="109" t="s">
        <v>63</v>
      </c>
      <c r="J78" s="70">
        <f t="shared" si="4"/>
        <v>0.1651</v>
      </c>
      <c r="K78" s="108">
        <v>207</v>
      </c>
      <c r="L78" s="109" t="s">
        <v>63</v>
      </c>
      <c r="M78" s="70">
        <f t="shared" si="0"/>
        <v>2.07E-2</v>
      </c>
      <c r="N78" s="108">
        <v>186</v>
      </c>
      <c r="O78" s="109" t="s">
        <v>63</v>
      </c>
      <c r="P78" s="70">
        <f t="shared" si="1"/>
        <v>1.8599999999999998E-2</v>
      </c>
    </row>
    <row r="79" spans="2:16">
      <c r="B79" s="108">
        <v>250</v>
      </c>
      <c r="C79" s="109" t="s">
        <v>62</v>
      </c>
      <c r="D79" s="95">
        <f t="shared" si="2"/>
        <v>1.838235294117647E-3</v>
      </c>
      <c r="E79" s="110">
        <v>3.9159999999999999</v>
      </c>
      <c r="F79" s="111">
        <v>12.3</v>
      </c>
      <c r="G79" s="107">
        <f t="shared" si="3"/>
        <v>16.216000000000001</v>
      </c>
      <c r="H79" s="108">
        <v>1797</v>
      </c>
      <c r="I79" s="109" t="s">
        <v>63</v>
      </c>
      <c r="J79" s="70">
        <f t="shared" si="4"/>
        <v>0.1797</v>
      </c>
      <c r="K79" s="108">
        <v>222</v>
      </c>
      <c r="L79" s="109" t="s">
        <v>63</v>
      </c>
      <c r="M79" s="70">
        <f t="shared" si="0"/>
        <v>2.2200000000000001E-2</v>
      </c>
      <c r="N79" s="108">
        <v>200</v>
      </c>
      <c r="O79" s="109" t="s">
        <v>63</v>
      </c>
      <c r="P79" s="70">
        <f t="shared" si="1"/>
        <v>0.02</v>
      </c>
    </row>
    <row r="80" spans="2:16">
      <c r="B80" s="108">
        <v>275</v>
      </c>
      <c r="C80" s="109" t="s">
        <v>62</v>
      </c>
      <c r="D80" s="95">
        <f t="shared" si="2"/>
        <v>2.022058823529412E-3</v>
      </c>
      <c r="E80" s="110">
        <v>4.0880000000000001</v>
      </c>
      <c r="F80" s="111">
        <v>12.22</v>
      </c>
      <c r="G80" s="107">
        <f t="shared" si="3"/>
        <v>16.308</v>
      </c>
      <c r="H80" s="108">
        <v>1942</v>
      </c>
      <c r="I80" s="109" t="s">
        <v>63</v>
      </c>
      <c r="J80" s="70">
        <f t="shared" si="4"/>
        <v>0.19419999999999998</v>
      </c>
      <c r="K80" s="108">
        <v>237</v>
      </c>
      <c r="L80" s="109" t="s">
        <v>63</v>
      </c>
      <c r="M80" s="70">
        <f t="shared" si="0"/>
        <v>2.3699999999999999E-2</v>
      </c>
      <c r="N80" s="108">
        <v>214</v>
      </c>
      <c r="O80" s="109" t="s">
        <v>63</v>
      </c>
      <c r="P80" s="70">
        <f t="shared" si="1"/>
        <v>2.1399999999999999E-2</v>
      </c>
    </row>
    <row r="81" spans="2:16">
      <c r="B81" s="108">
        <v>300</v>
      </c>
      <c r="C81" s="109" t="s">
        <v>62</v>
      </c>
      <c r="D81" s="95">
        <f t="shared" si="2"/>
        <v>2.2058823529411764E-3</v>
      </c>
      <c r="E81" s="110">
        <v>4.1319999999999997</v>
      </c>
      <c r="F81" s="111">
        <v>12.13</v>
      </c>
      <c r="G81" s="107">
        <f t="shared" si="3"/>
        <v>16.262</v>
      </c>
      <c r="H81" s="108">
        <v>2088</v>
      </c>
      <c r="I81" s="109" t="s">
        <v>63</v>
      </c>
      <c r="J81" s="70">
        <f t="shared" si="4"/>
        <v>0.20880000000000001</v>
      </c>
      <c r="K81" s="108">
        <v>251</v>
      </c>
      <c r="L81" s="109" t="s">
        <v>63</v>
      </c>
      <c r="M81" s="70">
        <f t="shared" si="0"/>
        <v>2.5100000000000001E-2</v>
      </c>
      <c r="N81" s="108">
        <v>228</v>
      </c>
      <c r="O81" s="109" t="s">
        <v>63</v>
      </c>
      <c r="P81" s="70">
        <f t="shared" si="1"/>
        <v>2.2800000000000001E-2</v>
      </c>
    </row>
    <row r="82" spans="2:16">
      <c r="B82" s="108">
        <v>325</v>
      </c>
      <c r="C82" s="109" t="s">
        <v>62</v>
      </c>
      <c r="D82" s="95">
        <f t="shared" si="2"/>
        <v>2.3897058823529414E-3</v>
      </c>
      <c r="E82" s="110">
        <v>4.1970000000000001</v>
      </c>
      <c r="F82" s="111">
        <v>12.03</v>
      </c>
      <c r="G82" s="107">
        <f t="shared" si="3"/>
        <v>16.227</v>
      </c>
      <c r="H82" s="108">
        <v>2234</v>
      </c>
      <c r="I82" s="109" t="s">
        <v>63</v>
      </c>
      <c r="J82" s="70">
        <f t="shared" si="4"/>
        <v>0.22339999999999999</v>
      </c>
      <c r="K82" s="108">
        <v>265</v>
      </c>
      <c r="L82" s="109" t="s">
        <v>63</v>
      </c>
      <c r="M82" s="70">
        <f t="shared" si="0"/>
        <v>2.6500000000000003E-2</v>
      </c>
      <c r="N82" s="108">
        <v>241</v>
      </c>
      <c r="O82" s="109" t="s">
        <v>63</v>
      </c>
      <c r="P82" s="70">
        <f t="shared" si="1"/>
        <v>2.41E-2</v>
      </c>
    </row>
    <row r="83" spans="2:16">
      <c r="B83" s="108">
        <v>350</v>
      </c>
      <c r="C83" s="109" t="s">
        <v>62</v>
      </c>
      <c r="D83" s="95">
        <f t="shared" si="2"/>
        <v>2.5735294117647058E-3</v>
      </c>
      <c r="E83" s="110">
        <v>4.2750000000000004</v>
      </c>
      <c r="F83" s="111">
        <v>11.92</v>
      </c>
      <c r="G83" s="107">
        <f t="shared" si="3"/>
        <v>16.195</v>
      </c>
      <c r="H83" s="108">
        <v>2380</v>
      </c>
      <c r="I83" s="109" t="s">
        <v>63</v>
      </c>
      <c r="J83" s="70">
        <f t="shared" si="4"/>
        <v>0.23799999999999999</v>
      </c>
      <c r="K83" s="108">
        <v>279</v>
      </c>
      <c r="L83" s="109" t="s">
        <v>63</v>
      </c>
      <c r="M83" s="70">
        <f t="shared" si="0"/>
        <v>2.7900000000000001E-2</v>
      </c>
      <c r="N83" s="108">
        <v>255</v>
      </c>
      <c r="O83" s="109" t="s">
        <v>63</v>
      </c>
      <c r="P83" s="70">
        <f t="shared" si="1"/>
        <v>2.5500000000000002E-2</v>
      </c>
    </row>
    <row r="84" spans="2:16">
      <c r="B84" s="108">
        <v>375</v>
      </c>
      <c r="C84" s="109" t="s">
        <v>62</v>
      </c>
      <c r="D84" s="95">
        <f t="shared" si="2"/>
        <v>2.7573529411764708E-3</v>
      </c>
      <c r="E84" s="110">
        <v>4.359</v>
      </c>
      <c r="F84" s="111">
        <v>11.82</v>
      </c>
      <c r="G84" s="107">
        <f t="shared" si="3"/>
        <v>16.179000000000002</v>
      </c>
      <c r="H84" s="108">
        <v>2527</v>
      </c>
      <c r="I84" s="109" t="s">
        <v>63</v>
      </c>
      <c r="J84" s="70">
        <f t="shared" si="4"/>
        <v>0.25270000000000004</v>
      </c>
      <c r="K84" s="108">
        <v>293</v>
      </c>
      <c r="L84" s="109" t="s">
        <v>63</v>
      </c>
      <c r="M84" s="70">
        <f t="shared" ref="M84:M147" si="5">K84/1000/10</f>
        <v>2.93E-2</v>
      </c>
      <c r="N84" s="108">
        <v>268</v>
      </c>
      <c r="O84" s="109" t="s">
        <v>63</v>
      </c>
      <c r="P84" s="70">
        <f t="shared" ref="P84:P147" si="6">N84/1000/10</f>
        <v>2.6800000000000001E-2</v>
      </c>
    </row>
    <row r="85" spans="2:16">
      <c r="B85" s="108">
        <v>400</v>
      </c>
      <c r="C85" s="109" t="s">
        <v>62</v>
      </c>
      <c r="D85" s="95">
        <f t="shared" ref="D85:D93" si="7">B85/1000/$C$5</f>
        <v>2.9411764705882353E-3</v>
      </c>
      <c r="E85" s="110">
        <v>4.4459999999999997</v>
      </c>
      <c r="F85" s="111">
        <v>11.71</v>
      </c>
      <c r="G85" s="107">
        <f t="shared" ref="G85:G148" si="8">E85+F85</f>
        <v>16.155999999999999</v>
      </c>
      <c r="H85" s="108">
        <v>2674</v>
      </c>
      <c r="I85" s="109" t="s">
        <v>63</v>
      </c>
      <c r="J85" s="70">
        <f t="shared" ref="J85:J100" si="9">H85/1000/10</f>
        <v>0.26739999999999997</v>
      </c>
      <c r="K85" s="108">
        <v>307</v>
      </c>
      <c r="L85" s="109" t="s">
        <v>63</v>
      </c>
      <c r="M85" s="70">
        <f t="shared" si="5"/>
        <v>3.0699999999999998E-2</v>
      </c>
      <c r="N85" s="108">
        <v>281</v>
      </c>
      <c r="O85" s="109" t="s">
        <v>63</v>
      </c>
      <c r="P85" s="70">
        <f t="shared" si="6"/>
        <v>2.8100000000000003E-2</v>
      </c>
    </row>
    <row r="86" spans="2:16">
      <c r="B86" s="108">
        <v>450</v>
      </c>
      <c r="C86" s="109" t="s">
        <v>62</v>
      </c>
      <c r="D86" s="95">
        <f t="shared" si="7"/>
        <v>3.3088235294117647E-3</v>
      </c>
      <c r="E86" s="110">
        <v>4.6230000000000002</v>
      </c>
      <c r="F86" s="111">
        <v>11.48</v>
      </c>
      <c r="G86" s="107">
        <f t="shared" si="8"/>
        <v>16.103000000000002</v>
      </c>
      <c r="H86" s="108">
        <v>2968</v>
      </c>
      <c r="I86" s="109" t="s">
        <v>63</v>
      </c>
      <c r="J86" s="70">
        <f t="shared" si="9"/>
        <v>0.29680000000000001</v>
      </c>
      <c r="K86" s="108">
        <v>335</v>
      </c>
      <c r="L86" s="109" t="s">
        <v>63</v>
      </c>
      <c r="M86" s="70">
        <f t="shared" si="5"/>
        <v>3.3500000000000002E-2</v>
      </c>
      <c r="N86" s="108">
        <v>307</v>
      </c>
      <c r="O86" s="109" t="s">
        <v>63</v>
      </c>
      <c r="P86" s="70">
        <f t="shared" si="6"/>
        <v>3.0699999999999998E-2</v>
      </c>
    </row>
    <row r="87" spans="2:16">
      <c r="B87" s="108">
        <v>500</v>
      </c>
      <c r="C87" s="109" t="s">
        <v>62</v>
      </c>
      <c r="D87" s="95">
        <f t="shared" si="7"/>
        <v>3.6764705882352941E-3</v>
      </c>
      <c r="E87" s="110">
        <v>4.7960000000000003</v>
      </c>
      <c r="F87" s="111">
        <v>11.26</v>
      </c>
      <c r="G87" s="107">
        <f t="shared" si="8"/>
        <v>16.056000000000001</v>
      </c>
      <c r="H87" s="108">
        <v>3264</v>
      </c>
      <c r="I87" s="109" t="s">
        <v>63</v>
      </c>
      <c r="J87" s="70">
        <f t="shared" si="9"/>
        <v>0.32639999999999997</v>
      </c>
      <c r="K87" s="108">
        <v>363</v>
      </c>
      <c r="L87" s="109" t="s">
        <v>63</v>
      </c>
      <c r="M87" s="70">
        <f t="shared" si="5"/>
        <v>3.6299999999999999E-2</v>
      </c>
      <c r="N87" s="108">
        <v>333</v>
      </c>
      <c r="O87" s="109" t="s">
        <v>63</v>
      </c>
      <c r="P87" s="70">
        <f t="shared" si="6"/>
        <v>3.3300000000000003E-2</v>
      </c>
    </row>
    <row r="88" spans="2:16">
      <c r="B88" s="108">
        <v>550</v>
      </c>
      <c r="C88" s="109" t="s">
        <v>62</v>
      </c>
      <c r="D88" s="95">
        <f t="shared" si="7"/>
        <v>4.0441176470588239E-3</v>
      </c>
      <c r="E88" s="110">
        <v>4.9630000000000001</v>
      </c>
      <c r="F88" s="111">
        <v>11.05</v>
      </c>
      <c r="G88" s="107">
        <f t="shared" si="8"/>
        <v>16.013000000000002</v>
      </c>
      <c r="H88" s="108">
        <v>3561</v>
      </c>
      <c r="I88" s="109" t="s">
        <v>63</v>
      </c>
      <c r="J88" s="70">
        <f t="shared" si="9"/>
        <v>0.35609999999999997</v>
      </c>
      <c r="K88" s="108">
        <v>389</v>
      </c>
      <c r="L88" s="109" t="s">
        <v>63</v>
      </c>
      <c r="M88" s="70">
        <f t="shared" si="5"/>
        <v>3.8900000000000004E-2</v>
      </c>
      <c r="N88" s="108">
        <v>359</v>
      </c>
      <c r="O88" s="109" t="s">
        <v>63</v>
      </c>
      <c r="P88" s="70">
        <f t="shared" si="6"/>
        <v>3.5900000000000001E-2</v>
      </c>
    </row>
    <row r="89" spans="2:16">
      <c r="B89" s="108">
        <v>600</v>
      </c>
      <c r="C89" s="109" t="s">
        <v>62</v>
      </c>
      <c r="D89" s="95">
        <f t="shared" si="7"/>
        <v>4.4117647058823529E-3</v>
      </c>
      <c r="E89" s="110">
        <v>5.1239999999999997</v>
      </c>
      <c r="F89" s="111">
        <v>10.84</v>
      </c>
      <c r="G89" s="107">
        <f t="shared" si="8"/>
        <v>15.963999999999999</v>
      </c>
      <c r="H89" s="108">
        <v>3859</v>
      </c>
      <c r="I89" s="109" t="s">
        <v>63</v>
      </c>
      <c r="J89" s="70">
        <f t="shared" si="9"/>
        <v>0.38590000000000002</v>
      </c>
      <c r="K89" s="108">
        <v>416</v>
      </c>
      <c r="L89" s="109" t="s">
        <v>63</v>
      </c>
      <c r="M89" s="70">
        <f t="shared" si="5"/>
        <v>4.1599999999999998E-2</v>
      </c>
      <c r="N89" s="108">
        <v>384</v>
      </c>
      <c r="O89" s="109" t="s">
        <v>63</v>
      </c>
      <c r="P89" s="70">
        <f t="shared" si="6"/>
        <v>3.8400000000000004E-2</v>
      </c>
    </row>
    <row r="90" spans="2:16">
      <c r="B90" s="108">
        <v>650</v>
      </c>
      <c r="C90" s="109" t="s">
        <v>62</v>
      </c>
      <c r="D90" s="95">
        <f t="shared" si="7"/>
        <v>4.7794117647058827E-3</v>
      </c>
      <c r="E90" s="110">
        <v>5.28</v>
      </c>
      <c r="F90" s="111">
        <v>10.63</v>
      </c>
      <c r="G90" s="107">
        <f t="shared" si="8"/>
        <v>15.91</v>
      </c>
      <c r="H90" s="108">
        <v>4158</v>
      </c>
      <c r="I90" s="109" t="s">
        <v>63</v>
      </c>
      <c r="J90" s="70">
        <f t="shared" si="9"/>
        <v>0.41580000000000006</v>
      </c>
      <c r="K90" s="108">
        <v>441</v>
      </c>
      <c r="L90" s="109" t="s">
        <v>63</v>
      </c>
      <c r="M90" s="70">
        <f t="shared" si="5"/>
        <v>4.41E-2</v>
      </c>
      <c r="N90" s="108">
        <v>409</v>
      </c>
      <c r="O90" s="109" t="s">
        <v>63</v>
      </c>
      <c r="P90" s="70">
        <f t="shared" si="6"/>
        <v>4.0899999999999999E-2</v>
      </c>
    </row>
    <row r="91" spans="2:16">
      <c r="B91" s="108">
        <v>700</v>
      </c>
      <c r="C91" s="109" t="s">
        <v>62</v>
      </c>
      <c r="D91" s="95">
        <f t="shared" si="7"/>
        <v>5.1470588235294117E-3</v>
      </c>
      <c r="E91" s="110">
        <v>5.431</v>
      </c>
      <c r="F91" s="111">
        <v>10.43</v>
      </c>
      <c r="G91" s="107">
        <f t="shared" si="8"/>
        <v>15.861000000000001</v>
      </c>
      <c r="H91" s="108">
        <v>4459</v>
      </c>
      <c r="I91" s="109" t="s">
        <v>63</v>
      </c>
      <c r="J91" s="70">
        <f t="shared" si="9"/>
        <v>0.44589999999999996</v>
      </c>
      <c r="K91" s="108">
        <v>467</v>
      </c>
      <c r="L91" s="109" t="s">
        <v>63</v>
      </c>
      <c r="M91" s="70">
        <f t="shared" si="5"/>
        <v>4.6700000000000005E-2</v>
      </c>
      <c r="N91" s="108">
        <v>434</v>
      </c>
      <c r="O91" s="109" t="s">
        <v>63</v>
      </c>
      <c r="P91" s="70">
        <f t="shared" si="6"/>
        <v>4.3400000000000001E-2</v>
      </c>
    </row>
    <row r="92" spans="2:16">
      <c r="B92" s="108">
        <v>800</v>
      </c>
      <c r="C92" s="109" t="s">
        <v>62</v>
      </c>
      <c r="D92" s="95">
        <f t="shared" si="7"/>
        <v>5.8823529411764705E-3</v>
      </c>
      <c r="E92" s="110">
        <v>5.72</v>
      </c>
      <c r="F92" s="111">
        <v>10.06</v>
      </c>
      <c r="G92" s="107">
        <f t="shared" si="8"/>
        <v>15.780000000000001</v>
      </c>
      <c r="H92" s="108">
        <v>5063</v>
      </c>
      <c r="I92" s="109" t="s">
        <v>63</v>
      </c>
      <c r="J92" s="70">
        <f t="shared" si="9"/>
        <v>0.50629999999999997</v>
      </c>
      <c r="K92" s="108">
        <v>519</v>
      </c>
      <c r="L92" s="109" t="s">
        <v>63</v>
      </c>
      <c r="M92" s="70">
        <f t="shared" si="5"/>
        <v>5.1900000000000002E-2</v>
      </c>
      <c r="N92" s="108">
        <v>484</v>
      </c>
      <c r="O92" s="109" t="s">
        <v>63</v>
      </c>
      <c r="P92" s="70">
        <f t="shared" si="6"/>
        <v>4.8399999999999999E-2</v>
      </c>
    </row>
    <row r="93" spans="2:16">
      <c r="B93" s="108">
        <v>900</v>
      </c>
      <c r="C93" s="109" t="s">
        <v>62</v>
      </c>
      <c r="D93" s="95">
        <f t="shared" si="7"/>
        <v>6.6176470588235293E-3</v>
      </c>
      <c r="E93" s="110">
        <v>5.9980000000000002</v>
      </c>
      <c r="F93" s="111">
        <v>9.7070000000000007</v>
      </c>
      <c r="G93" s="107">
        <f t="shared" si="8"/>
        <v>15.705000000000002</v>
      </c>
      <c r="H93" s="108">
        <v>5670</v>
      </c>
      <c r="I93" s="109" t="s">
        <v>63</v>
      </c>
      <c r="J93" s="70">
        <f t="shared" si="9"/>
        <v>0.56699999999999995</v>
      </c>
      <c r="K93" s="108">
        <v>569</v>
      </c>
      <c r="L93" s="109" t="s">
        <v>63</v>
      </c>
      <c r="M93" s="70">
        <f t="shared" si="5"/>
        <v>5.6899999999999992E-2</v>
      </c>
      <c r="N93" s="108">
        <v>532</v>
      </c>
      <c r="O93" s="109" t="s">
        <v>63</v>
      </c>
      <c r="P93" s="70">
        <f t="shared" si="6"/>
        <v>5.3200000000000004E-2</v>
      </c>
    </row>
    <row r="94" spans="2:16">
      <c r="B94" s="108">
        <v>1</v>
      </c>
      <c r="C94" s="118" t="s">
        <v>64</v>
      </c>
      <c r="D94" s="70">
        <f t="shared" ref="D94:D157" si="10">B94/$C$5</f>
        <v>7.3529411764705881E-3</v>
      </c>
      <c r="E94" s="110">
        <v>6.266</v>
      </c>
      <c r="F94" s="111">
        <v>9.3829999999999991</v>
      </c>
      <c r="G94" s="107">
        <f t="shared" si="8"/>
        <v>15.648999999999999</v>
      </c>
      <c r="H94" s="108">
        <v>6280</v>
      </c>
      <c r="I94" s="109" t="s">
        <v>63</v>
      </c>
      <c r="J94" s="70">
        <f t="shared" si="9"/>
        <v>0.628</v>
      </c>
      <c r="K94" s="108">
        <v>618</v>
      </c>
      <c r="L94" s="109" t="s">
        <v>63</v>
      </c>
      <c r="M94" s="70">
        <f t="shared" si="5"/>
        <v>6.1800000000000001E-2</v>
      </c>
      <c r="N94" s="108">
        <v>581</v>
      </c>
      <c r="O94" s="109" t="s">
        <v>63</v>
      </c>
      <c r="P94" s="70">
        <f t="shared" si="6"/>
        <v>5.8099999999999999E-2</v>
      </c>
    </row>
    <row r="95" spans="2:16">
      <c r="B95" s="108">
        <v>1.1000000000000001</v>
      </c>
      <c r="C95" s="109" t="s">
        <v>64</v>
      </c>
      <c r="D95" s="70">
        <f t="shared" si="10"/>
        <v>8.0882352941176478E-3</v>
      </c>
      <c r="E95" s="110">
        <v>6.5250000000000004</v>
      </c>
      <c r="F95" s="111">
        <v>9.0820000000000007</v>
      </c>
      <c r="G95" s="107">
        <f t="shared" si="8"/>
        <v>15.607000000000001</v>
      </c>
      <c r="H95" s="108">
        <v>6893</v>
      </c>
      <c r="I95" s="109" t="s">
        <v>63</v>
      </c>
      <c r="J95" s="70">
        <f t="shared" si="9"/>
        <v>0.68930000000000002</v>
      </c>
      <c r="K95" s="108">
        <v>665</v>
      </c>
      <c r="L95" s="109" t="s">
        <v>63</v>
      </c>
      <c r="M95" s="70">
        <f t="shared" si="5"/>
        <v>6.6500000000000004E-2</v>
      </c>
      <c r="N95" s="108">
        <v>628</v>
      </c>
      <c r="O95" s="109" t="s">
        <v>63</v>
      </c>
      <c r="P95" s="70">
        <f t="shared" si="6"/>
        <v>6.2799999999999995E-2</v>
      </c>
    </row>
    <row r="96" spans="2:16">
      <c r="B96" s="108">
        <v>1.2</v>
      </c>
      <c r="C96" s="109" t="s">
        <v>64</v>
      </c>
      <c r="D96" s="70">
        <f t="shared" si="10"/>
        <v>8.8235294117647058E-3</v>
      </c>
      <c r="E96" s="110">
        <v>6.7750000000000004</v>
      </c>
      <c r="F96" s="111">
        <v>8.8030000000000008</v>
      </c>
      <c r="G96" s="107">
        <f t="shared" si="8"/>
        <v>15.578000000000001</v>
      </c>
      <c r="H96" s="108">
        <v>7508</v>
      </c>
      <c r="I96" s="109" t="s">
        <v>63</v>
      </c>
      <c r="J96" s="70">
        <f t="shared" si="9"/>
        <v>0.75080000000000002</v>
      </c>
      <c r="K96" s="108">
        <v>710</v>
      </c>
      <c r="L96" s="109" t="s">
        <v>63</v>
      </c>
      <c r="M96" s="70">
        <f t="shared" si="5"/>
        <v>7.0999999999999994E-2</v>
      </c>
      <c r="N96" s="108">
        <v>675</v>
      </c>
      <c r="O96" s="109" t="s">
        <v>63</v>
      </c>
      <c r="P96" s="70">
        <f t="shared" si="6"/>
        <v>6.7500000000000004E-2</v>
      </c>
    </row>
    <row r="97" spans="2:16">
      <c r="B97" s="108">
        <v>1.3</v>
      </c>
      <c r="C97" s="109" t="s">
        <v>64</v>
      </c>
      <c r="D97" s="70">
        <f t="shared" si="10"/>
        <v>9.5588235294117654E-3</v>
      </c>
      <c r="E97" s="110">
        <v>7.016</v>
      </c>
      <c r="F97" s="111">
        <v>8.5429999999999993</v>
      </c>
      <c r="G97" s="107">
        <f t="shared" si="8"/>
        <v>15.558999999999999</v>
      </c>
      <c r="H97" s="108">
        <v>8124</v>
      </c>
      <c r="I97" s="109" t="s">
        <v>63</v>
      </c>
      <c r="J97" s="70">
        <f t="shared" si="9"/>
        <v>0.81240000000000001</v>
      </c>
      <c r="K97" s="108">
        <v>754</v>
      </c>
      <c r="L97" s="109" t="s">
        <v>63</v>
      </c>
      <c r="M97" s="70">
        <f t="shared" si="5"/>
        <v>7.5399999999999995E-2</v>
      </c>
      <c r="N97" s="108">
        <v>722</v>
      </c>
      <c r="O97" s="109" t="s">
        <v>63</v>
      </c>
      <c r="P97" s="70">
        <f t="shared" si="6"/>
        <v>7.22E-2</v>
      </c>
    </row>
    <row r="98" spans="2:16">
      <c r="B98" s="108">
        <v>1.4</v>
      </c>
      <c r="C98" s="109" t="s">
        <v>64</v>
      </c>
      <c r="D98" s="70">
        <f t="shared" si="10"/>
        <v>1.0294117647058823E-2</v>
      </c>
      <c r="E98" s="110">
        <v>7.25</v>
      </c>
      <c r="F98" s="111">
        <v>8.3000000000000007</v>
      </c>
      <c r="G98" s="107">
        <f t="shared" si="8"/>
        <v>15.55</v>
      </c>
      <c r="H98" s="108">
        <v>8741</v>
      </c>
      <c r="I98" s="109" t="s">
        <v>63</v>
      </c>
      <c r="J98" s="70">
        <f t="shared" si="9"/>
        <v>0.87409999999999999</v>
      </c>
      <c r="K98" s="108">
        <v>797</v>
      </c>
      <c r="L98" s="109" t="s">
        <v>63</v>
      </c>
      <c r="M98" s="70">
        <f t="shared" si="5"/>
        <v>7.9700000000000007E-2</v>
      </c>
      <c r="N98" s="108">
        <v>768</v>
      </c>
      <c r="O98" s="109" t="s">
        <v>63</v>
      </c>
      <c r="P98" s="70">
        <f t="shared" si="6"/>
        <v>7.6800000000000007E-2</v>
      </c>
    </row>
    <row r="99" spans="2:16">
      <c r="B99" s="108">
        <v>1.5</v>
      </c>
      <c r="C99" s="109" t="s">
        <v>64</v>
      </c>
      <c r="D99" s="70">
        <f t="shared" si="10"/>
        <v>1.1029411764705883E-2</v>
      </c>
      <c r="E99" s="110">
        <v>7.4749999999999996</v>
      </c>
      <c r="F99" s="111">
        <v>8.0730000000000004</v>
      </c>
      <c r="G99" s="107">
        <f t="shared" si="8"/>
        <v>15.548</v>
      </c>
      <c r="H99" s="108">
        <v>9358</v>
      </c>
      <c r="I99" s="109" t="s">
        <v>63</v>
      </c>
      <c r="J99" s="70">
        <f t="shared" si="9"/>
        <v>0.93580000000000008</v>
      </c>
      <c r="K99" s="108">
        <v>839</v>
      </c>
      <c r="L99" s="109" t="s">
        <v>63</v>
      </c>
      <c r="M99" s="70">
        <f t="shared" si="5"/>
        <v>8.3900000000000002E-2</v>
      </c>
      <c r="N99" s="108">
        <v>813</v>
      </c>
      <c r="O99" s="109" t="s">
        <v>63</v>
      </c>
      <c r="P99" s="70">
        <f t="shared" si="6"/>
        <v>8.1299999999999997E-2</v>
      </c>
    </row>
    <row r="100" spans="2:16">
      <c r="B100" s="108">
        <v>1.6</v>
      </c>
      <c r="C100" s="109" t="s">
        <v>64</v>
      </c>
      <c r="D100" s="70">
        <f t="shared" si="10"/>
        <v>1.1764705882352941E-2</v>
      </c>
      <c r="E100" s="110">
        <v>7.6920000000000002</v>
      </c>
      <c r="F100" s="111">
        <v>7.86</v>
      </c>
      <c r="G100" s="107">
        <f t="shared" si="8"/>
        <v>15.552</v>
      </c>
      <c r="H100" s="108">
        <v>9976</v>
      </c>
      <c r="I100" s="109" t="s">
        <v>63</v>
      </c>
      <c r="J100" s="70">
        <f t="shared" si="9"/>
        <v>0.99760000000000004</v>
      </c>
      <c r="K100" s="108">
        <v>879</v>
      </c>
      <c r="L100" s="109" t="s">
        <v>63</v>
      </c>
      <c r="M100" s="70">
        <f t="shared" si="5"/>
        <v>8.7900000000000006E-2</v>
      </c>
      <c r="N100" s="108">
        <v>858</v>
      </c>
      <c r="O100" s="109" t="s">
        <v>63</v>
      </c>
      <c r="P100" s="70">
        <f t="shared" si="6"/>
        <v>8.5800000000000001E-2</v>
      </c>
    </row>
    <row r="101" spans="2:16">
      <c r="B101" s="108">
        <v>1.7</v>
      </c>
      <c r="C101" s="109" t="s">
        <v>64</v>
      </c>
      <c r="D101" s="70">
        <f t="shared" si="10"/>
        <v>1.2499999999999999E-2</v>
      </c>
      <c r="E101" s="110">
        <v>7.9029999999999996</v>
      </c>
      <c r="F101" s="111">
        <v>7.66</v>
      </c>
      <c r="G101" s="107">
        <f t="shared" si="8"/>
        <v>15.562999999999999</v>
      </c>
      <c r="H101" s="108">
        <v>1.06</v>
      </c>
      <c r="I101" s="118" t="s">
        <v>65</v>
      </c>
      <c r="J101" s="71">
        <f t="shared" ref="J101:J164" si="11">H101</f>
        <v>1.06</v>
      </c>
      <c r="K101" s="108">
        <v>918</v>
      </c>
      <c r="L101" s="109" t="s">
        <v>63</v>
      </c>
      <c r="M101" s="70">
        <f t="shared" si="5"/>
        <v>9.1800000000000007E-2</v>
      </c>
      <c r="N101" s="108">
        <v>902</v>
      </c>
      <c r="O101" s="109" t="s">
        <v>63</v>
      </c>
      <c r="P101" s="70">
        <f t="shared" si="6"/>
        <v>9.0200000000000002E-2</v>
      </c>
    </row>
    <row r="102" spans="2:16">
      <c r="B102" s="108">
        <v>1.8</v>
      </c>
      <c r="C102" s="109" t="s">
        <v>64</v>
      </c>
      <c r="D102" s="70">
        <f t="shared" si="10"/>
        <v>1.3235294117647059E-2</v>
      </c>
      <c r="E102" s="110">
        <v>8.1069999999999993</v>
      </c>
      <c r="F102" s="111">
        <v>7.4720000000000004</v>
      </c>
      <c r="G102" s="107">
        <f t="shared" si="8"/>
        <v>15.579000000000001</v>
      </c>
      <c r="H102" s="108">
        <v>1.1200000000000001</v>
      </c>
      <c r="I102" s="109" t="s">
        <v>65</v>
      </c>
      <c r="J102" s="71">
        <f t="shared" si="11"/>
        <v>1.1200000000000001</v>
      </c>
      <c r="K102" s="108">
        <v>957</v>
      </c>
      <c r="L102" s="109" t="s">
        <v>63</v>
      </c>
      <c r="M102" s="70">
        <f t="shared" si="5"/>
        <v>9.5699999999999993E-2</v>
      </c>
      <c r="N102" s="108">
        <v>946</v>
      </c>
      <c r="O102" s="109" t="s">
        <v>63</v>
      </c>
      <c r="P102" s="70">
        <f t="shared" si="6"/>
        <v>9.459999999999999E-2</v>
      </c>
    </row>
    <row r="103" spans="2:16">
      <c r="B103" s="108">
        <v>2</v>
      </c>
      <c r="C103" s="109" t="s">
        <v>64</v>
      </c>
      <c r="D103" s="70">
        <f t="shared" si="10"/>
        <v>1.4705882352941176E-2</v>
      </c>
      <c r="E103" s="110">
        <v>8.5</v>
      </c>
      <c r="F103" s="111">
        <v>7.1260000000000003</v>
      </c>
      <c r="G103" s="107">
        <f t="shared" si="8"/>
        <v>15.626000000000001</v>
      </c>
      <c r="H103" s="108">
        <v>1.24</v>
      </c>
      <c r="I103" s="109" t="s">
        <v>65</v>
      </c>
      <c r="J103" s="71">
        <f t="shared" si="11"/>
        <v>1.24</v>
      </c>
      <c r="K103" s="108">
        <v>1038</v>
      </c>
      <c r="L103" s="109" t="s">
        <v>63</v>
      </c>
      <c r="M103" s="70">
        <f t="shared" si="5"/>
        <v>0.1038</v>
      </c>
      <c r="N103" s="108">
        <v>1031</v>
      </c>
      <c r="O103" s="109" t="s">
        <v>63</v>
      </c>
      <c r="P103" s="70">
        <f t="shared" si="6"/>
        <v>0.1031</v>
      </c>
    </row>
    <row r="104" spans="2:16">
      <c r="B104" s="108">
        <v>2.25</v>
      </c>
      <c r="C104" s="109" t="s">
        <v>64</v>
      </c>
      <c r="D104" s="70">
        <f t="shared" si="10"/>
        <v>1.6544117647058824E-2</v>
      </c>
      <c r="E104" s="110">
        <v>8.9700000000000006</v>
      </c>
      <c r="F104" s="111">
        <v>6.7439999999999998</v>
      </c>
      <c r="G104" s="107">
        <f t="shared" si="8"/>
        <v>15.714</v>
      </c>
      <c r="H104" s="108">
        <v>1.4</v>
      </c>
      <c r="I104" s="109" t="s">
        <v>65</v>
      </c>
      <c r="J104" s="71">
        <f t="shared" si="11"/>
        <v>1.4</v>
      </c>
      <c r="K104" s="108">
        <v>1136</v>
      </c>
      <c r="L104" s="109" t="s">
        <v>63</v>
      </c>
      <c r="M104" s="70">
        <f t="shared" si="5"/>
        <v>0.11359999999999999</v>
      </c>
      <c r="N104" s="108">
        <v>1135</v>
      </c>
      <c r="O104" s="109" t="s">
        <v>63</v>
      </c>
      <c r="P104" s="70">
        <f t="shared" si="6"/>
        <v>0.1135</v>
      </c>
    </row>
    <row r="105" spans="2:16">
      <c r="B105" s="108">
        <v>2.5</v>
      </c>
      <c r="C105" s="109" t="s">
        <v>64</v>
      </c>
      <c r="D105" s="70">
        <f t="shared" si="10"/>
        <v>1.8382352941176471E-2</v>
      </c>
      <c r="E105" s="110">
        <v>9.4209999999999994</v>
      </c>
      <c r="F105" s="111">
        <v>6.407</v>
      </c>
      <c r="G105" s="107">
        <f t="shared" si="8"/>
        <v>15.827999999999999</v>
      </c>
      <c r="H105" s="108">
        <v>1.55</v>
      </c>
      <c r="I105" s="109" t="s">
        <v>65</v>
      </c>
      <c r="J105" s="71">
        <f t="shared" si="11"/>
        <v>1.55</v>
      </c>
      <c r="K105" s="108">
        <v>1229</v>
      </c>
      <c r="L105" s="109" t="s">
        <v>63</v>
      </c>
      <c r="M105" s="70">
        <f t="shared" si="5"/>
        <v>0.12290000000000001</v>
      </c>
      <c r="N105" s="108">
        <v>1236</v>
      </c>
      <c r="O105" s="109" t="s">
        <v>63</v>
      </c>
      <c r="P105" s="70">
        <f t="shared" si="6"/>
        <v>0.1236</v>
      </c>
    </row>
    <row r="106" spans="2:16">
      <c r="B106" s="108">
        <v>2.75</v>
      </c>
      <c r="C106" s="109" t="s">
        <v>64</v>
      </c>
      <c r="D106" s="70">
        <f t="shared" si="10"/>
        <v>2.0220588235294119E-2</v>
      </c>
      <c r="E106" s="110">
        <v>9.8580000000000005</v>
      </c>
      <c r="F106" s="111">
        <v>6.1070000000000002</v>
      </c>
      <c r="G106" s="107">
        <f t="shared" si="8"/>
        <v>15.965</v>
      </c>
      <c r="H106" s="108">
        <v>1.7</v>
      </c>
      <c r="I106" s="109" t="s">
        <v>65</v>
      </c>
      <c r="J106" s="71">
        <f t="shared" si="11"/>
        <v>1.7</v>
      </c>
      <c r="K106" s="108">
        <v>1315</v>
      </c>
      <c r="L106" s="109" t="s">
        <v>63</v>
      </c>
      <c r="M106" s="70">
        <f t="shared" si="5"/>
        <v>0.13150000000000001</v>
      </c>
      <c r="N106" s="108">
        <v>1334</v>
      </c>
      <c r="O106" s="109" t="s">
        <v>63</v>
      </c>
      <c r="P106" s="70">
        <f t="shared" si="6"/>
        <v>0.13340000000000002</v>
      </c>
    </row>
    <row r="107" spans="2:16">
      <c r="B107" s="108">
        <v>3</v>
      </c>
      <c r="C107" s="109" t="s">
        <v>64</v>
      </c>
      <c r="D107" s="70">
        <f t="shared" si="10"/>
        <v>2.2058823529411766E-2</v>
      </c>
      <c r="E107" s="110">
        <v>10.28</v>
      </c>
      <c r="F107" s="111">
        <v>5.8390000000000004</v>
      </c>
      <c r="G107" s="107">
        <f t="shared" si="8"/>
        <v>16.119</v>
      </c>
      <c r="H107" s="108">
        <v>1.85</v>
      </c>
      <c r="I107" s="109" t="s">
        <v>65</v>
      </c>
      <c r="J107" s="71">
        <f t="shared" si="11"/>
        <v>1.85</v>
      </c>
      <c r="K107" s="108">
        <v>1396</v>
      </c>
      <c r="L107" s="109" t="s">
        <v>63</v>
      </c>
      <c r="M107" s="70">
        <f t="shared" si="5"/>
        <v>0.1396</v>
      </c>
      <c r="N107" s="108">
        <v>1429</v>
      </c>
      <c r="O107" s="109" t="s">
        <v>63</v>
      </c>
      <c r="P107" s="70">
        <f t="shared" si="6"/>
        <v>0.1429</v>
      </c>
    </row>
    <row r="108" spans="2:16">
      <c r="B108" s="108">
        <v>3.25</v>
      </c>
      <c r="C108" s="109" t="s">
        <v>64</v>
      </c>
      <c r="D108" s="70">
        <f t="shared" si="10"/>
        <v>2.389705882352941E-2</v>
      </c>
      <c r="E108" s="110">
        <v>10.69</v>
      </c>
      <c r="F108" s="111">
        <v>5.5970000000000004</v>
      </c>
      <c r="G108" s="107">
        <f t="shared" si="8"/>
        <v>16.286999999999999</v>
      </c>
      <c r="H108" s="108">
        <v>2</v>
      </c>
      <c r="I108" s="109" t="s">
        <v>65</v>
      </c>
      <c r="J108" s="71">
        <f t="shared" si="11"/>
        <v>2</v>
      </c>
      <c r="K108" s="108">
        <v>1473</v>
      </c>
      <c r="L108" s="109" t="s">
        <v>63</v>
      </c>
      <c r="M108" s="70">
        <f t="shared" si="5"/>
        <v>0.14730000000000001</v>
      </c>
      <c r="N108" s="108">
        <v>1520</v>
      </c>
      <c r="O108" s="109" t="s">
        <v>63</v>
      </c>
      <c r="P108" s="70">
        <f t="shared" si="6"/>
        <v>0.152</v>
      </c>
    </row>
    <row r="109" spans="2:16">
      <c r="B109" s="108">
        <v>3.5</v>
      </c>
      <c r="C109" s="109" t="s">
        <v>64</v>
      </c>
      <c r="D109" s="70">
        <f t="shared" si="10"/>
        <v>2.5735294117647058E-2</v>
      </c>
      <c r="E109" s="110">
        <v>11.09</v>
      </c>
      <c r="F109" s="111">
        <v>5.3780000000000001</v>
      </c>
      <c r="G109" s="107">
        <f t="shared" si="8"/>
        <v>16.468</v>
      </c>
      <c r="H109" s="108">
        <v>2.15</v>
      </c>
      <c r="I109" s="109" t="s">
        <v>65</v>
      </c>
      <c r="J109" s="71">
        <f t="shared" si="11"/>
        <v>2.15</v>
      </c>
      <c r="K109" s="108">
        <v>1545</v>
      </c>
      <c r="L109" s="109" t="s">
        <v>63</v>
      </c>
      <c r="M109" s="70">
        <f t="shared" si="5"/>
        <v>0.1545</v>
      </c>
      <c r="N109" s="108">
        <v>1608</v>
      </c>
      <c r="O109" s="109" t="s">
        <v>63</v>
      </c>
      <c r="P109" s="70">
        <f t="shared" si="6"/>
        <v>0.1608</v>
      </c>
    </row>
    <row r="110" spans="2:16">
      <c r="B110" s="108">
        <v>3.75</v>
      </c>
      <c r="C110" s="109" t="s">
        <v>64</v>
      </c>
      <c r="D110" s="70">
        <f t="shared" si="10"/>
        <v>2.7573529411764705E-2</v>
      </c>
      <c r="E110" s="110">
        <v>11.48</v>
      </c>
      <c r="F110" s="111">
        <v>5.1779999999999999</v>
      </c>
      <c r="G110" s="107">
        <f t="shared" si="8"/>
        <v>16.658000000000001</v>
      </c>
      <c r="H110" s="108">
        <v>2.2999999999999998</v>
      </c>
      <c r="I110" s="109" t="s">
        <v>65</v>
      </c>
      <c r="J110" s="71">
        <f t="shared" si="11"/>
        <v>2.2999999999999998</v>
      </c>
      <c r="K110" s="108">
        <v>1613</v>
      </c>
      <c r="L110" s="109" t="s">
        <v>63</v>
      </c>
      <c r="M110" s="70">
        <f t="shared" si="5"/>
        <v>0.1613</v>
      </c>
      <c r="N110" s="108">
        <v>1694</v>
      </c>
      <c r="O110" s="109" t="s">
        <v>63</v>
      </c>
      <c r="P110" s="70">
        <f t="shared" si="6"/>
        <v>0.1694</v>
      </c>
    </row>
    <row r="111" spans="2:16">
      <c r="B111" s="108">
        <v>4</v>
      </c>
      <c r="C111" s="109" t="s">
        <v>64</v>
      </c>
      <c r="D111" s="70">
        <f t="shared" si="10"/>
        <v>2.9411764705882353E-2</v>
      </c>
      <c r="E111" s="110">
        <v>11.85</v>
      </c>
      <c r="F111" s="111">
        <v>4.9939999999999998</v>
      </c>
      <c r="G111" s="107">
        <f t="shared" si="8"/>
        <v>16.844000000000001</v>
      </c>
      <c r="H111" s="108">
        <v>2.44</v>
      </c>
      <c r="I111" s="109" t="s">
        <v>65</v>
      </c>
      <c r="J111" s="71">
        <f t="shared" si="11"/>
        <v>2.44</v>
      </c>
      <c r="K111" s="108">
        <v>1679</v>
      </c>
      <c r="L111" s="109" t="s">
        <v>63</v>
      </c>
      <c r="M111" s="70">
        <f t="shared" si="5"/>
        <v>0.16789999999999999</v>
      </c>
      <c r="N111" s="108">
        <v>1777</v>
      </c>
      <c r="O111" s="109" t="s">
        <v>63</v>
      </c>
      <c r="P111" s="70">
        <f t="shared" si="6"/>
        <v>0.1777</v>
      </c>
    </row>
    <row r="112" spans="2:16">
      <c r="B112" s="108">
        <v>4.5</v>
      </c>
      <c r="C112" s="109" t="s">
        <v>64</v>
      </c>
      <c r="D112" s="70">
        <f t="shared" si="10"/>
        <v>3.3088235294117647E-2</v>
      </c>
      <c r="E112" s="110">
        <v>12.57</v>
      </c>
      <c r="F112" s="111">
        <v>4.67</v>
      </c>
      <c r="G112" s="107">
        <f t="shared" si="8"/>
        <v>17.240000000000002</v>
      </c>
      <c r="H112" s="108">
        <v>2.72</v>
      </c>
      <c r="I112" s="109" t="s">
        <v>65</v>
      </c>
      <c r="J112" s="71">
        <f t="shared" si="11"/>
        <v>2.72</v>
      </c>
      <c r="K112" s="108">
        <v>1821</v>
      </c>
      <c r="L112" s="109" t="s">
        <v>63</v>
      </c>
      <c r="M112" s="70">
        <f t="shared" si="5"/>
        <v>0.18209999999999998</v>
      </c>
      <c r="N112" s="108">
        <v>1935</v>
      </c>
      <c r="O112" s="109" t="s">
        <v>63</v>
      </c>
      <c r="P112" s="70">
        <f t="shared" si="6"/>
        <v>0.19350000000000001</v>
      </c>
    </row>
    <row r="113" spans="1:16">
      <c r="B113" s="108">
        <v>5</v>
      </c>
      <c r="C113" s="109" t="s">
        <v>64</v>
      </c>
      <c r="D113" s="70">
        <f t="shared" si="10"/>
        <v>3.6764705882352942E-2</v>
      </c>
      <c r="E113" s="110">
        <v>13.25</v>
      </c>
      <c r="F113" s="111">
        <v>4.3899999999999997</v>
      </c>
      <c r="G113" s="107">
        <f t="shared" si="8"/>
        <v>17.64</v>
      </c>
      <c r="H113" s="108">
        <v>3</v>
      </c>
      <c r="I113" s="109" t="s">
        <v>65</v>
      </c>
      <c r="J113" s="71">
        <f t="shared" si="11"/>
        <v>3</v>
      </c>
      <c r="K113" s="108">
        <v>1950</v>
      </c>
      <c r="L113" s="109" t="s">
        <v>63</v>
      </c>
      <c r="M113" s="70">
        <f t="shared" si="5"/>
        <v>0.19500000000000001</v>
      </c>
      <c r="N113" s="108">
        <v>2083</v>
      </c>
      <c r="O113" s="109" t="s">
        <v>63</v>
      </c>
      <c r="P113" s="70">
        <f t="shared" si="6"/>
        <v>0.20830000000000001</v>
      </c>
    </row>
    <row r="114" spans="1:16">
      <c r="B114" s="108">
        <v>5.5</v>
      </c>
      <c r="C114" s="109" t="s">
        <v>64</v>
      </c>
      <c r="D114" s="70">
        <f t="shared" si="10"/>
        <v>4.0441176470588237E-2</v>
      </c>
      <c r="E114" s="110">
        <v>13.9</v>
      </c>
      <c r="F114" s="111">
        <v>4.1470000000000002</v>
      </c>
      <c r="G114" s="107">
        <f t="shared" si="8"/>
        <v>18.047000000000001</v>
      </c>
      <c r="H114" s="108">
        <v>3.27</v>
      </c>
      <c r="I114" s="109" t="s">
        <v>65</v>
      </c>
      <c r="J114" s="71">
        <f t="shared" si="11"/>
        <v>3.27</v>
      </c>
      <c r="K114" s="108">
        <v>2066</v>
      </c>
      <c r="L114" s="109" t="s">
        <v>63</v>
      </c>
      <c r="M114" s="70">
        <f t="shared" si="5"/>
        <v>0.20659999999999998</v>
      </c>
      <c r="N114" s="108">
        <v>2223</v>
      </c>
      <c r="O114" s="109" t="s">
        <v>63</v>
      </c>
      <c r="P114" s="70">
        <f t="shared" si="6"/>
        <v>0.2223</v>
      </c>
    </row>
    <row r="115" spans="1:16">
      <c r="B115" s="108">
        <v>6</v>
      </c>
      <c r="C115" s="109" t="s">
        <v>64</v>
      </c>
      <c r="D115" s="70">
        <f t="shared" si="10"/>
        <v>4.4117647058823532E-2</v>
      </c>
      <c r="E115" s="110">
        <v>14.54</v>
      </c>
      <c r="F115" s="111">
        <v>3.9340000000000002</v>
      </c>
      <c r="G115" s="107">
        <f t="shared" si="8"/>
        <v>18.474</v>
      </c>
      <c r="H115" s="108">
        <v>3.54</v>
      </c>
      <c r="I115" s="109" t="s">
        <v>65</v>
      </c>
      <c r="J115" s="71">
        <f t="shared" si="11"/>
        <v>3.54</v>
      </c>
      <c r="K115" s="108">
        <v>2173</v>
      </c>
      <c r="L115" s="109" t="s">
        <v>63</v>
      </c>
      <c r="M115" s="70">
        <f t="shared" si="5"/>
        <v>0.21729999999999999</v>
      </c>
      <c r="N115" s="108">
        <v>2355</v>
      </c>
      <c r="O115" s="109" t="s">
        <v>63</v>
      </c>
      <c r="P115" s="70">
        <f t="shared" si="6"/>
        <v>0.23549999999999999</v>
      </c>
    </row>
    <row r="116" spans="1:16">
      <c r="B116" s="108">
        <v>6.5</v>
      </c>
      <c r="C116" s="109" t="s">
        <v>64</v>
      </c>
      <c r="D116" s="70">
        <f t="shared" si="10"/>
        <v>4.779411764705882E-2</v>
      </c>
      <c r="E116" s="110">
        <v>15.15</v>
      </c>
      <c r="F116" s="111">
        <v>3.7440000000000002</v>
      </c>
      <c r="G116" s="107">
        <f t="shared" si="8"/>
        <v>18.894000000000002</v>
      </c>
      <c r="H116" s="108">
        <v>3.8</v>
      </c>
      <c r="I116" s="109" t="s">
        <v>65</v>
      </c>
      <c r="J116" s="71">
        <f t="shared" si="11"/>
        <v>3.8</v>
      </c>
      <c r="K116" s="108">
        <v>2270</v>
      </c>
      <c r="L116" s="109" t="s">
        <v>63</v>
      </c>
      <c r="M116" s="70">
        <f t="shared" si="5"/>
        <v>0.22700000000000001</v>
      </c>
      <c r="N116" s="108">
        <v>2480</v>
      </c>
      <c r="O116" s="109" t="s">
        <v>63</v>
      </c>
      <c r="P116" s="70">
        <f t="shared" si="6"/>
        <v>0.248</v>
      </c>
    </row>
    <row r="117" spans="1:16">
      <c r="B117" s="108">
        <v>7</v>
      </c>
      <c r="C117" s="109" t="s">
        <v>64</v>
      </c>
      <c r="D117" s="70">
        <f t="shared" si="10"/>
        <v>5.1470588235294115E-2</v>
      </c>
      <c r="E117" s="110">
        <v>15.75</v>
      </c>
      <c r="F117" s="111">
        <v>3.5739999999999998</v>
      </c>
      <c r="G117" s="107">
        <f t="shared" si="8"/>
        <v>19.323999999999998</v>
      </c>
      <c r="H117" s="108">
        <v>4.05</v>
      </c>
      <c r="I117" s="109" t="s">
        <v>65</v>
      </c>
      <c r="J117" s="71">
        <f t="shared" si="11"/>
        <v>4.05</v>
      </c>
      <c r="K117" s="108">
        <v>2361</v>
      </c>
      <c r="L117" s="109" t="s">
        <v>63</v>
      </c>
      <c r="M117" s="70">
        <f t="shared" si="5"/>
        <v>0.23610000000000003</v>
      </c>
      <c r="N117" s="108">
        <v>2598</v>
      </c>
      <c r="O117" s="109" t="s">
        <v>63</v>
      </c>
      <c r="P117" s="70">
        <f t="shared" si="6"/>
        <v>0.25979999999999998</v>
      </c>
    </row>
    <row r="118" spans="1:16">
      <c r="B118" s="108">
        <v>8</v>
      </c>
      <c r="C118" s="109" t="s">
        <v>64</v>
      </c>
      <c r="D118" s="70">
        <f t="shared" si="10"/>
        <v>5.8823529411764705E-2</v>
      </c>
      <c r="E118" s="110">
        <v>16.95</v>
      </c>
      <c r="F118" s="111">
        <v>3.282</v>
      </c>
      <c r="G118" s="107">
        <f t="shared" si="8"/>
        <v>20.231999999999999</v>
      </c>
      <c r="H118" s="108">
        <v>4.54</v>
      </c>
      <c r="I118" s="109" t="s">
        <v>65</v>
      </c>
      <c r="J118" s="71">
        <f t="shared" si="11"/>
        <v>4.54</v>
      </c>
      <c r="K118" s="108">
        <v>2569</v>
      </c>
      <c r="L118" s="109" t="s">
        <v>63</v>
      </c>
      <c r="M118" s="70">
        <f t="shared" si="5"/>
        <v>0.25690000000000002</v>
      </c>
      <c r="N118" s="108">
        <v>2815</v>
      </c>
      <c r="O118" s="109" t="s">
        <v>63</v>
      </c>
      <c r="P118" s="70">
        <f t="shared" si="6"/>
        <v>0.28149999999999997</v>
      </c>
    </row>
    <row r="119" spans="1:16">
      <c r="B119" s="108">
        <v>9</v>
      </c>
      <c r="C119" s="109" t="s">
        <v>64</v>
      </c>
      <c r="D119" s="70">
        <f t="shared" si="10"/>
        <v>6.6176470588235295E-2</v>
      </c>
      <c r="E119" s="110">
        <v>18.13</v>
      </c>
      <c r="F119" s="111">
        <v>3.04</v>
      </c>
      <c r="G119" s="107">
        <f t="shared" si="8"/>
        <v>21.169999999999998</v>
      </c>
      <c r="H119" s="108">
        <v>5.01</v>
      </c>
      <c r="I119" s="109" t="s">
        <v>65</v>
      </c>
      <c r="J119" s="71">
        <f t="shared" si="11"/>
        <v>5.01</v>
      </c>
      <c r="K119" s="108">
        <v>2746</v>
      </c>
      <c r="L119" s="109" t="s">
        <v>63</v>
      </c>
      <c r="M119" s="70">
        <f t="shared" si="5"/>
        <v>0.27460000000000001</v>
      </c>
      <c r="N119" s="108">
        <v>3011</v>
      </c>
      <c r="O119" s="109" t="s">
        <v>63</v>
      </c>
      <c r="P119" s="70">
        <f t="shared" si="6"/>
        <v>0.30110000000000003</v>
      </c>
    </row>
    <row r="120" spans="1:16">
      <c r="B120" s="108">
        <v>10</v>
      </c>
      <c r="C120" s="109" t="s">
        <v>64</v>
      </c>
      <c r="D120" s="70">
        <f t="shared" si="10"/>
        <v>7.3529411764705885E-2</v>
      </c>
      <c r="E120" s="110">
        <v>19.329999999999998</v>
      </c>
      <c r="F120" s="111">
        <v>2.8359999999999999</v>
      </c>
      <c r="G120" s="107">
        <f t="shared" si="8"/>
        <v>22.165999999999997</v>
      </c>
      <c r="H120" s="108">
        <v>5.46</v>
      </c>
      <c r="I120" s="109" t="s">
        <v>65</v>
      </c>
      <c r="J120" s="71">
        <f t="shared" si="11"/>
        <v>5.46</v>
      </c>
      <c r="K120" s="108">
        <v>2900</v>
      </c>
      <c r="L120" s="109" t="s">
        <v>63</v>
      </c>
      <c r="M120" s="70">
        <f t="shared" si="5"/>
        <v>0.28999999999999998</v>
      </c>
      <c r="N120" s="108">
        <v>3189</v>
      </c>
      <c r="O120" s="109" t="s">
        <v>63</v>
      </c>
      <c r="P120" s="70">
        <f t="shared" si="6"/>
        <v>0.31890000000000002</v>
      </c>
    </row>
    <row r="121" spans="1:16">
      <c r="B121" s="108">
        <v>11</v>
      </c>
      <c r="C121" s="109" t="s">
        <v>64</v>
      </c>
      <c r="D121" s="70">
        <f t="shared" si="10"/>
        <v>8.0882352941176475E-2</v>
      </c>
      <c r="E121" s="110">
        <v>20.54</v>
      </c>
      <c r="F121" s="111">
        <v>2.66</v>
      </c>
      <c r="G121" s="107">
        <f t="shared" si="8"/>
        <v>23.2</v>
      </c>
      <c r="H121" s="108">
        <v>5.89</v>
      </c>
      <c r="I121" s="109" t="s">
        <v>65</v>
      </c>
      <c r="J121" s="71">
        <f t="shared" si="11"/>
        <v>5.89</v>
      </c>
      <c r="K121" s="108">
        <v>3034</v>
      </c>
      <c r="L121" s="109" t="s">
        <v>63</v>
      </c>
      <c r="M121" s="70">
        <f t="shared" si="5"/>
        <v>0.3034</v>
      </c>
      <c r="N121" s="108">
        <v>3350</v>
      </c>
      <c r="O121" s="109" t="s">
        <v>63</v>
      </c>
      <c r="P121" s="70">
        <f t="shared" si="6"/>
        <v>0.33500000000000002</v>
      </c>
    </row>
    <row r="122" spans="1:16">
      <c r="B122" s="108">
        <v>12</v>
      </c>
      <c r="C122" s="109" t="s">
        <v>64</v>
      </c>
      <c r="D122" s="70">
        <f t="shared" si="10"/>
        <v>8.8235294117647065E-2</v>
      </c>
      <c r="E122" s="110">
        <v>21.77</v>
      </c>
      <c r="F122" s="111">
        <v>2.508</v>
      </c>
      <c r="G122" s="107">
        <f t="shared" si="8"/>
        <v>24.277999999999999</v>
      </c>
      <c r="H122" s="108">
        <v>6.3</v>
      </c>
      <c r="I122" s="109" t="s">
        <v>65</v>
      </c>
      <c r="J122" s="71">
        <f t="shared" si="11"/>
        <v>6.3</v>
      </c>
      <c r="K122" s="108">
        <v>3152</v>
      </c>
      <c r="L122" s="109" t="s">
        <v>63</v>
      </c>
      <c r="M122" s="70">
        <f t="shared" si="5"/>
        <v>0.31520000000000004</v>
      </c>
      <c r="N122" s="108">
        <v>3496</v>
      </c>
      <c r="O122" s="109" t="s">
        <v>63</v>
      </c>
      <c r="P122" s="70">
        <f t="shared" si="6"/>
        <v>0.34960000000000002</v>
      </c>
    </row>
    <row r="123" spans="1:16">
      <c r="B123" s="108">
        <v>13</v>
      </c>
      <c r="C123" s="109" t="s">
        <v>64</v>
      </c>
      <c r="D123" s="70">
        <f t="shared" si="10"/>
        <v>9.5588235294117641E-2</v>
      </c>
      <c r="E123" s="110">
        <v>23.02</v>
      </c>
      <c r="F123" s="111">
        <v>2.3740000000000001</v>
      </c>
      <c r="G123" s="107">
        <f t="shared" si="8"/>
        <v>25.393999999999998</v>
      </c>
      <c r="H123" s="108">
        <v>6.69</v>
      </c>
      <c r="I123" s="109" t="s">
        <v>65</v>
      </c>
      <c r="J123" s="71">
        <f t="shared" si="11"/>
        <v>6.69</v>
      </c>
      <c r="K123" s="108">
        <v>3256</v>
      </c>
      <c r="L123" s="109" t="s">
        <v>63</v>
      </c>
      <c r="M123" s="70">
        <f t="shared" si="5"/>
        <v>0.3256</v>
      </c>
      <c r="N123" s="108">
        <v>3629</v>
      </c>
      <c r="O123" s="109" t="s">
        <v>63</v>
      </c>
      <c r="P123" s="70">
        <f t="shared" si="6"/>
        <v>0.3629</v>
      </c>
    </row>
    <row r="124" spans="1:16">
      <c r="B124" s="108">
        <v>14</v>
      </c>
      <c r="C124" s="109" t="s">
        <v>64</v>
      </c>
      <c r="D124" s="70">
        <f t="shared" si="10"/>
        <v>0.10294117647058823</v>
      </c>
      <c r="E124" s="110">
        <v>24.28</v>
      </c>
      <c r="F124" s="111">
        <v>2.2549999999999999</v>
      </c>
      <c r="G124" s="107">
        <f t="shared" si="8"/>
        <v>26.535</v>
      </c>
      <c r="H124" s="108">
        <v>7.06</v>
      </c>
      <c r="I124" s="109" t="s">
        <v>65</v>
      </c>
      <c r="J124" s="71">
        <f t="shared" si="11"/>
        <v>7.06</v>
      </c>
      <c r="K124" s="108">
        <v>3349</v>
      </c>
      <c r="L124" s="109" t="s">
        <v>63</v>
      </c>
      <c r="M124" s="70">
        <f t="shared" si="5"/>
        <v>0.33490000000000003</v>
      </c>
      <c r="N124" s="108">
        <v>3751</v>
      </c>
      <c r="O124" s="109" t="s">
        <v>63</v>
      </c>
      <c r="P124" s="70">
        <f t="shared" si="6"/>
        <v>0.37509999999999999</v>
      </c>
    </row>
    <row r="125" spans="1:16">
      <c r="B125" s="72">
        <v>15</v>
      </c>
      <c r="C125" s="74" t="s">
        <v>64</v>
      </c>
      <c r="D125" s="70">
        <f t="shared" si="10"/>
        <v>0.11029411764705882</v>
      </c>
      <c r="E125" s="110">
        <v>25.56</v>
      </c>
      <c r="F125" s="111">
        <v>2.149</v>
      </c>
      <c r="G125" s="107">
        <f t="shared" si="8"/>
        <v>27.709</v>
      </c>
      <c r="H125" s="108">
        <v>7.42</v>
      </c>
      <c r="I125" s="109" t="s">
        <v>65</v>
      </c>
      <c r="J125" s="71">
        <f t="shared" si="11"/>
        <v>7.42</v>
      </c>
      <c r="K125" s="108">
        <v>3432</v>
      </c>
      <c r="L125" s="109" t="s">
        <v>63</v>
      </c>
      <c r="M125" s="70">
        <f t="shared" si="5"/>
        <v>0.34320000000000001</v>
      </c>
      <c r="N125" s="108">
        <v>3863</v>
      </c>
      <c r="O125" s="109" t="s">
        <v>63</v>
      </c>
      <c r="P125" s="70">
        <f t="shared" si="6"/>
        <v>0.38629999999999998</v>
      </c>
    </row>
    <row r="126" spans="1:16">
      <c r="B126" s="72">
        <v>16</v>
      </c>
      <c r="C126" s="74" t="s">
        <v>64</v>
      </c>
      <c r="D126" s="70">
        <f t="shared" si="10"/>
        <v>0.11764705882352941</v>
      </c>
      <c r="E126" s="110">
        <v>26.85</v>
      </c>
      <c r="F126" s="111">
        <v>2.0539999999999998</v>
      </c>
      <c r="G126" s="107">
        <f t="shared" si="8"/>
        <v>28.904</v>
      </c>
      <c r="H126" s="72">
        <v>7.77</v>
      </c>
      <c r="I126" s="74" t="s">
        <v>65</v>
      </c>
      <c r="J126" s="71">
        <f t="shared" si="11"/>
        <v>7.77</v>
      </c>
      <c r="K126" s="72">
        <v>3507</v>
      </c>
      <c r="L126" s="74" t="s">
        <v>63</v>
      </c>
      <c r="M126" s="70">
        <f t="shared" si="5"/>
        <v>0.35070000000000001</v>
      </c>
      <c r="N126" s="72">
        <v>3965</v>
      </c>
      <c r="O126" s="74" t="s">
        <v>63</v>
      </c>
      <c r="P126" s="70">
        <f t="shared" si="6"/>
        <v>0.39649999999999996</v>
      </c>
    </row>
    <row r="127" spans="1:16">
      <c r="B127" s="72">
        <v>17</v>
      </c>
      <c r="C127" s="74" t="s">
        <v>64</v>
      </c>
      <c r="D127" s="70">
        <f t="shared" si="10"/>
        <v>0.125</v>
      </c>
      <c r="E127" s="110">
        <v>28.15</v>
      </c>
      <c r="F127" s="111">
        <v>1.9670000000000001</v>
      </c>
      <c r="G127" s="107">
        <f t="shared" si="8"/>
        <v>30.116999999999997</v>
      </c>
      <c r="H127" s="72">
        <v>8.1</v>
      </c>
      <c r="I127" s="74" t="s">
        <v>65</v>
      </c>
      <c r="J127" s="71">
        <f t="shared" si="11"/>
        <v>8.1</v>
      </c>
      <c r="K127" s="72">
        <v>3574</v>
      </c>
      <c r="L127" s="74" t="s">
        <v>63</v>
      </c>
      <c r="M127" s="70">
        <f t="shared" si="5"/>
        <v>0.3574</v>
      </c>
      <c r="N127" s="72">
        <v>4060</v>
      </c>
      <c r="O127" s="74" t="s">
        <v>63</v>
      </c>
      <c r="P127" s="70">
        <f t="shared" si="6"/>
        <v>0.40599999999999997</v>
      </c>
    </row>
    <row r="128" spans="1:16">
      <c r="A128" s="112"/>
      <c r="B128" s="108">
        <v>18</v>
      </c>
      <c r="C128" s="109" t="s">
        <v>64</v>
      </c>
      <c r="D128" s="70">
        <f t="shared" si="10"/>
        <v>0.13235294117647059</v>
      </c>
      <c r="E128" s="110">
        <v>29.44</v>
      </c>
      <c r="F128" s="111">
        <v>1.889</v>
      </c>
      <c r="G128" s="107">
        <f t="shared" si="8"/>
        <v>31.329000000000001</v>
      </c>
      <c r="H128" s="108">
        <v>8.41</v>
      </c>
      <c r="I128" s="109" t="s">
        <v>65</v>
      </c>
      <c r="J128" s="71">
        <f t="shared" si="11"/>
        <v>8.41</v>
      </c>
      <c r="K128" s="72">
        <v>3635</v>
      </c>
      <c r="L128" s="74" t="s">
        <v>63</v>
      </c>
      <c r="M128" s="70">
        <f t="shared" si="5"/>
        <v>0.36349999999999999</v>
      </c>
      <c r="N128" s="72">
        <v>4147</v>
      </c>
      <c r="O128" s="74" t="s">
        <v>63</v>
      </c>
      <c r="P128" s="70">
        <f t="shared" si="6"/>
        <v>0.41470000000000001</v>
      </c>
    </row>
    <row r="129" spans="1:16">
      <c r="A129" s="112"/>
      <c r="B129" s="108">
        <v>20</v>
      </c>
      <c r="C129" s="109" t="s">
        <v>64</v>
      </c>
      <c r="D129" s="70">
        <f t="shared" si="10"/>
        <v>0.14705882352941177</v>
      </c>
      <c r="E129" s="110">
        <v>32.03</v>
      </c>
      <c r="F129" s="111">
        <v>1.7509999999999999</v>
      </c>
      <c r="G129" s="107">
        <f t="shared" si="8"/>
        <v>33.780999999999999</v>
      </c>
      <c r="H129" s="108">
        <v>9.01</v>
      </c>
      <c r="I129" s="109" t="s">
        <v>65</v>
      </c>
      <c r="J129" s="71">
        <f t="shared" si="11"/>
        <v>9.01</v>
      </c>
      <c r="K129" s="72">
        <v>3789</v>
      </c>
      <c r="L129" s="74" t="s">
        <v>63</v>
      </c>
      <c r="M129" s="70">
        <f t="shared" si="5"/>
        <v>0.37890000000000001</v>
      </c>
      <c r="N129" s="72">
        <v>4302</v>
      </c>
      <c r="O129" s="74" t="s">
        <v>63</v>
      </c>
      <c r="P129" s="70">
        <f t="shared" si="6"/>
        <v>0.43019999999999997</v>
      </c>
    </row>
    <row r="130" spans="1:16">
      <c r="A130" s="112"/>
      <c r="B130" s="108">
        <v>22.5</v>
      </c>
      <c r="C130" s="109" t="s">
        <v>64</v>
      </c>
      <c r="D130" s="70">
        <f t="shared" si="10"/>
        <v>0.16544117647058823</v>
      </c>
      <c r="E130" s="110">
        <v>35.22</v>
      </c>
      <c r="F130" s="111">
        <v>1.607</v>
      </c>
      <c r="G130" s="107">
        <f t="shared" si="8"/>
        <v>36.826999999999998</v>
      </c>
      <c r="H130" s="108">
        <v>9.6999999999999993</v>
      </c>
      <c r="I130" s="109" t="s">
        <v>65</v>
      </c>
      <c r="J130" s="71">
        <f t="shared" si="11"/>
        <v>9.6999999999999993</v>
      </c>
      <c r="K130" s="72">
        <v>3970</v>
      </c>
      <c r="L130" s="74" t="s">
        <v>63</v>
      </c>
      <c r="M130" s="70">
        <f t="shared" si="5"/>
        <v>0.39700000000000002</v>
      </c>
      <c r="N130" s="72">
        <v>4467</v>
      </c>
      <c r="O130" s="74" t="s">
        <v>63</v>
      </c>
      <c r="P130" s="70">
        <f t="shared" si="6"/>
        <v>0.44669999999999999</v>
      </c>
    </row>
    <row r="131" spans="1:16">
      <c r="A131" s="112"/>
      <c r="B131" s="108">
        <v>25</v>
      </c>
      <c r="C131" s="109" t="s">
        <v>64</v>
      </c>
      <c r="D131" s="70">
        <f t="shared" si="10"/>
        <v>0.18382352941176472</v>
      </c>
      <c r="E131" s="110">
        <v>38.33</v>
      </c>
      <c r="F131" s="111">
        <v>1.488</v>
      </c>
      <c r="G131" s="107">
        <f t="shared" si="8"/>
        <v>39.817999999999998</v>
      </c>
      <c r="H131" s="108">
        <v>10.34</v>
      </c>
      <c r="I131" s="109" t="s">
        <v>65</v>
      </c>
      <c r="J131" s="71">
        <f t="shared" si="11"/>
        <v>10.34</v>
      </c>
      <c r="K131" s="72">
        <v>4117</v>
      </c>
      <c r="L131" s="74" t="s">
        <v>63</v>
      </c>
      <c r="M131" s="70">
        <f t="shared" si="5"/>
        <v>0.41170000000000001</v>
      </c>
      <c r="N131" s="72">
        <v>4607</v>
      </c>
      <c r="O131" s="74" t="s">
        <v>63</v>
      </c>
      <c r="P131" s="70">
        <f t="shared" si="6"/>
        <v>0.4607</v>
      </c>
    </row>
    <row r="132" spans="1:16">
      <c r="A132" s="112"/>
      <c r="B132" s="108">
        <v>27.5</v>
      </c>
      <c r="C132" s="109" t="s">
        <v>64</v>
      </c>
      <c r="D132" s="70">
        <f t="shared" si="10"/>
        <v>0.20220588235294118</v>
      </c>
      <c r="E132" s="110">
        <v>41.33</v>
      </c>
      <c r="F132" s="111">
        <v>1.387</v>
      </c>
      <c r="G132" s="107">
        <f t="shared" si="8"/>
        <v>42.716999999999999</v>
      </c>
      <c r="H132" s="108">
        <v>10.93</v>
      </c>
      <c r="I132" s="109" t="s">
        <v>65</v>
      </c>
      <c r="J132" s="71">
        <f t="shared" si="11"/>
        <v>10.93</v>
      </c>
      <c r="K132" s="72">
        <v>4239</v>
      </c>
      <c r="L132" s="74" t="s">
        <v>63</v>
      </c>
      <c r="M132" s="70">
        <f t="shared" si="5"/>
        <v>0.4239</v>
      </c>
      <c r="N132" s="72">
        <v>4727</v>
      </c>
      <c r="O132" s="74" t="s">
        <v>63</v>
      </c>
      <c r="P132" s="70">
        <f t="shared" si="6"/>
        <v>0.47270000000000001</v>
      </c>
    </row>
    <row r="133" spans="1:16">
      <c r="A133" s="112"/>
      <c r="B133" s="108">
        <v>30</v>
      </c>
      <c r="C133" s="109" t="s">
        <v>64</v>
      </c>
      <c r="D133" s="70">
        <f t="shared" si="10"/>
        <v>0.22058823529411764</v>
      </c>
      <c r="E133" s="110">
        <v>44.2</v>
      </c>
      <c r="F133" s="111">
        <v>1.2989999999999999</v>
      </c>
      <c r="G133" s="107">
        <f t="shared" si="8"/>
        <v>45.499000000000002</v>
      </c>
      <c r="H133" s="108">
        <v>11.48</v>
      </c>
      <c r="I133" s="109" t="s">
        <v>65</v>
      </c>
      <c r="J133" s="71">
        <f t="shared" si="11"/>
        <v>11.48</v>
      </c>
      <c r="K133" s="72">
        <v>4343</v>
      </c>
      <c r="L133" s="74" t="s">
        <v>63</v>
      </c>
      <c r="M133" s="70">
        <f t="shared" si="5"/>
        <v>0.43430000000000002</v>
      </c>
      <c r="N133" s="72">
        <v>4831</v>
      </c>
      <c r="O133" s="74" t="s">
        <v>63</v>
      </c>
      <c r="P133" s="70">
        <f t="shared" si="6"/>
        <v>0.48310000000000003</v>
      </c>
    </row>
    <row r="134" spans="1:16">
      <c r="A134" s="112"/>
      <c r="B134" s="108">
        <v>32.5</v>
      </c>
      <c r="C134" s="109" t="s">
        <v>64</v>
      </c>
      <c r="D134" s="70">
        <f t="shared" si="10"/>
        <v>0.23897058823529413</v>
      </c>
      <c r="E134" s="110">
        <v>46.95</v>
      </c>
      <c r="F134" s="111">
        <v>1.224</v>
      </c>
      <c r="G134" s="107">
        <f t="shared" si="8"/>
        <v>48.173999999999999</v>
      </c>
      <c r="H134" s="108">
        <v>12</v>
      </c>
      <c r="I134" s="109" t="s">
        <v>65</v>
      </c>
      <c r="J134" s="71">
        <f t="shared" si="11"/>
        <v>12</v>
      </c>
      <c r="K134" s="72">
        <v>4433</v>
      </c>
      <c r="L134" s="74" t="s">
        <v>63</v>
      </c>
      <c r="M134" s="70">
        <f t="shared" si="5"/>
        <v>0.44329999999999997</v>
      </c>
      <c r="N134" s="72">
        <v>4923</v>
      </c>
      <c r="O134" s="74" t="s">
        <v>63</v>
      </c>
      <c r="P134" s="70">
        <f t="shared" si="6"/>
        <v>0.49230000000000002</v>
      </c>
    </row>
    <row r="135" spans="1:16">
      <c r="A135" s="112"/>
      <c r="B135" s="108">
        <v>35</v>
      </c>
      <c r="C135" s="109" t="s">
        <v>64</v>
      </c>
      <c r="D135" s="70">
        <f t="shared" si="10"/>
        <v>0.25735294117647056</v>
      </c>
      <c r="E135" s="110">
        <v>49.57</v>
      </c>
      <c r="F135" s="111">
        <v>1.157</v>
      </c>
      <c r="G135" s="107">
        <f t="shared" si="8"/>
        <v>50.727000000000004</v>
      </c>
      <c r="H135" s="108">
        <v>12.5</v>
      </c>
      <c r="I135" s="109" t="s">
        <v>65</v>
      </c>
      <c r="J135" s="71">
        <f t="shared" si="11"/>
        <v>12.5</v>
      </c>
      <c r="K135" s="72">
        <v>4511</v>
      </c>
      <c r="L135" s="74" t="s">
        <v>63</v>
      </c>
      <c r="M135" s="70">
        <f t="shared" si="5"/>
        <v>0.4511</v>
      </c>
      <c r="N135" s="72">
        <v>5004</v>
      </c>
      <c r="O135" s="74" t="s">
        <v>63</v>
      </c>
      <c r="P135" s="70">
        <f t="shared" si="6"/>
        <v>0.50039999999999996</v>
      </c>
    </row>
    <row r="136" spans="1:16">
      <c r="A136" s="112"/>
      <c r="B136" s="108">
        <v>37.5</v>
      </c>
      <c r="C136" s="109" t="s">
        <v>64</v>
      </c>
      <c r="D136" s="70">
        <f t="shared" si="10"/>
        <v>0.27573529411764708</v>
      </c>
      <c r="E136" s="110">
        <v>52.07</v>
      </c>
      <c r="F136" s="111">
        <v>1.0980000000000001</v>
      </c>
      <c r="G136" s="107">
        <f t="shared" si="8"/>
        <v>53.167999999999999</v>
      </c>
      <c r="H136" s="108">
        <v>12.97</v>
      </c>
      <c r="I136" s="109" t="s">
        <v>65</v>
      </c>
      <c r="J136" s="71">
        <f t="shared" si="11"/>
        <v>12.97</v>
      </c>
      <c r="K136" s="72">
        <v>4581</v>
      </c>
      <c r="L136" s="74" t="s">
        <v>63</v>
      </c>
      <c r="M136" s="70">
        <f t="shared" si="5"/>
        <v>0.45810000000000006</v>
      </c>
      <c r="N136" s="72">
        <v>5077</v>
      </c>
      <c r="O136" s="74" t="s">
        <v>63</v>
      </c>
      <c r="P136" s="70">
        <f t="shared" si="6"/>
        <v>0.50770000000000004</v>
      </c>
    </row>
    <row r="137" spans="1:16">
      <c r="A137" s="112"/>
      <c r="B137" s="108">
        <v>40</v>
      </c>
      <c r="C137" s="109" t="s">
        <v>64</v>
      </c>
      <c r="D137" s="70">
        <f t="shared" si="10"/>
        <v>0.29411764705882354</v>
      </c>
      <c r="E137" s="110">
        <v>54.45</v>
      </c>
      <c r="F137" s="111">
        <v>1.0449999999999999</v>
      </c>
      <c r="G137" s="107">
        <f t="shared" si="8"/>
        <v>55.495000000000005</v>
      </c>
      <c r="H137" s="108">
        <v>13.42</v>
      </c>
      <c r="I137" s="109" t="s">
        <v>65</v>
      </c>
      <c r="J137" s="71">
        <f t="shared" si="11"/>
        <v>13.42</v>
      </c>
      <c r="K137" s="72">
        <v>4643</v>
      </c>
      <c r="L137" s="74" t="s">
        <v>63</v>
      </c>
      <c r="M137" s="70">
        <f t="shared" si="5"/>
        <v>0.46429999999999999</v>
      </c>
      <c r="N137" s="72">
        <v>5143</v>
      </c>
      <c r="O137" s="74" t="s">
        <v>63</v>
      </c>
      <c r="P137" s="70">
        <f t="shared" si="6"/>
        <v>0.51429999999999998</v>
      </c>
    </row>
    <row r="138" spans="1:16">
      <c r="A138" s="112"/>
      <c r="B138" s="108">
        <v>45</v>
      </c>
      <c r="C138" s="109" t="s">
        <v>64</v>
      </c>
      <c r="D138" s="70">
        <f t="shared" si="10"/>
        <v>0.33088235294117646</v>
      </c>
      <c r="E138" s="110">
        <v>58.86</v>
      </c>
      <c r="F138" s="111">
        <v>0.95489999999999997</v>
      </c>
      <c r="G138" s="107">
        <f t="shared" si="8"/>
        <v>59.814900000000002</v>
      </c>
      <c r="H138" s="108">
        <v>14.26</v>
      </c>
      <c r="I138" s="109" t="s">
        <v>65</v>
      </c>
      <c r="J138" s="71">
        <f t="shared" si="11"/>
        <v>14.26</v>
      </c>
      <c r="K138" s="72">
        <v>4826</v>
      </c>
      <c r="L138" s="74" t="s">
        <v>63</v>
      </c>
      <c r="M138" s="70">
        <f t="shared" si="5"/>
        <v>0.48259999999999997</v>
      </c>
      <c r="N138" s="72">
        <v>5257</v>
      </c>
      <c r="O138" s="74" t="s">
        <v>63</v>
      </c>
      <c r="P138" s="70">
        <f t="shared" si="6"/>
        <v>0.52569999999999995</v>
      </c>
    </row>
    <row r="139" spans="1:16">
      <c r="A139" s="112"/>
      <c r="B139" s="108">
        <v>50</v>
      </c>
      <c r="C139" s="109" t="s">
        <v>64</v>
      </c>
      <c r="D139" s="70">
        <f t="shared" si="10"/>
        <v>0.36764705882352944</v>
      </c>
      <c r="E139" s="110">
        <v>62.86</v>
      </c>
      <c r="F139" s="111">
        <v>0.88009999999999999</v>
      </c>
      <c r="G139" s="107">
        <f t="shared" si="8"/>
        <v>63.740099999999998</v>
      </c>
      <c r="H139" s="108">
        <v>15.05</v>
      </c>
      <c r="I139" s="109" t="s">
        <v>65</v>
      </c>
      <c r="J139" s="71">
        <f t="shared" si="11"/>
        <v>15.05</v>
      </c>
      <c r="K139" s="72">
        <v>4979</v>
      </c>
      <c r="L139" s="74" t="s">
        <v>63</v>
      </c>
      <c r="M139" s="70">
        <f t="shared" si="5"/>
        <v>0.49790000000000001</v>
      </c>
      <c r="N139" s="72">
        <v>5353</v>
      </c>
      <c r="O139" s="74" t="s">
        <v>63</v>
      </c>
      <c r="P139" s="70">
        <f t="shared" si="6"/>
        <v>0.5353</v>
      </c>
    </row>
    <row r="140" spans="1:16">
      <c r="A140" s="112"/>
      <c r="B140" s="108">
        <v>55</v>
      </c>
      <c r="C140" s="113" t="s">
        <v>64</v>
      </c>
      <c r="D140" s="70">
        <f t="shared" si="10"/>
        <v>0.40441176470588236</v>
      </c>
      <c r="E140" s="110">
        <v>66.47</v>
      </c>
      <c r="F140" s="111">
        <v>0.81720000000000004</v>
      </c>
      <c r="G140" s="107">
        <f t="shared" si="8"/>
        <v>67.287199999999999</v>
      </c>
      <c r="H140" s="108">
        <v>15.8</v>
      </c>
      <c r="I140" s="109" t="s">
        <v>65</v>
      </c>
      <c r="J140" s="71">
        <f t="shared" si="11"/>
        <v>15.8</v>
      </c>
      <c r="K140" s="72">
        <v>5110</v>
      </c>
      <c r="L140" s="74" t="s">
        <v>63</v>
      </c>
      <c r="M140" s="70">
        <f t="shared" si="5"/>
        <v>0.51100000000000001</v>
      </c>
      <c r="N140" s="72">
        <v>5436</v>
      </c>
      <c r="O140" s="74" t="s">
        <v>63</v>
      </c>
      <c r="P140" s="70">
        <f t="shared" si="6"/>
        <v>0.54359999999999997</v>
      </c>
    </row>
    <row r="141" spans="1:16">
      <c r="B141" s="108">
        <v>60</v>
      </c>
      <c r="C141" s="74" t="s">
        <v>64</v>
      </c>
      <c r="D141" s="70">
        <f t="shared" si="10"/>
        <v>0.44117647058823528</v>
      </c>
      <c r="E141" s="110">
        <v>69.73</v>
      </c>
      <c r="F141" s="111">
        <v>0.76339999999999997</v>
      </c>
      <c r="G141" s="107">
        <f t="shared" si="8"/>
        <v>70.493400000000008</v>
      </c>
      <c r="H141" s="72">
        <v>16.510000000000002</v>
      </c>
      <c r="I141" s="74" t="s">
        <v>65</v>
      </c>
      <c r="J141" s="71">
        <f t="shared" si="11"/>
        <v>16.510000000000002</v>
      </c>
      <c r="K141" s="72">
        <v>5225</v>
      </c>
      <c r="L141" s="74" t="s">
        <v>63</v>
      </c>
      <c r="M141" s="70">
        <f t="shared" si="5"/>
        <v>0.52249999999999996</v>
      </c>
      <c r="N141" s="72">
        <v>5509</v>
      </c>
      <c r="O141" s="74" t="s">
        <v>63</v>
      </c>
      <c r="P141" s="70">
        <f t="shared" si="6"/>
        <v>0.55090000000000006</v>
      </c>
    </row>
    <row r="142" spans="1:16">
      <c r="B142" s="108">
        <v>65</v>
      </c>
      <c r="C142" s="74" t="s">
        <v>64</v>
      </c>
      <c r="D142" s="70">
        <f t="shared" si="10"/>
        <v>0.47794117647058826</v>
      </c>
      <c r="E142" s="110">
        <v>72.67</v>
      </c>
      <c r="F142" s="111">
        <v>0.71689999999999998</v>
      </c>
      <c r="G142" s="107">
        <f t="shared" si="8"/>
        <v>73.386899999999997</v>
      </c>
      <c r="H142" s="72">
        <v>17.190000000000001</v>
      </c>
      <c r="I142" s="74" t="s">
        <v>65</v>
      </c>
      <c r="J142" s="71">
        <f t="shared" si="11"/>
        <v>17.190000000000001</v>
      </c>
      <c r="K142" s="72">
        <v>5327</v>
      </c>
      <c r="L142" s="74" t="s">
        <v>63</v>
      </c>
      <c r="M142" s="70">
        <f t="shared" si="5"/>
        <v>0.53269999999999995</v>
      </c>
      <c r="N142" s="72">
        <v>5573</v>
      </c>
      <c r="O142" s="74" t="s">
        <v>63</v>
      </c>
      <c r="P142" s="70">
        <f t="shared" si="6"/>
        <v>0.55730000000000002</v>
      </c>
    </row>
    <row r="143" spans="1:16">
      <c r="B143" s="108">
        <v>70</v>
      </c>
      <c r="C143" s="74" t="s">
        <v>64</v>
      </c>
      <c r="D143" s="70">
        <f t="shared" si="10"/>
        <v>0.51470588235294112</v>
      </c>
      <c r="E143" s="110">
        <v>75.31</v>
      </c>
      <c r="F143" s="111">
        <v>0.67610000000000003</v>
      </c>
      <c r="G143" s="107">
        <f t="shared" si="8"/>
        <v>75.986100000000008</v>
      </c>
      <c r="H143" s="72">
        <v>17.84</v>
      </c>
      <c r="I143" s="74" t="s">
        <v>65</v>
      </c>
      <c r="J143" s="71">
        <f t="shared" si="11"/>
        <v>17.84</v>
      </c>
      <c r="K143" s="72">
        <v>5420</v>
      </c>
      <c r="L143" s="74" t="s">
        <v>63</v>
      </c>
      <c r="M143" s="70">
        <f t="shared" si="5"/>
        <v>0.54200000000000004</v>
      </c>
      <c r="N143" s="72">
        <v>5631</v>
      </c>
      <c r="O143" s="74" t="s">
        <v>63</v>
      </c>
      <c r="P143" s="70">
        <f t="shared" si="6"/>
        <v>0.56310000000000004</v>
      </c>
    </row>
    <row r="144" spans="1:16">
      <c r="B144" s="108">
        <v>80</v>
      </c>
      <c r="C144" s="74" t="s">
        <v>64</v>
      </c>
      <c r="D144" s="70">
        <f t="shared" si="10"/>
        <v>0.58823529411764708</v>
      </c>
      <c r="E144" s="110">
        <v>79.8</v>
      </c>
      <c r="F144" s="111">
        <v>0.60809999999999997</v>
      </c>
      <c r="G144" s="107">
        <f t="shared" si="8"/>
        <v>80.40809999999999</v>
      </c>
      <c r="H144" s="72">
        <v>19.09</v>
      </c>
      <c r="I144" s="74" t="s">
        <v>65</v>
      </c>
      <c r="J144" s="71">
        <f t="shared" si="11"/>
        <v>19.09</v>
      </c>
      <c r="K144" s="72">
        <v>5723</v>
      </c>
      <c r="L144" s="74" t="s">
        <v>63</v>
      </c>
      <c r="M144" s="70">
        <f t="shared" si="5"/>
        <v>0.57230000000000003</v>
      </c>
      <c r="N144" s="72">
        <v>5732</v>
      </c>
      <c r="O144" s="74" t="s">
        <v>63</v>
      </c>
      <c r="P144" s="70">
        <f t="shared" si="6"/>
        <v>0.57320000000000004</v>
      </c>
    </row>
    <row r="145" spans="2:16">
      <c r="B145" s="108">
        <v>90</v>
      </c>
      <c r="C145" s="74" t="s">
        <v>64</v>
      </c>
      <c r="D145" s="70">
        <f t="shared" si="10"/>
        <v>0.66176470588235292</v>
      </c>
      <c r="E145" s="110">
        <v>83.4</v>
      </c>
      <c r="F145" s="111">
        <v>0.55349999999999999</v>
      </c>
      <c r="G145" s="107">
        <f t="shared" si="8"/>
        <v>83.953500000000005</v>
      </c>
      <c r="H145" s="72">
        <v>20.28</v>
      </c>
      <c r="I145" s="74" t="s">
        <v>65</v>
      </c>
      <c r="J145" s="71">
        <f t="shared" si="11"/>
        <v>20.28</v>
      </c>
      <c r="K145" s="72">
        <v>5982</v>
      </c>
      <c r="L145" s="74" t="s">
        <v>63</v>
      </c>
      <c r="M145" s="70">
        <f t="shared" si="5"/>
        <v>0.59820000000000007</v>
      </c>
      <c r="N145" s="72">
        <v>5818</v>
      </c>
      <c r="O145" s="74" t="s">
        <v>63</v>
      </c>
      <c r="P145" s="70">
        <f t="shared" si="6"/>
        <v>0.58179999999999998</v>
      </c>
    </row>
    <row r="146" spans="2:16">
      <c r="B146" s="108">
        <v>100</v>
      </c>
      <c r="C146" s="74" t="s">
        <v>64</v>
      </c>
      <c r="D146" s="70">
        <f t="shared" si="10"/>
        <v>0.73529411764705888</v>
      </c>
      <c r="E146" s="110">
        <v>86.28</v>
      </c>
      <c r="F146" s="111">
        <v>0.50849999999999995</v>
      </c>
      <c r="G146" s="107">
        <f t="shared" si="8"/>
        <v>86.788499999999999</v>
      </c>
      <c r="H146" s="72">
        <v>21.42</v>
      </c>
      <c r="I146" s="74" t="s">
        <v>65</v>
      </c>
      <c r="J146" s="71">
        <f t="shared" si="11"/>
        <v>21.42</v>
      </c>
      <c r="K146" s="72">
        <v>6212</v>
      </c>
      <c r="L146" s="74" t="s">
        <v>63</v>
      </c>
      <c r="M146" s="70">
        <f t="shared" si="5"/>
        <v>0.62119999999999997</v>
      </c>
      <c r="N146" s="72">
        <v>5893</v>
      </c>
      <c r="O146" s="74" t="s">
        <v>63</v>
      </c>
      <c r="P146" s="70">
        <f t="shared" si="6"/>
        <v>0.58929999999999993</v>
      </c>
    </row>
    <row r="147" spans="2:16">
      <c r="B147" s="108">
        <v>110</v>
      </c>
      <c r="C147" s="74" t="s">
        <v>64</v>
      </c>
      <c r="D147" s="70">
        <f t="shared" si="10"/>
        <v>0.80882352941176472</v>
      </c>
      <c r="E147" s="110">
        <v>88.59</v>
      </c>
      <c r="F147" s="111">
        <v>0.47089999999999999</v>
      </c>
      <c r="G147" s="107">
        <f t="shared" si="8"/>
        <v>89.060900000000004</v>
      </c>
      <c r="H147" s="72">
        <v>22.53</v>
      </c>
      <c r="I147" s="74" t="s">
        <v>65</v>
      </c>
      <c r="J147" s="71">
        <f t="shared" si="11"/>
        <v>22.53</v>
      </c>
      <c r="K147" s="72">
        <v>6420</v>
      </c>
      <c r="L147" s="74" t="s">
        <v>63</v>
      </c>
      <c r="M147" s="70">
        <f t="shared" si="5"/>
        <v>0.64200000000000002</v>
      </c>
      <c r="N147" s="72">
        <v>5959</v>
      </c>
      <c r="O147" s="74" t="s">
        <v>63</v>
      </c>
      <c r="P147" s="70">
        <f t="shared" si="6"/>
        <v>0.59589999999999999</v>
      </c>
    </row>
    <row r="148" spans="2:16">
      <c r="B148" s="108">
        <v>120</v>
      </c>
      <c r="C148" s="74" t="s">
        <v>64</v>
      </c>
      <c r="D148" s="70">
        <f t="shared" si="10"/>
        <v>0.88235294117647056</v>
      </c>
      <c r="E148" s="110">
        <v>90.44</v>
      </c>
      <c r="F148" s="111">
        <v>0.43880000000000002</v>
      </c>
      <c r="G148" s="107">
        <f t="shared" si="8"/>
        <v>90.878799999999998</v>
      </c>
      <c r="H148" s="72">
        <v>23.62</v>
      </c>
      <c r="I148" s="74" t="s">
        <v>65</v>
      </c>
      <c r="J148" s="71">
        <f t="shared" si="11"/>
        <v>23.62</v>
      </c>
      <c r="K148" s="72">
        <v>6612</v>
      </c>
      <c r="L148" s="74" t="s">
        <v>63</v>
      </c>
      <c r="M148" s="70">
        <f t="shared" ref="M148:M157" si="12">K148/1000/10</f>
        <v>0.66120000000000001</v>
      </c>
      <c r="N148" s="72">
        <v>6020</v>
      </c>
      <c r="O148" s="74" t="s">
        <v>63</v>
      </c>
      <c r="P148" s="70">
        <f t="shared" ref="P148:P179" si="13">N148/1000/10</f>
        <v>0.60199999999999998</v>
      </c>
    </row>
    <row r="149" spans="2:16">
      <c r="B149" s="108">
        <v>130</v>
      </c>
      <c r="C149" s="74" t="s">
        <v>64</v>
      </c>
      <c r="D149" s="70">
        <f t="shared" si="10"/>
        <v>0.95588235294117652</v>
      </c>
      <c r="E149" s="110">
        <v>91.94</v>
      </c>
      <c r="F149" s="111">
        <v>0.41110000000000002</v>
      </c>
      <c r="G149" s="107">
        <f t="shared" ref="G149:G212" si="14">E149+F149</f>
        <v>92.351100000000002</v>
      </c>
      <c r="H149" s="72">
        <v>24.68</v>
      </c>
      <c r="I149" s="74" t="s">
        <v>65</v>
      </c>
      <c r="J149" s="71">
        <f t="shared" si="11"/>
        <v>24.68</v>
      </c>
      <c r="K149" s="72">
        <v>6792</v>
      </c>
      <c r="L149" s="74" t="s">
        <v>63</v>
      </c>
      <c r="M149" s="70">
        <f t="shared" si="12"/>
        <v>0.67920000000000003</v>
      </c>
      <c r="N149" s="72">
        <v>6075</v>
      </c>
      <c r="O149" s="74" t="s">
        <v>63</v>
      </c>
      <c r="P149" s="70">
        <f t="shared" si="13"/>
        <v>0.60750000000000004</v>
      </c>
    </row>
    <row r="150" spans="2:16">
      <c r="B150" s="108">
        <v>140</v>
      </c>
      <c r="C150" s="74" t="s">
        <v>64</v>
      </c>
      <c r="D150" s="70">
        <f t="shared" si="10"/>
        <v>1.0294117647058822</v>
      </c>
      <c r="E150" s="110">
        <v>93.15</v>
      </c>
      <c r="F150" s="111">
        <v>0.38700000000000001</v>
      </c>
      <c r="G150" s="107">
        <f t="shared" si="14"/>
        <v>93.537000000000006</v>
      </c>
      <c r="H150" s="72">
        <v>25.74</v>
      </c>
      <c r="I150" s="74" t="s">
        <v>65</v>
      </c>
      <c r="J150" s="71">
        <f t="shared" si="11"/>
        <v>25.74</v>
      </c>
      <c r="K150" s="72">
        <v>6961</v>
      </c>
      <c r="L150" s="74" t="s">
        <v>63</v>
      </c>
      <c r="M150" s="70">
        <f t="shared" si="12"/>
        <v>0.69610000000000005</v>
      </c>
      <c r="N150" s="72">
        <v>6126</v>
      </c>
      <c r="O150" s="74" t="s">
        <v>63</v>
      </c>
      <c r="P150" s="70">
        <f t="shared" si="13"/>
        <v>0.61260000000000003</v>
      </c>
    </row>
    <row r="151" spans="2:16">
      <c r="B151" s="108">
        <v>150</v>
      </c>
      <c r="C151" s="74" t="s">
        <v>64</v>
      </c>
      <c r="D151" s="70">
        <f t="shared" si="10"/>
        <v>1.1029411764705883</v>
      </c>
      <c r="E151" s="110">
        <v>94.12</v>
      </c>
      <c r="F151" s="111">
        <v>0.36570000000000003</v>
      </c>
      <c r="G151" s="107">
        <f t="shared" si="14"/>
        <v>94.485700000000008</v>
      </c>
      <c r="H151" s="72">
        <v>26.78</v>
      </c>
      <c r="I151" s="74" t="s">
        <v>65</v>
      </c>
      <c r="J151" s="71">
        <f t="shared" si="11"/>
        <v>26.78</v>
      </c>
      <c r="K151" s="72">
        <v>7123</v>
      </c>
      <c r="L151" s="74" t="s">
        <v>63</v>
      </c>
      <c r="M151" s="70">
        <f t="shared" si="12"/>
        <v>0.71230000000000004</v>
      </c>
      <c r="N151" s="72">
        <v>6174</v>
      </c>
      <c r="O151" s="74" t="s">
        <v>63</v>
      </c>
      <c r="P151" s="70">
        <f t="shared" si="13"/>
        <v>0.61740000000000006</v>
      </c>
    </row>
    <row r="152" spans="2:16">
      <c r="B152" s="108">
        <v>160</v>
      </c>
      <c r="C152" s="74" t="s">
        <v>64</v>
      </c>
      <c r="D152" s="70">
        <f t="shared" si="10"/>
        <v>1.1764705882352942</v>
      </c>
      <c r="E152" s="110">
        <v>94.92</v>
      </c>
      <c r="F152" s="111">
        <v>0.34689999999999999</v>
      </c>
      <c r="G152" s="107">
        <f t="shared" si="14"/>
        <v>95.266900000000007</v>
      </c>
      <c r="H152" s="72">
        <v>27.81</v>
      </c>
      <c r="I152" s="74" t="s">
        <v>65</v>
      </c>
      <c r="J152" s="71">
        <f t="shared" si="11"/>
        <v>27.81</v>
      </c>
      <c r="K152" s="72">
        <v>7278</v>
      </c>
      <c r="L152" s="74" t="s">
        <v>63</v>
      </c>
      <c r="M152" s="70">
        <f t="shared" si="12"/>
        <v>0.7278</v>
      </c>
      <c r="N152" s="72">
        <v>6219</v>
      </c>
      <c r="O152" s="74" t="s">
        <v>63</v>
      </c>
      <c r="P152" s="70">
        <f t="shared" si="13"/>
        <v>0.62190000000000001</v>
      </c>
    </row>
    <row r="153" spans="2:16">
      <c r="B153" s="108">
        <v>170</v>
      </c>
      <c r="C153" s="74" t="s">
        <v>64</v>
      </c>
      <c r="D153" s="70">
        <f t="shared" si="10"/>
        <v>1.25</v>
      </c>
      <c r="E153" s="110">
        <v>95.55</v>
      </c>
      <c r="F153" s="111">
        <v>0.33</v>
      </c>
      <c r="G153" s="107">
        <f t="shared" si="14"/>
        <v>95.88</v>
      </c>
      <c r="H153" s="72">
        <v>28.83</v>
      </c>
      <c r="I153" s="74" t="s">
        <v>65</v>
      </c>
      <c r="J153" s="71">
        <f t="shared" si="11"/>
        <v>28.83</v>
      </c>
      <c r="K153" s="72">
        <v>7427</v>
      </c>
      <c r="L153" s="74" t="s">
        <v>63</v>
      </c>
      <c r="M153" s="70">
        <f t="shared" si="12"/>
        <v>0.74269999999999992</v>
      </c>
      <c r="N153" s="72">
        <v>6262</v>
      </c>
      <c r="O153" s="74" t="s">
        <v>63</v>
      </c>
      <c r="P153" s="70">
        <f t="shared" si="13"/>
        <v>0.62619999999999998</v>
      </c>
    </row>
    <row r="154" spans="2:16">
      <c r="B154" s="108">
        <v>180</v>
      </c>
      <c r="C154" s="74" t="s">
        <v>64</v>
      </c>
      <c r="D154" s="70">
        <f t="shared" si="10"/>
        <v>1.3235294117647058</v>
      </c>
      <c r="E154" s="110">
        <v>96.06</v>
      </c>
      <c r="F154" s="111">
        <v>0.31480000000000002</v>
      </c>
      <c r="G154" s="107">
        <f t="shared" si="14"/>
        <v>96.374800000000008</v>
      </c>
      <c r="H154" s="72">
        <v>29.84</v>
      </c>
      <c r="I154" s="74" t="s">
        <v>65</v>
      </c>
      <c r="J154" s="71">
        <f t="shared" si="11"/>
        <v>29.84</v>
      </c>
      <c r="K154" s="72">
        <v>7571</v>
      </c>
      <c r="L154" s="74" t="s">
        <v>63</v>
      </c>
      <c r="M154" s="70">
        <f t="shared" si="12"/>
        <v>0.7571</v>
      </c>
      <c r="N154" s="72">
        <v>6302</v>
      </c>
      <c r="O154" s="74" t="s">
        <v>63</v>
      </c>
      <c r="P154" s="70">
        <f t="shared" si="13"/>
        <v>0.63019999999999998</v>
      </c>
    </row>
    <row r="155" spans="2:16">
      <c r="B155" s="108">
        <v>200</v>
      </c>
      <c r="C155" s="74" t="s">
        <v>64</v>
      </c>
      <c r="D155" s="70">
        <f t="shared" si="10"/>
        <v>1.4705882352941178</v>
      </c>
      <c r="E155" s="110">
        <v>96.79</v>
      </c>
      <c r="F155" s="111">
        <v>0.28849999999999998</v>
      </c>
      <c r="G155" s="107">
        <f t="shared" si="14"/>
        <v>97.078500000000005</v>
      </c>
      <c r="H155" s="72">
        <v>31.87</v>
      </c>
      <c r="I155" s="74" t="s">
        <v>65</v>
      </c>
      <c r="J155" s="71">
        <f t="shared" si="11"/>
        <v>31.87</v>
      </c>
      <c r="K155" s="72">
        <v>8103</v>
      </c>
      <c r="L155" s="74" t="s">
        <v>63</v>
      </c>
      <c r="M155" s="70">
        <f t="shared" si="12"/>
        <v>0.81030000000000002</v>
      </c>
      <c r="N155" s="72">
        <v>6378</v>
      </c>
      <c r="O155" s="74" t="s">
        <v>63</v>
      </c>
      <c r="P155" s="70">
        <f t="shared" si="13"/>
        <v>0.63780000000000003</v>
      </c>
    </row>
    <row r="156" spans="2:16">
      <c r="B156" s="108">
        <v>225</v>
      </c>
      <c r="C156" s="74" t="s">
        <v>64</v>
      </c>
      <c r="D156" s="70">
        <f t="shared" si="10"/>
        <v>1.6544117647058822</v>
      </c>
      <c r="E156" s="110">
        <v>97.28</v>
      </c>
      <c r="F156" s="111">
        <v>0.2616</v>
      </c>
      <c r="G156" s="107">
        <f t="shared" si="14"/>
        <v>97.541600000000003</v>
      </c>
      <c r="H156" s="72">
        <v>34.380000000000003</v>
      </c>
      <c r="I156" s="74" t="s">
        <v>65</v>
      </c>
      <c r="J156" s="71">
        <f t="shared" si="11"/>
        <v>34.380000000000003</v>
      </c>
      <c r="K156" s="72">
        <v>8859</v>
      </c>
      <c r="L156" s="74" t="s">
        <v>63</v>
      </c>
      <c r="M156" s="70">
        <f t="shared" si="12"/>
        <v>0.88590000000000002</v>
      </c>
      <c r="N156" s="72">
        <v>6466</v>
      </c>
      <c r="O156" s="74" t="s">
        <v>63</v>
      </c>
      <c r="P156" s="70">
        <f t="shared" si="13"/>
        <v>0.64660000000000006</v>
      </c>
    </row>
    <row r="157" spans="2:16">
      <c r="B157" s="108">
        <v>250</v>
      </c>
      <c r="C157" s="74" t="s">
        <v>64</v>
      </c>
      <c r="D157" s="70">
        <f t="shared" si="10"/>
        <v>1.838235294117647</v>
      </c>
      <c r="E157" s="110">
        <v>97.45</v>
      </c>
      <c r="F157" s="111">
        <v>0.23960000000000001</v>
      </c>
      <c r="G157" s="107">
        <f t="shared" si="14"/>
        <v>97.689599999999999</v>
      </c>
      <c r="H157" s="72">
        <v>36.880000000000003</v>
      </c>
      <c r="I157" s="74" t="s">
        <v>65</v>
      </c>
      <c r="J157" s="71">
        <f t="shared" si="11"/>
        <v>36.880000000000003</v>
      </c>
      <c r="K157" s="72">
        <v>9550</v>
      </c>
      <c r="L157" s="74" t="s">
        <v>63</v>
      </c>
      <c r="M157" s="70">
        <f t="shared" si="12"/>
        <v>0.95500000000000007</v>
      </c>
      <c r="N157" s="72">
        <v>6548</v>
      </c>
      <c r="O157" s="74" t="s">
        <v>63</v>
      </c>
      <c r="P157" s="70">
        <f t="shared" si="13"/>
        <v>0.65480000000000005</v>
      </c>
    </row>
    <row r="158" spans="2:16">
      <c r="B158" s="108">
        <v>275</v>
      </c>
      <c r="C158" s="74" t="s">
        <v>64</v>
      </c>
      <c r="D158" s="70">
        <f t="shared" ref="D158:D171" si="15">B158/$C$5</f>
        <v>2.0220588235294117</v>
      </c>
      <c r="E158" s="110">
        <v>97.62</v>
      </c>
      <c r="F158" s="111">
        <v>0.2213</v>
      </c>
      <c r="G158" s="107">
        <f t="shared" si="14"/>
        <v>97.841300000000004</v>
      </c>
      <c r="H158" s="72">
        <v>39.380000000000003</v>
      </c>
      <c r="I158" s="74" t="s">
        <v>65</v>
      </c>
      <c r="J158" s="71">
        <f t="shared" si="11"/>
        <v>39.380000000000003</v>
      </c>
      <c r="K158" s="72">
        <v>1.02</v>
      </c>
      <c r="L158" s="73" t="s">
        <v>65</v>
      </c>
      <c r="M158" s="71">
        <f t="shared" ref="M158:M215" si="16">K158</f>
        <v>1.02</v>
      </c>
      <c r="N158" s="72">
        <v>6624</v>
      </c>
      <c r="O158" s="74" t="s">
        <v>63</v>
      </c>
      <c r="P158" s="70">
        <f t="shared" si="13"/>
        <v>0.66239999999999999</v>
      </c>
    </row>
    <row r="159" spans="2:16">
      <c r="B159" s="108">
        <v>300</v>
      </c>
      <c r="C159" s="74" t="s">
        <v>64</v>
      </c>
      <c r="D159" s="70">
        <f t="shared" si="15"/>
        <v>2.2058823529411766</v>
      </c>
      <c r="E159" s="110">
        <v>98.77</v>
      </c>
      <c r="F159" s="111">
        <v>0.20569999999999999</v>
      </c>
      <c r="G159" s="107">
        <f t="shared" si="14"/>
        <v>98.975699999999989</v>
      </c>
      <c r="H159" s="72">
        <v>41.86</v>
      </c>
      <c r="I159" s="74" t="s">
        <v>65</v>
      </c>
      <c r="J159" s="71">
        <f t="shared" si="11"/>
        <v>41.86</v>
      </c>
      <c r="K159" s="72">
        <v>1.08</v>
      </c>
      <c r="L159" s="74" t="s">
        <v>65</v>
      </c>
      <c r="M159" s="71">
        <f t="shared" si="16"/>
        <v>1.08</v>
      </c>
      <c r="N159" s="72">
        <v>6697</v>
      </c>
      <c r="O159" s="74" t="s">
        <v>63</v>
      </c>
      <c r="P159" s="70">
        <f t="shared" si="13"/>
        <v>0.66969999999999996</v>
      </c>
    </row>
    <row r="160" spans="2:16">
      <c r="B160" s="108">
        <v>325</v>
      </c>
      <c r="C160" s="74" t="s">
        <v>64</v>
      </c>
      <c r="D160" s="70">
        <f t="shared" si="15"/>
        <v>2.3897058823529411</v>
      </c>
      <c r="E160" s="110">
        <v>99</v>
      </c>
      <c r="F160" s="111">
        <v>0.1923</v>
      </c>
      <c r="G160" s="107">
        <f t="shared" si="14"/>
        <v>99.192300000000003</v>
      </c>
      <c r="H160" s="72">
        <v>44.33</v>
      </c>
      <c r="I160" s="74" t="s">
        <v>65</v>
      </c>
      <c r="J160" s="71">
        <f t="shared" si="11"/>
        <v>44.33</v>
      </c>
      <c r="K160" s="72">
        <v>1.1299999999999999</v>
      </c>
      <c r="L160" s="74" t="s">
        <v>65</v>
      </c>
      <c r="M160" s="71">
        <f t="shared" si="16"/>
        <v>1.1299999999999999</v>
      </c>
      <c r="N160" s="72">
        <v>6765</v>
      </c>
      <c r="O160" s="74" t="s">
        <v>63</v>
      </c>
      <c r="P160" s="70">
        <f t="shared" si="13"/>
        <v>0.67649999999999999</v>
      </c>
    </row>
    <row r="161" spans="2:16">
      <c r="B161" s="108">
        <v>350</v>
      </c>
      <c r="C161" s="74" t="s">
        <v>64</v>
      </c>
      <c r="D161" s="70">
        <f t="shared" si="15"/>
        <v>2.5735294117647061</v>
      </c>
      <c r="E161" s="110">
        <v>98.66</v>
      </c>
      <c r="F161" s="111">
        <v>0.18060000000000001</v>
      </c>
      <c r="G161" s="107">
        <f t="shared" si="14"/>
        <v>98.840599999999995</v>
      </c>
      <c r="H161" s="72">
        <v>46.79</v>
      </c>
      <c r="I161" s="74" t="s">
        <v>65</v>
      </c>
      <c r="J161" s="71">
        <f t="shared" si="11"/>
        <v>46.79</v>
      </c>
      <c r="K161" s="72">
        <v>1.19</v>
      </c>
      <c r="L161" s="74" t="s">
        <v>65</v>
      </c>
      <c r="M161" s="71">
        <f t="shared" si="16"/>
        <v>1.19</v>
      </c>
      <c r="N161" s="72">
        <v>6832</v>
      </c>
      <c r="O161" s="74" t="s">
        <v>63</v>
      </c>
      <c r="P161" s="70">
        <f t="shared" si="13"/>
        <v>0.68320000000000003</v>
      </c>
    </row>
    <row r="162" spans="2:16">
      <c r="B162" s="108">
        <v>375</v>
      </c>
      <c r="C162" s="74" t="s">
        <v>64</v>
      </c>
      <c r="D162" s="70">
        <f t="shared" si="15"/>
        <v>2.7573529411764706</v>
      </c>
      <c r="E162" s="110">
        <v>98.28</v>
      </c>
      <c r="F162" s="111">
        <v>0.1704</v>
      </c>
      <c r="G162" s="107">
        <f t="shared" si="14"/>
        <v>98.450400000000002</v>
      </c>
      <c r="H162" s="72">
        <v>49.27</v>
      </c>
      <c r="I162" s="74" t="s">
        <v>65</v>
      </c>
      <c r="J162" s="71">
        <f t="shared" si="11"/>
        <v>49.27</v>
      </c>
      <c r="K162" s="72">
        <v>1.24</v>
      </c>
      <c r="L162" s="74" t="s">
        <v>65</v>
      </c>
      <c r="M162" s="71">
        <f t="shared" si="16"/>
        <v>1.24</v>
      </c>
      <c r="N162" s="72">
        <v>6895</v>
      </c>
      <c r="O162" s="74" t="s">
        <v>63</v>
      </c>
      <c r="P162" s="70">
        <f t="shared" si="13"/>
        <v>0.6895</v>
      </c>
    </row>
    <row r="163" spans="2:16">
      <c r="B163" s="108">
        <v>400</v>
      </c>
      <c r="C163" s="74" t="s">
        <v>64</v>
      </c>
      <c r="D163" s="70">
        <f t="shared" si="15"/>
        <v>2.9411764705882355</v>
      </c>
      <c r="E163" s="110">
        <v>97.86</v>
      </c>
      <c r="F163" s="111">
        <v>0.1613</v>
      </c>
      <c r="G163" s="107">
        <f t="shared" si="14"/>
        <v>98.021299999999997</v>
      </c>
      <c r="H163" s="72">
        <v>51.76</v>
      </c>
      <c r="I163" s="74" t="s">
        <v>65</v>
      </c>
      <c r="J163" s="71">
        <f t="shared" si="11"/>
        <v>51.76</v>
      </c>
      <c r="K163" s="72">
        <v>1.29</v>
      </c>
      <c r="L163" s="74" t="s">
        <v>65</v>
      </c>
      <c r="M163" s="71">
        <f t="shared" si="16"/>
        <v>1.29</v>
      </c>
      <c r="N163" s="72">
        <v>6958</v>
      </c>
      <c r="O163" s="74" t="s">
        <v>63</v>
      </c>
      <c r="P163" s="70">
        <f t="shared" si="13"/>
        <v>0.69579999999999997</v>
      </c>
    </row>
    <row r="164" spans="2:16">
      <c r="B164" s="108">
        <v>450</v>
      </c>
      <c r="C164" s="74" t="s">
        <v>64</v>
      </c>
      <c r="D164" s="70">
        <f t="shared" si="15"/>
        <v>3.3088235294117645</v>
      </c>
      <c r="E164" s="110">
        <v>96.97</v>
      </c>
      <c r="F164" s="111">
        <v>0.14599999999999999</v>
      </c>
      <c r="G164" s="107">
        <f t="shared" si="14"/>
        <v>97.116</v>
      </c>
      <c r="H164" s="72">
        <v>56.77</v>
      </c>
      <c r="I164" s="74" t="s">
        <v>65</v>
      </c>
      <c r="J164" s="71">
        <f t="shared" si="11"/>
        <v>56.77</v>
      </c>
      <c r="K164" s="72">
        <v>1.47</v>
      </c>
      <c r="L164" s="74" t="s">
        <v>65</v>
      </c>
      <c r="M164" s="71">
        <f t="shared" si="16"/>
        <v>1.47</v>
      </c>
      <c r="N164" s="72">
        <v>7078</v>
      </c>
      <c r="O164" s="74" t="s">
        <v>63</v>
      </c>
      <c r="P164" s="70">
        <f t="shared" si="13"/>
        <v>0.70779999999999998</v>
      </c>
    </row>
    <row r="165" spans="2:16">
      <c r="B165" s="108">
        <v>500</v>
      </c>
      <c r="C165" s="74" t="s">
        <v>64</v>
      </c>
      <c r="D165" s="70">
        <f t="shared" si="15"/>
        <v>3.6764705882352939</v>
      </c>
      <c r="E165" s="110">
        <v>96</v>
      </c>
      <c r="F165" s="111">
        <v>0.13350000000000001</v>
      </c>
      <c r="G165" s="107">
        <f t="shared" si="14"/>
        <v>96.133499999999998</v>
      </c>
      <c r="H165" s="72">
        <v>61.83</v>
      </c>
      <c r="I165" s="74" t="s">
        <v>65</v>
      </c>
      <c r="J165" s="71">
        <f t="shared" ref="J165:J192" si="17">H165</f>
        <v>61.83</v>
      </c>
      <c r="K165" s="72">
        <v>1.64</v>
      </c>
      <c r="L165" s="74" t="s">
        <v>65</v>
      </c>
      <c r="M165" s="71">
        <f t="shared" si="16"/>
        <v>1.64</v>
      </c>
      <c r="N165" s="72">
        <v>7194</v>
      </c>
      <c r="O165" s="74" t="s">
        <v>63</v>
      </c>
      <c r="P165" s="70">
        <f t="shared" si="13"/>
        <v>0.71940000000000004</v>
      </c>
    </row>
    <row r="166" spans="2:16">
      <c r="B166" s="108">
        <v>550</v>
      </c>
      <c r="C166" s="74" t="s">
        <v>64</v>
      </c>
      <c r="D166" s="70">
        <f t="shared" si="15"/>
        <v>4.0441176470588234</v>
      </c>
      <c r="E166" s="110">
        <v>94.98</v>
      </c>
      <c r="F166" s="111">
        <v>0.123</v>
      </c>
      <c r="G166" s="107">
        <f t="shared" si="14"/>
        <v>95.103000000000009</v>
      </c>
      <c r="H166" s="72">
        <v>66.94</v>
      </c>
      <c r="I166" s="74" t="s">
        <v>65</v>
      </c>
      <c r="J166" s="71">
        <f t="shared" si="17"/>
        <v>66.94</v>
      </c>
      <c r="K166" s="72">
        <v>1.79</v>
      </c>
      <c r="L166" s="74" t="s">
        <v>65</v>
      </c>
      <c r="M166" s="71">
        <f t="shared" si="16"/>
        <v>1.79</v>
      </c>
      <c r="N166" s="72">
        <v>7307</v>
      </c>
      <c r="O166" s="74" t="s">
        <v>63</v>
      </c>
      <c r="P166" s="70">
        <f t="shared" si="13"/>
        <v>0.73070000000000002</v>
      </c>
    </row>
    <row r="167" spans="2:16">
      <c r="B167" s="108">
        <v>600</v>
      </c>
      <c r="C167" s="74" t="s">
        <v>64</v>
      </c>
      <c r="D167" s="70">
        <f t="shared" si="15"/>
        <v>4.4117647058823533</v>
      </c>
      <c r="E167" s="110">
        <v>93.93</v>
      </c>
      <c r="F167" s="111">
        <v>0.1142</v>
      </c>
      <c r="G167" s="107">
        <f t="shared" si="14"/>
        <v>94.044200000000004</v>
      </c>
      <c r="H167" s="72">
        <v>72.11</v>
      </c>
      <c r="I167" s="74" t="s">
        <v>65</v>
      </c>
      <c r="J167" s="71">
        <f t="shared" si="17"/>
        <v>72.11</v>
      </c>
      <c r="K167" s="72">
        <v>1.93</v>
      </c>
      <c r="L167" s="74" t="s">
        <v>65</v>
      </c>
      <c r="M167" s="71">
        <f t="shared" si="16"/>
        <v>1.93</v>
      </c>
      <c r="N167" s="72">
        <v>7419</v>
      </c>
      <c r="O167" s="74" t="s">
        <v>63</v>
      </c>
      <c r="P167" s="70">
        <f t="shared" si="13"/>
        <v>0.7419</v>
      </c>
    </row>
    <row r="168" spans="2:16">
      <c r="B168" s="108">
        <v>650</v>
      </c>
      <c r="C168" s="74" t="s">
        <v>64</v>
      </c>
      <c r="D168" s="70">
        <f t="shared" si="15"/>
        <v>4.7794117647058822</v>
      </c>
      <c r="E168" s="110">
        <v>92.85</v>
      </c>
      <c r="F168" s="111">
        <v>0.1066</v>
      </c>
      <c r="G168" s="107">
        <f t="shared" si="14"/>
        <v>92.956599999999995</v>
      </c>
      <c r="H168" s="72">
        <v>77.34</v>
      </c>
      <c r="I168" s="74" t="s">
        <v>65</v>
      </c>
      <c r="J168" s="71">
        <f t="shared" si="17"/>
        <v>77.34</v>
      </c>
      <c r="K168" s="72">
        <v>2.0699999999999998</v>
      </c>
      <c r="L168" s="74" t="s">
        <v>65</v>
      </c>
      <c r="M168" s="71">
        <f t="shared" si="16"/>
        <v>2.0699999999999998</v>
      </c>
      <c r="N168" s="72">
        <v>7528</v>
      </c>
      <c r="O168" s="74" t="s">
        <v>63</v>
      </c>
      <c r="P168" s="70">
        <f t="shared" si="13"/>
        <v>0.75279999999999991</v>
      </c>
    </row>
    <row r="169" spans="2:16">
      <c r="B169" s="108">
        <v>700</v>
      </c>
      <c r="C169" s="74" t="s">
        <v>64</v>
      </c>
      <c r="D169" s="70">
        <f t="shared" si="15"/>
        <v>5.1470588235294121</v>
      </c>
      <c r="E169" s="110">
        <v>91.75</v>
      </c>
      <c r="F169" s="111">
        <v>0.10009999999999999</v>
      </c>
      <c r="G169" s="107">
        <f t="shared" si="14"/>
        <v>91.850099999999998</v>
      </c>
      <c r="H169" s="72">
        <v>82.63</v>
      </c>
      <c r="I169" s="74" t="s">
        <v>65</v>
      </c>
      <c r="J169" s="71">
        <f t="shared" si="17"/>
        <v>82.63</v>
      </c>
      <c r="K169" s="72">
        <v>2.2000000000000002</v>
      </c>
      <c r="L169" s="74" t="s">
        <v>65</v>
      </c>
      <c r="M169" s="71">
        <f t="shared" si="16"/>
        <v>2.2000000000000002</v>
      </c>
      <c r="N169" s="72">
        <v>7636</v>
      </c>
      <c r="O169" s="74" t="s">
        <v>63</v>
      </c>
      <c r="P169" s="70">
        <f t="shared" si="13"/>
        <v>0.76360000000000006</v>
      </c>
    </row>
    <row r="170" spans="2:16">
      <c r="B170" s="108">
        <v>800</v>
      </c>
      <c r="C170" s="74" t="s">
        <v>64</v>
      </c>
      <c r="D170" s="70">
        <f t="shared" si="15"/>
        <v>5.882352941176471</v>
      </c>
      <c r="E170" s="110">
        <v>89.52</v>
      </c>
      <c r="F170" s="111">
        <v>8.9200000000000002E-2</v>
      </c>
      <c r="G170" s="107">
        <f t="shared" si="14"/>
        <v>89.609200000000001</v>
      </c>
      <c r="H170" s="72">
        <v>93.4</v>
      </c>
      <c r="I170" s="74" t="s">
        <v>65</v>
      </c>
      <c r="J170" s="71">
        <f t="shared" si="17"/>
        <v>93.4</v>
      </c>
      <c r="K170" s="72">
        <v>2.68</v>
      </c>
      <c r="L170" s="74" t="s">
        <v>65</v>
      </c>
      <c r="M170" s="71">
        <f t="shared" si="16"/>
        <v>2.68</v>
      </c>
      <c r="N170" s="72">
        <v>7852</v>
      </c>
      <c r="O170" s="74" t="s">
        <v>63</v>
      </c>
      <c r="P170" s="70">
        <f t="shared" si="13"/>
        <v>0.78520000000000001</v>
      </c>
    </row>
    <row r="171" spans="2:16">
      <c r="B171" s="108">
        <v>900</v>
      </c>
      <c r="C171" s="74" t="s">
        <v>64</v>
      </c>
      <c r="D171" s="70">
        <f t="shared" si="15"/>
        <v>6.617647058823529</v>
      </c>
      <c r="E171" s="110">
        <v>87.28</v>
      </c>
      <c r="F171" s="111">
        <v>8.0570000000000003E-2</v>
      </c>
      <c r="G171" s="107">
        <f t="shared" si="14"/>
        <v>87.360569999999996</v>
      </c>
      <c r="H171" s="72">
        <v>104.45</v>
      </c>
      <c r="I171" s="74" t="s">
        <v>65</v>
      </c>
      <c r="J171" s="71">
        <f t="shared" si="17"/>
        <v>104.45</v>
      </c>
      <c r="K171" s="72">
        <v>3.1</v>
      </c>
      <c r="L171" s="74" t="s">
        <v>65</v>
      </c>
      <c r="M171" s="71">
        <f t="shared" si="16"/>
        <v>3.1</v>
      </c>
      <c r="N171" s="72">
        <v>8067</v>
      </c>
      <c r="O171" s="74" t="s">
        <v>63</v>
      </c>
      <c r="P171" s="70">
        <f t="shared" si="13"/>
        <v>0.80669999999999997</v>
      </c>
    </row>
    <row r="172" spans="2:16">
      <c r="B172" s="108">
        <v>1</v>
      </c>
      <c r="C172" s="73" t="s">
        <v>66</v>
      </c>
      <c r="D172" s="70">
        <f t="shared" ref="D172:D228" si="18">B172*1000/$C$5</f>
        <v>7.3529411764705879</v>
      </c>
      <c r="E172" s="110">
        <v>85.07</v>
      </c>
      <c r="F172" s="111">
        <v>7.3550000000000004E-2</v>
      </c>
      <c r="G172" s="107">
        <f t="shared" si="14"/>
        <v>85.143549999999991</v>
      </c>
      <c r="H172" s="72">
        <v>115.79</v>
      </c>
      <c r="I172" s="74" t="s">
        <v>65</v>
      </c>
      <c r="J172" s="71">
        <f t="shared" si="17"/>
        <v>115.79</v>
      </c>
      <c r="K172" s="72">
        <v>3.49</v>
      </c>
      <c r="L172" s="74" t="s">
        <v>65</v>
      </c>
      <c r="M172" s="71">
        <f t="shared" si="16"/>
        <v>3.49</v>
      </c>
      <c r="N172" s="72">
        <v>8283</v>
      </c>
      <c r="O172" s="74" t="s">
        <v>63</v>
      </c>
      <c r="P172" s="70">
        <f t="shared" si="13"/>
        <v>0.82829999999999993</v>
      </c>
    </row>
    <row r="173" spans="2:16">
      <c r="B173" s="108">
        <v>1.1000000000000001</v>
      </c>
      <c r="C173" s="74" t="s">
        <v>66</v>
      </c>
      <c r="D173" s="70">
        <f t="shared" si="18"/>
        <v>8.0882352941176467</v>
      </c>
      <c r="E173" s="110">
        <v>82.9</v>
      </c>
      <c r="F173" s="111">
        <v>6.7720000000000002E-2</v>
      </c>
      <c r="G173" s="107">
        <f t="shared" si="14"/>
        <v>82.96772</v>
      </c>
      <c r="H173" s="72">
        <v>127.42</v>
      </c>
      <c r="I173" s="74" t="s">
        <v>65</v>
      </c>
      <c r="J173" s="71">
        <f t="shared" si="17"/>
        <v>127.42</v>
      </c>
      <c r="K173" s="72">
        <v>3.86</v>
      </c>
      <c r="L173" s="74" t="s">
        <v>65</v>
      </c>
      <c r="M173" s="71">
        <f t="shared" si="16"/>
        <v>3.86</v>
      </c>
      <c r="N173" s="72">
        <v>8501</v>
      </c>
      <c r="O173" s="74" t="s">
        <v>63</v>
      </c>
      <c r="P173" s="70">
        <f t="shared" si="13"/>
        <v>0.85009999999999997</v>
      </c>
    </row>
    <row r="174" spans="2:16">
      <c r="B174" s="108">
        <v>1.2</v>
      </c>
      <c r="C174" s="74" t="s">
        <v>66</v>
      </c>
      <c r="D174" s="70">
        <f t="shared" si="18"/>
        <v>8.8235294117647065</v>
      </c>
      <c r="E174" s="110">
        <v>80.78</v>
      </c>
      <c r="F174" s="111">
        <v>6.2780000000000002E-2</v>
      </c>
      <c r="G174" s="107">
        <f t="shared" si="14"/>
        <v>80.842780000000005</v>
      </c>
      <c r="H174" s="72">
        <v>139.36000000000001</v>
      </c>
      <c r="I174" s="74" t="s">
        <v>65</v>
      </c>
      <c r="J174" s="71">
        <f t="shared" si="17"/>
        <v>139.36000000000001</v>
      </c>
      <c r="K174" s="72">
        <v>4.22</v>
      </c>
      <c r="L174" s="74" t="s">
        <v>65</v>
      </c>
      <c r="M174" s="71">
        <f t="shared" si="16"/>
        <v>4.22</v>
      </c>
      <c r="N174" s="72">
        <v>8723</v>
      </c>
      <c r="O174" s="74" t="s">
        <v>63</v>
      </c>
      <c r="P174" s="70">
        <f t="shared" si="13"/>
        <v>0.87230000000000008</v>
      </c>
    </row>
    <row r="175" spans="2:16">
      <c r="B175" s="108">
        <v>1.3</v>
      </c>
      <c r="C175" s="74" t="s">
        <v>66</v>
      </c>
      <c r="D175" s="70">
        <f t="shared" si="18"/>
        <v>9.5588235294117645</v>
      </c>
      <c r="E175" s="110">
        <v>78.73</v>
      </c>
      <c r="F175" s="111">
        <v>5.8560000000000001E-2</v>
      </c>
      <c r="G175" s="107">
        <f t="shared" si="14"/>
        <v>78.788560000000004</v>
      </c>
      <c r="H175" s="72">
        <v>151.61000000000001</v>
      </c>
      <c r="I175" s="74" t="s">
        <v>65</v>
      </c>
      <c r="J175" s="71">
        <f t="shared" si="17"/>
        <v>151.61000000000001</v>
      </c>
      <c r="K175" s="72">
        <v>4.5599999999999996</v>
      </c>
      <c r="L175" s="74" t="s">
        <v>65</v>
      </c>
      <c r="M175" s="71">
        <f t="shared" si="16"/>
        <v>4.5599999999999996</v>
      </c>
      <c r="N175" s="72">
        <v>8949</v>
      </c>
      <c r="O175" s="74" t="s">
        <v>63</v>
      </c>
      <c r="P175" s="70">
        <f t="shared" si="13"/>
        <v>0.89490000000000003</v>
      </c>
    </row>
    <row r="176" spans="2:16">
      <c r="B176" s="108">
        <v>1.4</v>
      </c>
      <c r="C176" s="74" t="s">
        <v>66</v>
      </c>
      <c r="D176" s="70">
        <f t="shared" si="18"/>
        <v>10.294117647058824</v>
      </c>
      <c r="E176" s="110">
        <v>76.75</v>
      </c>
      <c r="F176" s="111">
        <v>5.4899999999999997E-2</v>
      </c>
      <c r="G176" s="107">
        <f t="shared" si="14"/>
        <v>76.804900000000004</v>
      </c>
      <c r="H176" s="72">
        <v>164.18</v>
      </c>
      <c r="I176" s="74" t="s">
        <v>65</v>
      </c>
      <c r="J176" s="71">
        <f t="shared" si="17"/>
        <v>164.18</v>
      </c>
      <c r="K176" s="72">
        <v>4.8899999999999997</v>
      </c>
      <c r="L176" s="74" t="s">
        <v>65</v>
      </c>
      <c r="M176" s="71">
        <f t="shared" si="16"/>
        <v>4.8899999999999997</v>
      </c>
      <c r="N176" s="72">
        <v>9180</v>
      </c>
      <c r="O176" s="74" t="s">
        <v>63</v>
      </c>
      <c r="P176" s="70">
        <f t="shared" si="13"/>
        <v>0.91799999999999993</v>
      </c>
    </row>
    <row r="177" spans="1:16">
      <c r="A177" s="4"/>
      <c r="B177" s="108">
        <v>1.5</v>
      </c>
      <c r="C177" s="74" t="s">
        <v>66</v>
      </c>
      <c r="D177" s="70">
        <f t="shared" si="18"/>
        <v>11.029411764705882</v>
      </c>
      <c r="E177" s="110">
        <v>74.84</v>
      </c>
      <c r="F177" s="111">
        <v>5.169E-2</v>
      </c>
      <c r="G177" s="107">
        <f t="shared" si="14"/>
        <v>74.891689999999997</v>
      </c>
      <c r="H177" s="72">
        <v>177.07</v>
      </c>
      <c r="I177" s="74" t="s">
        <v>65</v>
      </c>
      <c r="J177" s="71">
        <f t="shared" si="17"/>
        <v>177.07</v>
      </c>
      <c r="K177" s="72">
        <v>5.22</v>
      </c>
      <c r="L177" s="74" t="s">
        <v>65</v>
      </c>
      <c r="M177" s="71">
        <f t="shared" si="16"/>
        <v>5.22</v>
      </c>
      <c r="N177" s="72">
        <v>9415</v>
      </c>
      <c r="O177" s="74" t="s">
        <v>63</v>
      </c>
      <c r="P177" s="70">
        <f t="shared" si="13"/>
        <v>0.94149999999999989</v>
      </c>
    </row>
    <row r="178" spans="1:16">
      <c r="B178" s="72">
        <v>1.6</v>
      </c>
      <c r="C178" s="74" t="s">
        <v>66</v>
      </c>
      <c r="D178" s="70">
        <f t="shared" si="18"/>
        <v>11.764705882352942</v>
      </c>
      <c r="E178" s="110">
        <v>73.010000000000005</v>
      </c>
      <c r="F178" s="111">
        <v>4.8849999999999998E-2</v>
      </c>
      <c r="G178" s="107">
        <f t="shared" si="14"/>
        <v>73.058850000000007</v>
      </c>
      <c r="H178" s="72">
        <v>190.29</v>
      </c>
      <c r="I178" s="74" t="s">
        <v>65</v>
      </c>
      <c r="J178" s="71">
        <f t="shared" si="17"/>
        <v>190.29</v>
      </c>
      <c r="K178" s="72">
        <v>5.55</v>
      </c>
      <c r="L178" s="74" t="s">
        <v>65</v>
      </c>
      <c r="M178" s="71">
        <f t="shared" si="16"/>
        <v>5.55</v>
      </c>
      <c r="N178" s="72">
        <v>9656</v>
      </c>
      <c r="O178" s="74" t="s">
        <v>63</v>
      </c>
      <c r="P178" s="70">
        <f t="shared" si="13"/>
        <v>0.96560000000000001</v>
      </c>
    </row>
    <row r="179" spans="1:16">
      <c r="B179" s="108">
        <v>1.7</v>
      </c>
      <c r="C179" s="109" t="s">
        <v>66</v>
      </c>
      <c r="D179" s="70">
        <f t="shared" si="18"/>
        <v>12.5</v>
      </c>
      <c r="E179" s="110">
        <v>71.239999999999995</v>
      </c>
      <c r="F179" s="111">
        <v>4.6330000000000003E-2</v>
      </c>
      <c r="G179" s="107">
        <f t="shared" si="14"/>
        <v>71.286329999999992</v>
      </c>
      <c r="H179" s="72">
        <v>203.83</v>
      </c>
      <c r="I179" s="74" t="s">
        <v>65</v>
      </c>
      <c r="J179" s="71">
        <f t="shared" si="17"/>
        <v>203.83</v>
      </c>
      <c r="K179" s="72">
        <v>5.87</v>
      </c>
      <c r="L179" s="74" t="s">
        <v>65</v>
      </c>
      <c r="M179" s="71">
        <f t="shared" si="16"/>
        <v>5.87</v>
      </c>
      <c r="N179" s="72">
        <v>9902</v>
      </c>
      <c r="O179" s="74" t="s">
        <v>63</v>
      </c>
      <c r="P179" s="70">
        <f t="shared" si="13"/>
        <v>0.99019999999999997</v>
      </c>
    </row>
    <row r="180" spans="1:16">
      <c r="B180" s="108">
        <v>1.8</v>
      </c>
      <c r="C180" s="109" t="s">
        <v>66</v>
      </c>
      <c r="D180" s="70">
        <f t="shared" si="18"/>
        <v>13.235294117647058</v>
      </c>
      <c r="E180" s="110">
        <v>69.55</v>
      </c>
      <c r="F180" s="111">
        <v>4.4069999999999998E-2</v>
      </c>
      <c r="G180" s="107">
        <f t="shared" si="14"/>
        <v>69.594070000000002</v>
      </c>
      <c r="H180" s="72">
        <v>217.71</v>
      </c>
      <c r="I180" s="74" t="s">
        <v>65</v>
      </c>
      <c r="J180" s="71">
        <f t="shared" si="17"/>
        <v>217.71</v>
      </c>
      <c r="K180" s="72">
        <v>6.19</v>
      </c>
      <c r="L180" s="74" t="s">
        <v>65</v>
      </c>
      <c r="M180" s="71">
        <f t="shared" si="16"/>
        <v>6.19</v>
      </c>
      <c r="N180" s="72">
        <v>1.02</v>
      </c>
      <c r="O180" s="73" t="s">
        <v>65</v>
      </c>
      <c r="P180" s="71">
        <f t="shared" ref="P180:P228" si="19">N180</f>
        <v>1.02</v>
      </c>
    </row>
    <row r="181" spans="1:16">
      <c r="B181" s="108">
        <v>2</v>
      </c>
      <c r="C181" s="109" t="s">
        <v>66</v>
      </c>
      <c r="D181" s="70">
        <f t="shared" si="18"/>
        <v>14.705882352941176</v>
      </c>
      <c r="E181" s="110">
        <v>66.37</v>
      </c>
      <c r="F181" s="111">
        <v>4.018E-2</v>
      </c>
      <c r="G181" s="107">
        <f t="shared" si="14"/>
        <v>66.410180000000011</v>
      </c>
      <c r="H181" s="72">
        <v>246.48</v>
      </c>
      <c r="I181" s="74" t="s">
        <v>65</v>
      </c>
      <c r="J181" s="71">
        <f t="shared" si="17"/>
        <v>246.48</v>
      </c>
      <c r="K181" s="72">
        <v>7.41</v>
      </c>
      <c r="L181" s="74" t="s">
        <v>65</v>
      </c>
      <c r="M181" s="71">
        <f t="shared" si="16"/>
        <v>7.41</v>
      </c>
      <c r="N181" s="72">
        <v>1.07</v>
      </c>
      <c r="O181" s="74" t="s">
        <v>65</v>
      </c>
      <c r="P181" s="71">
        <f t="shared" si="19"/>
        <v>1.07</v>
      </c>
    </row>
    <row r="182" spans="1:16">
      <c r="B182" s="108">
        <v>2.25</v>
      </c>
      <c r="C182" s="109" t="s">
        <v>66</v>
      </c>
      <c r="D182" s="70">
        <f t="shared" si="18"/>
        <v>16.544117647058822</v>
      </c>
      <c r="E182" s="110">
        <v>62.77</v>
      </c>
      <c r="F182" s="111">
        <v>3.6220000000000002E-2</v>
      </c>
      <c r="G182" s="107">
        <f t="shared" si="14"/>
        <v>62.806220000000003</v>
      </c>
      <c r="H182" s="72">
        <v>284.33</v>
      </c>
      <c r="I182" s="74" t="s">
        <v>65</v>
      </c>
      <c r="J182" s="71">
        <f t="shared" si="17"/>
        <v>284.33</v>
      </c>
      <c r="K182" s="72">
        <v>9.14</v>
      </c>
      <c r="L182" s="74" t="s">
        <v>65</v>
      </c>
      <c r="M182" s="71">
        <f t="shared" si="16"/>
        <v>9.14</v>
      </c>
      <c r="N182" s="72">
        <v>1.1399999999999999</v>
      </c>
      <c r="O182" s="74" t="s">
        <v>65</v>
      </c>
      <c r="P182" s="71">
        <f t="shared" si="19"/>
        <v>1.1399999999999999</v>
      </c>
    </row>
    <row r="183" spans="1:16">
      <c r="B183" s="108">
        <v>2.5</v>
      </c>
      <c r="C183" s="109" t="s">
        <v>66</v>
      </c>
      <c r="D183" s="70">
        <f t="shared" si="18"/>
        <v>18.382352941176471</v>
      </c>
      <c r="E183" s="110">
        <v>59.52</v>
      </c>
      <c r="F183" s="111">
        <v>3.3009999999999998E-2</v>
      </c>
      <c r="G183" s="107">
        <f t="shared" si="14"/>
        <v>59.55301</v>
      </c>
      <c r="H183" s="72">
        <v>324.31</v>
      </c>
      <c r="I183" s="74" t="s">
        <v>65</v>
      </c>
      <c r="J183" s="71">
        <f t="shared" si="17"/>
        <v>324.31</v>
      </c>
      <c r="K183" s="72">
        <v>10.75</v>
      </c>
      <c r="L183" s="74" t="s">
        <v>65</v>
      </c>
      <c r="M183" s="71">
        <f t="shared" si="16"/>
        <v>10.75</v>
      </c>
      <c r="N183" s="72">
        <v>1.21</v>
      </c>
      <c r="O183" s="74" t="s">
        <v>65</v>
      </c>
      <c r="P183" s="71">
        <f t="shared" si="19"/>
        <v>1.21</v>
      </c>
    </row>
    <row r="184" spans="1:16">
      <c r="B184" s="108">
        <v>2.75</v>
      </c>
      <c r="C184" s="109" t="s">
        <v>66</v>
      </c>
      <c r="D184" s="70">
        <f t="shared" si="18"/>
        <v>20.220588235294116</v>
      </c>
      <c r="E184" s="110">
        <v>56.59</v>
      </c>
      <c r="F184" s="111">
        <v>3.0349999999999999E-2</v>
      </c>
      <c r="G184" s="107">
        <f t="shared" si="14"/>
        <v>56.620350000000002</v>
      </c>
      <c r="H184" s="72">
        <v>366.41</v>
      </c>
      <c r="I184" s="74" t="s">
        <v>65</v>
      </c>
      <c r="J184" s="71">
        <f t="shared" si="17"/>
        <v>366.41</v>
      </c>
      <c r="K184" s="72">
        <v>12.29</v>
      </c>
      <c r="L184" s="74" t="s">
        <v>65</v>
      </c>
      <c r="M184" s="71">
        <f t="shared" si="16"/>
        <v>12.29</v>
      </c>
      <c r="N184" s="72">
        <v>1.29</v>
      </c>
      <c r="O184" s="74" t="s">
        <v>65</v>
      </c>
      <c r="P184" s="71">
        <f t="shared" si="19"/>
        <v>1.29</v>
      </c>
    </row>
    <row r="185" spans="1:16">
      <c r="B185" s="108">
        <v>3</v>
      </c>
      <c r="C185" s="109" t="s">
        <v>66</v>
      </c>
      <c r="D185" s="70">
        <f t="shared" si="18"/>
        <v>22.058823529411764</v>
      </c>
      <c r="E185" s="110">
        <v>53.95</v>
      </c>
      <c r="F185" s="111">
        <v>2.811E-2</v>
      </c>
      <c r="G185" s="107">
        <f t="shared" si="14"/>
        <v>53.978110000000001</v>
      </c>
      <c r="H185" s="72">
        <v>410.63</v>
      </c>
      <c r="I185" s="74" t="s">
        <v>65</v>
      </c>
      <c r="J185" s="71">
        <f t="shared" si="17"/>
        <v>410.63</v>
      </c>
      <c r="K185" s="72">
        <v>13.79</v>
      </c>
      <c r="L185" s="74" t="s">
        <v>65</v>
      </c>
      <c r="M185" s="71">
        <f t="shared" si="16"/>
        <v>13.79</v>
      </c>
      <c r="N185" s="72">
        <v>1.37</v>
      </c>
      <c r="O185" s="74" t="s">
        <v>65</v>
      </c>
      <c r="P185" s="71">
        <f t="shared" si="19"/>
        <v>1.37</v>
      </c>
    </row>
    <row r="186" spans="1:16">
      <c r="B186" s="108">
        <v>3.25</v>
      </c>
      <c r="C186" s="109" t="s">
        <v>66</v>
      </c>
      <c r="D186" s="70">
        <f t="shared" si="18"/>
        <v>23.897058823529413</v>
      </c>
      <c r="E186" s="110">
        <v>51.54</v>
      </c>
      <c r="F186" s="111">
        <v>2.6190000000000001E-2</v>
      </c>
      <c r="G186" s="107">
        <f t="shared" si="14"/>
        <v>51.566189999999999</v>
      </c>
      <c r="H186" s="72">
        <v>456.96</v>
      </c>
      <c r="I186" s="74" t="s">
        <v>65</v>
      </c>
      <c r="J186" s="71">
        <f t="shared" si="17"/>
        <v>456.96</v>
      </c>
      <c r="K186" s="72">
        <v>15.27</v>
      </c>
      <c r="L186" s="74" t="s">
        <v>65</v>
      </c>
      <c r="M186" s="71">
        <f t="shared" si="16"/>
        <v>15.27</v>
      </c>
      <c r="N186" s="72">
        <v>1.45</v>
      </c>
      <c r="O186" s="74" t="s">
        <v>65</v>
      </c>
      <c r="P186" s="71">
        <f t="shared" si="19"/>
        <v>1.45</v>
      </c>
    </row>
    <row r="187" spans="1:16">
      <c r="B187" s="108">
        <v>3.5</v>
      </c>
      <c r="C187" s="109" t="s">
        <v>66</v>
      </c>
      <c r="D187" s="70">
        <f t="shared" si="18"/>
        <v>25.735294117647058</v>
      </c>
      <c r="E187" s="110">
        <v>49.35</v>
      </c>
      <c r="F187" s="111">
        <v>2.452E-2</v>
      </c>
      <c r="G187" s="107">
        <f t="shared" si="14"/>
        <v>49.374520000000004</v>
      </c>
      <c r="H187" s="72">
        <v>505.41</v>
      </c>
      <c r="I187" s="74" t="s">
        <v>65</v>
      </c>
      <c r="J187" s="71">
        <f t="shared" si="17"/>
        <v>505.41</v>
      </c>
      <c r="K187" s="72">
        <v>16.739999999999998</v>
      </c>
      <c r="L187" s="74" t="s">
        <v>65</v>
      </c>
      <c r="M187" s="71">
        <f t="shared" si="16"/>
        <v>16.739999999999998</v>
      </c>
      <c r="N187" s="72">
        <v>1.54</v>
      </c>
      <c r="O187" s="74" t="s">
        <v>65</v>
      </c>
      <c r="P187" s="71">
        <f t="shared" si="19"/>
        <v>1.54</v>
      </c>
    </row>
    <row r="188" spans="1:16">
      <c r="B188" s="108">
        <v>3.75</v>
      </c>
      <c r="C188" s="109" t="s">
        <v>66</v>
      </c>
      <c r="D188" s="70">
        <f t="shared" si="18"/>
        <v>27.573529411764707</v>
      </c>
      <c r="E188" s="110">
        <v>47.34</v>
      </c>
      <c r="F188" s="111">
        <v>2.307E-2</v>
      </c>
      <c r="G188" s="107">
        <f t="shared" si="14"/>
        <v>47.36307</v>
      </c>
      <c r="H188" s="72">
        <v>555.97</v>
      </c>
      <c r="I188" s="74" t="s">
        <v>65</v>
      </c>
      <c r="J188" s="71">
        <f t="shared" si="17"/>
        <v>555.97</v>
      </c>
      <c r="K188" s="72">
        <v>18.2</v>
      </c>
      <c r="L188" s="74" t="s">
        <v>65</v>
      </c>
      <c r="M188" s="71">
        <f t="shared" si="16"/>
        <v>18.2</v>
      </c>
      <c r="N188" s="72">
        <v>1.63</v>
      </c>
      <c r="O188" s="74" t="s">
        <v>65</v>
      </c>
      <c r="P188" s="71">
        <f t="shared" si="19"/>
        <v>1.63</v>
      </c>
    </row>
    <row r="189" spans="1:16">
      <c r="B189" s="108">
        <v>4</v>
      </c>
      <c r="C189" s="109" t="s">
        <v>66</v>
      </c>
      <c r="D189" s="70">
        <f t="shared" si="18"/>
        <v>29.411764705882351</v>
      </c>
      <c r="E189" s="110">
        <v>45.48</v>
      </c>
      <c r="F189" s="111">
        <v>2.1780000000000001E-2</v>
      </c>
      <c r="G189" s="107">
        <f t="shared" si="14"/>
        <v>45.501779999999997</v>
      </c>
      <c r="H189" s="72">
        <v>608.63</v>
      </c>
      <c r="I189" s="74" t="s">
        <v>65</v>
      </c>
      <c r="J189" s="71">
        <f t="shared" si="17"/>
        <v>608.63</v>
      </c>
      <c r="K189" s="72">
        <v>19.670000000000002</v>
      </c>
      <c r="L189" s="74" t="s">
        <v>65</v>
      </c>
      <c r="M189" s="71">
        <f t="shared" si="16"/>
        <v>19.670000000000002</v>
      </c>
      <c r="N189" s="72">
        <v>1.73</v>
      </c>
      <c r="O189" s="74" t="s">
        <v>65</v>
      </c>
      <c r="P189" s="71">
        <f t="shared" si="19"/>
        <v>1.73</v>
      </c>
    </row>
    <row r="190" spans="1:16">
      <c r="B190" s="108">
        <v>4.5</v>
      </c>
      <c r="C190" s="109" t="s">
        <v>66</v>
      </c>
      <c r="D190" s="70">
        <f t="shared" si="18"/>
        <v>33.088235294117645</v>
      </c>
      <c r="E190" s="110">
        <v>42.28</v>
      </c>
      <c r="F190" s="111">
        <v>1.9619999999999999E-2</v>
      </c>
      <c r="G190" s="107">
        <f t="shared" si="14"/>
        <v>42.299620000000004</v>
      </c>
      <c r="H190" s="72">
        <v>720.09</v>
      </c>
      <c r="I190" s="74" t="s">
        <v>65</v>
      </c>
      <c r="J190" s="71">
        <f t="shared" si="17"/>
        <v>720.09</v>
      </c>
      <c r="K190" s="72">
        <v>25.21</v>
      </c>
      <c r="L190" s="74" t="s">
        <v>65</v>
      </c>
      <c r="M190" s="71">
        <f t="shared" si="16"/>
        <v>25.21</v>
      </c>
      <c r="N190" s="72">
        <v>1.94</v>
      </c>
      <c r="O190" s="74" t="s">
        <v>65</v>
      </c>
      <c r="P190" s="71">
        <f t="shared" si="19"/>
        <v>1.94</v>
      </c>
    </row>
    <row r="191" spans="1:16">
      <c r="B191" s="108">
        <v>5</v>
      </c>
      <c r="C191" s="109" t="s">
        <v>66</v>
      </c>
      <c r="D191" s="70">
        <f t="shared" si="18"/>
        <v>36.764705882352942</v>
      </c>
      <c r="E191" s="110">
        <v>39.56</v>
      </c>
      <c r="F191" s="111">
        <v>1.7860000000000001E-2</v>
      </c>
      <c r="G191" s="107">
        <f t="shared" si="14"/>
        <v>39.577860000000001</v>
      </c>
      <c r="H191" s="72">
        <v>839.6</v>
      </c>
      <c r="I191" s="74" t="s">
        <v>65</v>
      </c>
      <c r="J191" s="71">
        <f t="shared" si="17"/>
        <v>839.6</v>
      </c>
      <c r="K191" s="72">
        <v>30.36</v>
      </c>
      <c r="L191" s="74" t="s">
        <v>65</v>
      </c>
      <c r="M191" s="71">
        <f t="shared" si="16"/>
        <v>30.36</v>
      </c>
      <c r="N191" s="72">
        <v>2.16</v>
      </c>
      <c r="O191" s="74" t="s">
        <v>65</v>
      </c>
      <c r="P191" s="71">
        <f t="shared" si="19"/>
        <v>2.16</v>
      </c>
    </row>
    <row r="192" spans="1:16">
      <c r="B192" s="108">
        <v>5.5</v>
      </c>
      <c r="C192" s="109" t="s">
        <v>66</v>
      </c>
      <c r="D192" s="70">
        <f t="shared" si="18"/>
        <v>40.441176470588232</v>
      </c>
      <c r="E192" s="110">
        <v>37.200000000000003</v>
      </c>
      <c r="F192" s="111">
        <v>1.6410000000000001E-2</v>
      </c>
      <c r="G192" s="107">
        <f t="shared" si="14"/>
        <v>37.216410000000003</v>
      </c>
      <c r="H192" s="72">
        <v>967.01</v>
      </c>
      <c r="I192" s="74" t="s">
        <v>65</v>
      </c>
      <c r="J192" s="71">
        <f t="shared" si="17"/>
        <v>967.01</v>
      </c>
      <c r="K192" s="72">
        <v>35.299999999999997</v>
      </c>
      <c r="L192" s="74" t="s">
        <v>65</v>
      </c>
      <c r="M192" s="71">
        <f t="shared" si="16"/>
        <v>35.299999999999997</v>
      </c>
      <c r="N192" s="72">
        <v>2.39</v>
      </c>
      <c r="O192" s="74" t="s">
        <v>65</v>
      </c>
      <c r="P192" s="71">
        <f t="shared" si="19"/>
        <v>2.39</v>
      </c>
    </row>
    <row r="193" spans="2:16">
      <c r="B193" s="108">
        <v>6</v>
      </c>
      <c r="C193" s="109" t="s">
        <v>66</v>
      </c>
      <c r="D193" s="70">
        <f t="shared" si="18"/>
        <v>44.117647058823529</v>
      </c>
      <c r="E193" s="110">
        <v>35.15</v>
      </c>
      <c r="F193" s="111">
        <v>1.5180000000000001E-2</v>
      </c>
      <c r="G193" s="107">
        <f t="shared" si="14"/>
        <v>35.165179999999999</v>
      </c>
      <c r="H193" s="72">
        <v>1.1000000000000001</v>
      </c>
      <c r="I193" s="73" t="s">
        <v>12</v>
      </c>
      <c r="J193" s="75">
        <f t="shared" ref="J193:J228" si="20">H193*1000</f>
        <v>1100</v>
      </c>
      <c r="K193" s="72">
        <v>40.15</v>
      </c>
      <c r="L193" s="74" t="s">
        <v>65</v>
      </c>
      <c r="M193" s="71">
        <f t="shared" si="16"/>
        <v>40.15</v>
      </c>
      <c r="N193" s="72">
        <v>2.64</v>
      </c>
      <c r="O193" s="74" t="s">
        <v>65</v>
      </c>
      <c r="P193" s="71">
        <f t="shared" si="19"/>
        <v>2.64</v>
      </c>
    </row>
    <row r="194" spans="2:16">
      <c r="B194" s="108">
        <v>6.5</v>
      </c>
      <c r="C194" s="109" t="s">
        <v>66</v>
      </c>
      <c r="D194" s="70">
        <f t="shared" si="18"/>
        <v>47.794117647058826</v>
      </c>
      <c r="E194" s="110">
        <v>33.340000000000003</v>
      </c>
      <c r="F194" s="111">
        <v>1.413E-2</v>
      </c>
      <c r="G194" s="107">
        <f t="shared" si="14"/>
        <v>33.354130000000005</v>
      </c>
      <c r="H194" s="72">
        <v>1.24</v>
      </c>
      <c r="I194" s="74" t="s">
        <v>12</v>
      </c>
      <c r="J194" s="75">
        <f t="shared" si="20"/>
        <v>1240</v>
      </c>
      <c r="K194" s="72">
        <v>44.95</v>
      </c>
      <c r="L194" s="74" t="s">
        <v>65</v>
      </c>
      <c r="M194" s="71">
        <f t="shared" si="16"/>
        <v>44.95</v>
      </c>
      <c r="N194" s="72">
        <v>2.91</v>
      </c>
      <c r="O194" s="74" t="s">
        <v>65</v>
      </c>
      <c r="P194" s="71">
        <f t="shared" si="19"/>
        <v>2.91</v>
      </c>
    </row>
    <row r="195" spans="2:16">
      <c r="B195" s="108">
        <v>7</v>
      </c>
      <c r="C195" s="109" t="s">
        <v>66</v>
      </c>
      <c r="D195" s="70">
        <f t="shared" si="18"/>
        <v>51.470588235294116</v>
      </c>
      <c r="E195" s="110">
        <v>31.73</v>
      </c>
      <c r="F195" s="111">
        <v>1.323E-2</v>
      </c>
      <c r="G195" s="107">
        <f t="shared" si="14"/>
        <v>31.743230000000001</v>
      </c>
      <c r="H195" s="72">
        <v>1.4</v>
      </c>
      <c r="I195" s="74" t="s">
        <v>12</v>
      </c>
      <c r="J195" s="75">
        <f t="shared" si="20"/>
        <v>1400</v>
      </c>
      <c r="K195" s="72">
        <v>49.72</v>
      </c>
      <c r="L195" s="74" t="s">
        <v>65</v>
      </c>
      <c r="M195" s="71">
        <f t="shared" si="16"/>
        <v>49.72</v>
      </c>
      <c r="N195" s="72">
        <v>3.18</v>
      </c>
      <c r="O195" s="74" t="s">
        <v>65</v>
      </c>
      <c r="P195" s="71">
        <f t="shared" si="19"/>
        <v>3.18</v>
      </c>
    </row>
    <row r="196" spans="2:16">
      <c r="B196" s="108">
        <v>8</v>
      </c>
      <c r="C196" s="109" t="s">
        <v>66</v>
      </c>
      <c r="D196" s="70">
        <f t="shared" si="18"/>
        <v>58.823529411764703</v>
      </c>
      <c r="E196" s="110">
        <v>29</v>
      </c>
      <c r="F196" s="111">
        <v>1.174E-2</v>
      </c>
      <c r="G196" s="107">
        <f t="shared" si="14"/>
        <v>29.01174</v>
      </c>
      <c r="H196" s="72">
        <v>1.72</v>
      </c>
      <c r="I196" s="74" t="s">
        <v>12</v>
      </c>
      <c r="J196" s="75">
        <f t="shared" si="20"/>
        <v>1720</v>
      </c>
      <c r="K196" s="72">
        <v>67.47</v>
      </c>
      <c r="L196" s="74" t="s">
        <v>65</v>
      </c>
      <c r="M196" s="71">
        <f t="shared" si="16"/>
        <v>67.47</v>
      </c>
      <c r="N196" s="72">
        <v>3.77</v>
      </c>
      <c r="O196" s="74" t="s">
        <v>65</v>
      </c>
      <c r="P196" s="71">
        <f t="shared" si="19"/>
        <v>3.77</v>
      </c>
    </row>
    <row r="197" spans="2:16">
      <c r="B197" s="108">
        <v>9</v>
      </c>
      <c r="C197" s="109" t="s">
        <v>66</v>
      </c>
      <c r="D197" s="70">
        <f t="shared" si="18"/>
        <v>66.17647058823529</v>
      </c>
      <c r="E197" s="110">
        <v>26.77</v>
      </c>
      <c r="F197" s="111">
        <v>1.056E-2</v>
      </c>
      <c r="G197" s="107">
        <f t="shared" si="14"/>
        <v>26.780560000000001</v>
      </c>
      <c r="H197" s="72">
        <v>2.0699999999999998</v>
      </c>
      <c r="I197" s="74" t="s">
        <v>12</v>
      </c>
      <c r="J197" s="75">
        <f t="shared" si="20"/>
        <v>2070</v>
      </c>
      <c r="K197" s="72">
        <v>83.76</v>
      </c>
      <c r="L197" s="74" t="s">
        <v>65</v>
      </c>
      <c r="M197" s="71">
        <f t="shared" si="16"/>
        <v>83.76</v>
      </c>
      <c r="N197" s="72">
        <v>4.41</v>
      </c>
      <c r="O197" s="74" t="s">
        <v>65</v>
      </c>
      <c r="P197" s="71">
        <f t="shared" si="19"/>
        <v>4.41</v>
      </c>
    </row>
    <row r="198" spans="2:16">
      <c r="B198" s="108">
        <v>10</v>
      </c>
      <c r="C198" s="109" t="s">
        <v>66</v>
      </c>
      <c r="D198" s="70">
        <f t="shared" si="18"/>
        <v>73.529411764705884</v>
      </c>
      <c r="E198" s="110">
        <v>24.91</v>
      </c>
      <c r="F198" s="111">
        <v>9.6080000000000002E-3</v>
      </c>
      <c r="G198" s="107">
        <f t="shared" si="14"/>
        <v>24.919608</v>
      </c>
      <c r="H198" s="72">
        <v>2.4500000000000002</v>
      </c>
      <c r="I198" s="74" t="s">
        <v>12</v>
      </c>
      <c r="J198" s="75">
        <f t="shared" si="20"/>
        <v>2450</v>
      </c>
      <c r="K198" s="72">
        <v>99.42</v>
      </c>
      <c r="L198" s="74" t="s">
        <v>65</v>
      </c>
      <c r="M198" s="71">
        <f t="shared" si="16"/>
        <v>99.42</v>
      </c>
      <c r="N198" s="72">
        <v>5.09</v>
      </c>
      <c r="O198" s="74" t="s">
        <v>65</v>
      </c>
      <c r="P198" s="71">
        <f t="shared" si="19"/>
        <v>5.09</v>
      </c>
    </row>
    <row r="199" spans="2:16">
      <c r="B199" s="108">
        <v>11</v>
      </c>
      <c r="C199" s="109" t="s">
        <v>66</v>
      </c>
      <c r="D199" s="70">
        <f t="shared" si="18"/>
        <v>80.882352941176464</v>
      </c>
      <c r="E199" s="110">
        <v>23.34</v>
      </c>
      <c r="F199" s="111">
        <v>8.8190000000000004E-3</v>
      </c>
      <c r="G199" s="107">
        <f t="shared" si="14"/>
        <v>23.348818999999999</v>
      </c>
      <c r="H199" s="72">
        <v>2.85</v>
      </c>
      <c r="I199" s="74" t="s">
        <v>12</v>
      </c>
      <c r="J199" s="75">
        <f t="shared" si="20"/>
        <v>2850</v>
      </c>
      <c r="K199" s="72">
        <v>114.77</v>
      </c>
      <c r="L199" s="74" t="s">
        <v>65</v>
      </c>
      <c r="M199" s="71">
        <f t="shared" si="16"/>
        <v>114.77</v>
      </c>
      <c r="N199" s="72">
        <v>5.82</v>
      </c>
      <c r="O199" s="74" t="s">
        <v>65</v>
      </c>
      <c r="P199" s="71">
        <f t="shared" si="19"/>
        <v>5.82</v>
      </c>
    </row>
    <row r="200" spans="2:16">
      <c r="B200" s="108">
        <v>12</v>
      </c>
      <c r="C200" s="109" t="s">
        <v>66</v>
      </c>
      <c r="D200" s="70">
        <f t="shared" si="18"/>
        <v>88.235294117647058</v>
      </c>
      <c r="E200" s="110">
        <v>22</v>
      </c>
      <c r="F200" s="111">
        <v>8.1550000000000008E-3</v>
      </c>
      <c r="G200" s="107">
        <f t="shared" si="14"/>
        <v>22.008154999999999</v>
      </c>
      <c r="H200" s="72">
        <v>3.28</v>
      </c>
      <c r="I200" s="74" t="s">
        <v>12</v>
      </c>
      <c r="J200" s="75">
        <f t="shared" si="20"/>
        <v>3280</v>
      </c>
      <c r="K200" s="72">
        <v>129.99</v>
      </c>
      <c r="L200" s="74" t="s">
        <v>65</v>
      </c>
      <c r="M200" s="71">
        <f t="shared" si="16"/>
        <v>129.99</v>
      </c>
      <c r="N200" s="72">
        <v>6.58</v>
      </c>
      <c r="O200" s="74" t="s">
        <v>65</v>
      </c>
      <c r="P200" s="71">
        <f t="shared" si="19"/>
        <v>6.58</v>
      </c>
    </row>
    <row r="201" spans="2:16">
      <c r="B201" s="108">
        <v>13</v>
      </c>
      <c r="C201" s="109" t="s">
        <v>66</v>
      </c>
      <c r="D201" s="70">
        <f t="shared" si="18"/>
        <v>95.588235294117652</v>
      </c>
      <c r="E201" s="110">
        <v>20.83</v>
      </c>
      <c r="F201" s="111">
        <v>7.5880000000000001E-3</v>
      </c>
      <c r="G201" s="107">
        <f t="shared" si="14"/>
        <v>20.837587999999997</v>
      </c>
      <c r="H201" s="72">
        <v>3.74</v>
      </c>
      <c r="I201" s="74" t="s">
        <v>12</v>
      </c>
      <c r="J201" s="75">
        <f t="shared" si="20"/>
        <v>3740</v>
      </c>
      <c r="K201" s="72">
        <v>145.16</v>
      </c>
      <c r="L201" s="74" t="s">
        <v>65</v>
      </c>
      <c r="M201" s="71">
        <f t="shared" si="16"/>
        <v>145.16</v>
      </c>
      <c r="N201" s="72">
        <v>7.39</v>
      </c>
      <c r="O201" s="74" t="s">
        <v>65</v>
      </c>
      <c r="P201" s="71">
        <f t="shared" si="19"/>
        <v>7.39</v>
      </c>
    </row>
    <row r="202" spans="2:16">
      <c r="B202" s="108">
        <v>14</v>
      </c>
      <c r="C202" s="109" t="s">
        <v>66</v>
      </c>
      <c r="D202" s="70">
        <f t="shared" si="18"/>
        <v>102.94117647058823</v>
      </c>
      <c r="E202" s="110">
        <v>19.809999999999999</v>
      </c>
      <c r="F202" s="111">
        <v>7.097E-3</v>
      </c>
      <c r="G202" s="107">
        <f t="shared" si="14"/>
        <v>19.817097</v>
      </c>
      <c r="H202" s="72">
        <v>4.22</v>
      </c>
      <c r="I202" s="74" t="s">
        <v>12</v>
      </c>
      <c r="J202" s="75">
        <f t="shared" si="20"/>
        <v>4220</v>
      </c>
      <c r="K202" s="72">
        <v>160.33000000000001</v>
      </c>
      <c r="L202" s="74" t="s">
        <v>65</v>
      </c>
      <c r="M202" s="71">
        <f t="shared" si="16"/>
        <v>160.33000000000001</v>
      </c>
      <c r="N202" s="72">
        <v>8.23</v>
      </c>
      <c r="O202" s="74" t="s">
        <v>65</v>
      </c>
      <c r="P202" s="71">
        <f t="shared" si="19"/>
        <v>8.23</v>
      </c>
    </row>
    <row r="203" spans="2:16">
      <c r="B203" s="108">
        <v>15</v>
      </c>
      <c r="C203" s="109" t="s">
        <v>66</v>
      </c>
      <c r="D203" s="70">
        <f t="shared" si="18"/>
        <v>110.29411764705883</v>
      </c>
      <c r="E203" s="110">
        <v>18.91</v>
      </c>
      <c r="F203" s="111">
        <v>6.6689999999999996E-3</v>
      </c>
      <c r="G203" s="107">
        <f t="shared" si="14"/>
        <v>18.916668999999999</v>
      </c>
      <c r="H203" s="72">
        <v>4.7300000000000004</v>
      </c>
      <c r="I203" s="74" t="s">
        <v>12</v>
      </c>
      <c r="J203" s="75">
        <f t="shared" si="20"/>
        <v>4730</v>
      </c>
      <c r="K203" s="72">
        <v>175.53</v>
      </c>
      <c r="L203" s="74" t="s">
        <v>65</v>
      </c>
      <c r="M203" s="71">
        <f t="shared" si="16"/>
        <v>175.53</v>
      </c>
      <c r="N203" s="72">
        <v>9.11</v>
      </c>
      <c r="O203" s="74" t="s">
        <v>65</v>
      </c>
      <c r="P203" s="71">
        <f t="shared" si="19"/>
        <v>9.11</v>
      </c>
    </row>
    <row r="204" spans="2:16">
      <c r="B204" s="108">
        <v>16</v>
      </c>
      <c r="C204" s="109" t="s">
        <v>66</v>
      </c>
      <c r="D204" s="70">
        <f t="shared" si="18"/>
        <v>117.64705882352941</v>
      </c>
      <c r="E204" s="110">
        <v>18.11</v>
      </c>
      <c r="F204" s="111">
        <v>6.2909999999999997E-3</v>
      </c>
      <c r="G204" s="107">
        <f t="shared" si="14"/>
        <v>18.116291</v>
      </c>
      <c r="H204" s="72">
        <v>5.26</v>
      </c>
      <c r="I204" s="74" t="s">
        <v>12</v>
      </c>
      <c r="J204" s="75">
        <f t="shared" si="20"/>
        <v>5260</v>
      </c>
      <c r="K204" s="72">
        <v>190.78</v>
      </c>
      <c r="L204" s="74" t="s">
        <v>65</v>
      </c>
      <c r="M204" s="71">
        <f t="shared" si="16"/>
        <v>190.78</v>
      </c>
      <c r="N204" s="72">
        <v>10.029999999999999</v>
      </c>
      <c r="O204" s="74" t="s">
        <v>65</v>
      </c>
      <c r="P204" s="71">
        <f t="shared" si="19"/>
        <v>10.029999999999999</v>
      </c>
    </row>
    <row r="205" spans="2:16">
      <c r="B205" s="108">
        <v>17</v>
      </c>
      <c r="C205" s="109" t="s">
        <v>66</v>
      </c>
      <c r="D205" s="70">
        <f t="shared" si="18"/>
        <v>125</v>
      </c>
      <c r="E205" s="110">
        <v>17.39</v>
      </c>
      <c r="F205" s="111">
        <v>5.9560000000000004E-3</v>
      </c>
      <c r="G205" s="107">
        <f t="shared" si="14"/>
        <v>17.395956000000002</v>
      </c>
      <c r="H205" s="72">
        <v>5.81</v>
      </c>
      <c r="I205" s="74" t="s">
        <v>12</v>
      </c>
      <c r="J205" s="75">
        <f t="shared" si="20"/>
        <v>5810</v>
      </c>
      <c r="K205" s="72">
        <v>206.08</v>
      </c>
      <c r="L205" s="74" t="s">
        <v>65</v>
      </c>
      <c r="M205" s="71">
        <f t="shared" si="16"/>
        <v>206.08</v>
      </c>
      <c r="N205" s="72">
        <v>10.97</v>
      </c>
      <c r="O205" s="74" t="s">
        <v>65</v>
      </c>
      <c r="P205" s="71">
        <f t="shared" si="19"/>
        <v>10.97</v>
      </c>
    </row>
    <row r="206" spans="2:16">
      <c r="B206" s="108">
        <v>18</v>
      </c>
      <c r="C206" s="109" t="s">
        <v>66</v>
      </c>
      <c r="D206" s="70">
        <f t="shared" si="18"/>
        <v>132.35294117647058</v>
      </c>
      <c r="E206" s="110">
        <v>16.739999999999998</v>
      </c>
      <c r="F206" s="111">
        <v>5.6559999999999996E-3</v>
      </c>
      <c r="G206" s="107">
        <f t="shared" si="14"/>
        <v>16.745655999999997</v>
      </c>
      <c r="H206" s="72">
        <v>6.38</v>
      </c>
      <c r="I206" s="74" t="s">
        <v>12</v>
      </c>
      <c r="J206" s="75">
        <f t="shared" si="20"/>
        <v>6380</v>
      </c>
      <c r="K206" s="72">
        <v>221.44</v>
      </c>
      <c r="L206" s="74" t="s">
        <v>65</v>
      </c>
      <c r="M206" s="71">
        <f t="shared" si="16"/>
        <v>221.44</v>
      </c>
      <c r="N206" s="72">
        <v>11.95</v>
      </c>
      <c r="O206" s="74" t="s">
        <v>65</v>
      </c>
      <c r="P206" s="71">
        <f t="shared" si="19"/>
        <v>11.95</v>
      </c>
    </row>
    <row r="207" spans="2:16">
      <c r="B207" s="108">
        <v>20</v>
      </c>
      <c r="C207" s="109" t="s">
        <v>66</v>
      </c>
      <c r="D207" s="70">
        <f t="shared" si="18"/>
        <v>147.05882352941177</v>
      </c>
      <c r="E207" s="110">
        <v>15.62</v>
      </c>
      <c r="F207" s="111">
        <v>5.1419999999999999E-3</v>
      </c>
      <c r="G207" s="107">
        <f t="shared" si="14"/>
        <v>15.625141999999999</v>
      </c>
      <c r="H207" s="72">
        <v>7.59</v>
      </c>
      <c r="I207" s="74" t="s">
        <v>12</v>
      </c>
      <c r="J207" s="75">
        <f t="shared" si="20"/>
        <v>7590</v>
      </c>
      <c r="K207" s="72">
        <v>279.8</v>
      </c>
      <c r="L207" s="74" t="s">
        <v>65</v>
      </c>
      <c r="M207" s="71">
        <f t="shared" si="16"/>
        <v>279.8</v>
      </c>
      <c r="N207" s="72">
        <v>14</v>
      </c>
      <c r="O207" s="74" t="s">
        <v>65</v>
      </c>
      <c r="P207" s="71">
        <f t="shared" si="19"/>
        <v>14</v>
      </c>
    </row>
    <row r="208" spans="2:16">
      <c r="B208" s="108">
        <v>22.5</v>
      </c>
      <c r="C208" s="109" t="s">
        <v>66</v>
      </c>
      <c r="D208" s="70">
        <f t="shared" si="18"/>
        <v>165.44117647058823</v>
      </c>
      <c r="E208" s="110">
        <v>14.48</v>
      </c>
      <c r="F208" s="111">
        <v>4.6210000000000001E-3</v>
      </c>
      <c r="G208" s="107">
        <f t="shared" si="14"/>
        <v>14.484621000000001</v>
      </c>
      <c r="H208" s="72">
        <v>9.2100000000000009</v>
      </c>
      <c r="I208" s="74" t="s">
        <v>12</v>
      </c>
      <c r="J208" s="75">
        <f t="shared" si="20"/>
        <v>9210</v>
      </c>
      <c r="K208" s="72">
        <v>362.12</v>
      </c>
      <c r="L208" s="74" t="s">
        <v>65</v>
      </c>
      <c r="M208" s="71">
        <f t="shared" si="16"/>
        <v>362.12</v>
      </c>
      <c r="N208" s="72">
        <v>16.72</v>
      </c>
      <c r="O208" s="74" t="s">
        <v>65</v>
      </c>
      <c r="P208" s="71">
        <f t="shared" si="19"/>
        <v>16.72</v>
      </c>
    </row>
    <row r="209" spans="2:16">
      <c r="B209" s="108">
        <v>25</v>
      </c>
      <c r="C209" s="109" t="s">
        <v>66</v>
      </c>
      <c r="D209" s="70">
        <f t="shared" si="18"/>
        <v>183.8235294117647</v>
      </c>
      <c r="E209" s="110">
        <v>13.54</v>
      </c>
      <c r="F209" s="111">
        <v>4.1999999999999997E-3</v>
      </c>
      <c r="G209" s="107">
        <f t="shared" si="14"/>
        <v>13.5442</v>
      </c>
      <c r="H209" s="72">
        <v>10.96</v>
      </c>
      <c r="I209" s="74" t="s">
        <v>12</v>
      </c>
      <c r="J209" s="75">
        <f t="shared" si="20"/>
        <v>10960</v>
      </c>
      <c r="K209" s="72">
        <v>438.32</v>
      </c>
      <c r="L209" s="74" t="s">
        <v>65</v>
      </c>
      <c r="M209" s="71">
        <f t="shared" si="16"/>
        <v>438.32</v>
      </c>
      <c r="N209" s="72">
        <v>19.61</v>
      </c>
      <c r="O209" s="74" t="s">
        <v>65</v>
      </c>
      <c r="P209" s="71">
        <f t="shared" si="19"/>
        <v>19.61</v>
      </c>
    </row>
    <row r="210" spans="2:16">
      <c r="B210" s="108">
        <v>27.5</v>
      </c>
      <c r="C210" s="109" t="s">
        <v>66</v>
      </c>
      <c r="D210" s="70">
        <f t="shared" si="18"/>
        <v>202.20588235294119</v>
      </c>
      <c r="E210" s="110">
        <v>12.75</v>
      </c>
      <c r="F210" s="111">
        <v>3.852E-3</v>
      </c>
      <c r="G210" s="107">
        <f t="shared" si="14"/>
        <v>12.753852</v>
      </c>
      <c r="H210" s="72">
        <v>12.82</v>
      </c>
      <c r="I210" s="74" t="s">
        <v>12</v>
      </c>
      <c r="J210" s="75">
        <f t="shared" si="20"/>
        <v>12820</v>
      </c>
      <c r="K210" s="72">
        <v>511.23</v>
      </c>
      <c r="L210" s="74" t="s">
        <v>65</v>
      </c>
      <c r="M210" s="71">
        <f t="shared" si="16"/>
        <v>511.23</v>
      </c>
      <c r="N210" s="72">
        <v>22.65</v>
      </c>
      <c r="O210" s="74" t="s">
        <v>65</v>
      </c>
      <c r="P210" s="71">
        <f t="shared" si="19"/>
        <v>22.65</v>
      </c>
    </row>
    <row r="211" spans="2:16">
      <c r="B211" s="108">
        <v>30</v>
      </c>
      <c r="C211" s="109" t="s">
        <v>66</v>
      </c>
      <c r="D211" s="70">
        <f t="shared" si="18"/>
        <v>220.58823529411765</v>
      </c>
      <c r="E211" s="110">
        <v>12.09</v>
      </c>
      <c r="F211" s="111">
        <v>3.5590000000000001E-3</v>
      </c>
      <c r="G211" s="107">
        <f t="shared" si="14"/>
        <v>12.093558999999999</v>
      </c>
      <c r="H211" s="72">
        <v>14.79</v>
      </c>
      <c r="I211" s="74" t="s">
        <v>12</v>
      </c>
      <c r="J211" s="75">
        <f t="shared" si="20"/>
        <v>14790</v>
      </c>
      <c r="K211" s="72">
        <v>582.1</v>
      </c>
      <c r="L211" s="74" t="s">
        <v>65</v>
      </c>
      <c r="M211" s="71">
        <f t="shared" si="16"/>
        <v>582.1</v>
      </c>
      <c r="N211" s="72">
        <v>25.83</v>
      </c>
      <c r="O211" s="74" t="s">
        <v>65</v>
      </c>
      <c r="P211" s="71">
        <f t="shared" si="19"/>
        <v>25.83</v>
      </c>
    </row>
    <row r="212" spans="2:16">
      <c r="B212" s="108">
        <v>32.5</v>
      </c>
      <c r="C212" s="109" t="s">
        <v>66</v>
      </c>
      <c r="D212" s="70">
        <f t="shared" si="18"/>
        <v>238.97058823529412</v>
      </c>
      <c r="E212" s="110">
        <v>11.53</v>
      </c>
      <c r="F212" s="111">
        <v>3.31E-3</v>
      </c>
      <c r="G212" s="107">
        <f t="shared" si="14"/>
        <v>11.53331</v>
      </c>
      <c r="H212" s="72">
        <v>16.86</v>
      </c>
      <c r="I212" s="74" t="s">
        <v>12</v>
      </c>
      <c r="J212" s="75">
        <f t="shared" si="20"/>
        <v>16860</v>
      </c>
      <c r="K212" s="72">
        <v>651.55999999999995</v>
      </c>
      <c r="L212" s="74" t="s">
        <v>65</v>
      </c>
      <c r="M212" s="71">
        <f t="shared" si="16"/>
        <v>651.55999999999995</v>
      </c>
      <c r="N212" s="72">
        <v>29.14</v>
      </c>
      <c r="O212" s="74" t="s">
        <v>65</v>
      </c>
      <c r="P212" s="71">
        <f t="shared" si="19"/>
        <v>29.14</v>
      </c>
    </row>
    <row r="213" spans="2:16">
      <c r="B213" s="108">
        <v>35</v>
      </c>
      <c r="C213" s="109" t="s">
        <v>66</v>
      </c>
      <c r="D213" s="70">
        <f t="shared" si="18"/>
        <v>257.35294117647061</v>
      </c>
      <c r="E213" s="110">
        <v>11.04</v>
      </c>
      <c r="F213" s="111">
        <v>3.094E-3</v>
      </c>
      <c r="G213" s="107">
        <f t="shared" ref="G213:G228" si="21">E213+F213</f>
        <v>11.043094</v>
      </c>
      <c r="H213" s="72">
        <v>19.02</v>
      </c>
      <c r="I213" s="74" t="s">
        <v>12</v>
      </c>
      <c r="J213" s="75">
        <f t="shared" si="20"/>
        <v>19020</v>
      </c>
      <c r="K213" s="72">
        <v>719.98</v>
      </c>
      <c r="L213" s="74" t="s">
        <v>65</v>
      </c>
      <c r="M213" s="71">
        <f t="shared" si="16"/>
        <v>719.98</v>
      </c>
      <c r="N213" s="72">
        <v>32.56</v>
      </c>
      <c r="O213" s="74" t="s">
        <v>65</v>
      </c>
      <c r="P213" s="71">
        <f t="shared" si="19"/>
        <v>32.56</v>
      </c>
    </row>
    <row r="214" spans="2:16">
      <c r="B214" s="108">
        <v>37.5</v>
      </c>
      <c r="C214" s="109" t="s">
        <v>66</v>
      </c>
      <c r="D214" s="70">
        <f t="shared" si="18"/>
        <v>275.73529411764707</v>
      </c>
      <c r="E214" s="110">
        <v>10.62</v>
      </c>
      <c r="F214" s="111">
        <v>2.9060000000000002E-3</v>
      </c>
      <c r="G214" s="107">
        <f t="shared" si="21"/>
        <v>10.622905999999999</v>
      </c>
      <c r="H214" s="72">
        <v>21.28</v>
      </c>
      <c r="I214" s="74" t="s">
        <v>12</v>
      </c>
      <c r="J214" s="75">
        <f t="shared" si="20"/>
        <v>21280</v>
      </c>
      <c r="K214" s="72">
        <v>787.57</v>
      </c>
      <c r="L214" s="74" t="s">
        <v>65</v>
      </c>
      <c r="M214" s="71">
        <f t="shared" si="16"/>
        <v>787.57</v>
      </c>
      <c r="N214" s="72">
        <v>36.090000000000003</v>
      </c>
      <c r="O214" s="74" t="s">
        <v>65</v>
      </c>
      <c r="P214" s="71">
        <f t="shared" si="19"/>
        <v>36.090000000000003</v>
      </c>
    </row>
    <row r="215" spans="2:16">
      <c r="B215" s="108">
        <v>40</v>
      </c>
      <c r="C215" s="109" t="s">
        <v>66</v>
      </c>
      <c r="D215" s="70">
        <f t="shared" si="18"/>
        <v>294.11764705882354</v>
      </c>
      <c r="E215" s="110">
        <v>10.25</v>
      </c>
      <c r="F215" s="111">
        <v>2.7399999999999998E-3</v>
      </c>
      <c r="G215" s="107">
        <f t="shared" si="21"/>
        <v>10.252739999999999</v>
      </c>
      <c r="H215" s="72">
        <v>23.62</v>
      </c>
      <c r="I215" s="74" t="s">
        <v>12</v>
      </c>
      <c r="J215" s="75">
        <f t="shared" si="20"/>
        <v>23620</v>
      </c>
      <c r="K215" s="72">
        <v>854.45</v>
      </c>
      <c r="L215" s="74" t="s">
        <v>65</v>
      </c>
      <c r="M215" s="71">
        <f t="shared" si="16"/>
        <v>854.45</v>
      </c>
      <c r="N215" s="72">
        <v>39.72</v>
      </c>
      <c r="O215" s="74" t="s">
        <v>65</v>
      </c>
      <c r="P215" s="71">
        <f t="shared" si="19"/>
        <v>39.72</v>
      </c>
    </row>
    <row r="216" spans="2:16">
      <c r="B216" s="108">
        <v>45</v>
      </c>
      <c r="C216" s="109" t="s">
        <v>66</v>
      </c>
      <c r="D216" s="70">
        <f t="shared" si="18"/>
        <v>330.88235294117646</v>
      </c>
      <c r="E216" s="110">
        <v>9.6210000000000004</v>
      </c>
      <c r="F216" s="111">
        <v>2.4610000000000001E-3</v>
      </c>
      <c r="G216" s="107">
        <f t="shared" si="21"/>
        <v>9.6234610000000007</v>
      </c>
      <c r="H216" s="72">
        <v>28.54</v>
      </c>
      <c r="I216" s="74" t="s">
        <v>12</v>
      </c>
      <c r="J216" s="75">
        <f t="shared" si="20"/>
        <v>28540</v>
      </c>
      <c r="K216" s="72">
        <v>1.1000000000000001</v>
      </c>
      <c r="L216" s="73" t="s">
        <v>12</v>
      </c>
      <c r="M216" s="75">
        <f t="shared" ref="M216:M228" si="22">K216*1000</f>
        <v>1100</v>
      </c>
      <c r="N216" s="72">
        <v>47.25</v>
      </c>
      <c r="O216" s="74" t="s">
        <v>65</v>
      </c>
      <c r="P216" s="71">
        <f t="shared" si="19"/>
        <v>47.25</v>
      </c>
    </row>
    <row r="217" spans="2:16">
      <c r="B217" s="108">
        <v>50</v>
      </c>
      <c r="C217" s="109" t="s">
        <v>66</v>
      </c>
      <c r="D217" s="70">
        <f t="shared" si="18"/>
        <v>367.64705882352939</v>
      </c>
      <c r="E217" s="110">
        <v>9.1189999999999998</v>
      </c>
      <c r="F217" s="111">
        <v>2.235E-3</v>
      </c>
      <c r="G217" s="107">
        <f t="shared" si="21"/>
        <v>9.1212350000000004</v>
      </c>
      <c r="H217" s="72">
        <v>33.76</v>
      </c>
      <c r="I217" s="74" t="s">
        <v>12</v>
      </c>
      <c r="J217" s="75">
        <f t="shared" si="20"/>
        <v>33760</v>
      </c>
      <c r="K217" s="72">
        <v>1.33</v>
      </c>
      <c r="L217" s="74" t="s">
        <v>12</v>
      </c>
      <c r="M217" s="75">
        <f t="shared" si="22"/>
        <v>1330</v>
      </c>
      <c r="N217" s="72">
        <v>55.08</v>
      </c>
      <c r="O217" s="74" t="s">
        <v>65</v>
      </c>
      <c r="P217" s="71">
        <f t="shared" si="19"/>
        <v>55.08</v>
      </c>
    </row>
    <row r="218" spans="2:16">
      <c r="B218" s="108">
        <v>55</v>
      </c>
      <c r="C218" s="109" t="s">
        <v>66</v>
      </c>
      <c r="D218" s="70">
        <f t="shared" si="18"/>
        <v>404.41176470588238</v>
      </c>
      <c r="E218" s="110">
        <v>8.7070000000000007</v>
      </c>
      <c r="F218" s="111">
        <v>2.049E-3</v>
      </c>
      <c r="G218" s="107">
        <f t="shared" si="21"/>
        <v>8.7090490000000003</v>
      </c>
      <c r="H218" s="72">
        <v>39.25</v>
      </c>
      <c r="I218" s="74" t="s">
        <v>12</v>
      </c>
      <c r="J218" s="75">
        <f t="shared" si="20"/>
        <v>39250</v>
      </c>
      <c r="K218" s="72">
        <v>1.54</v>
      </c>
      <c r="L218" s="74" t="s">
        <v>12</v>
      </c>
      <c r="M218" s="75">
        <f t="shared" si="22"/>
        <v>1540</v>
      </c>
      <c r="N218" s="72">
        <v>63.16</v>
      </c>
      <c r="O218" s="74" t="s">
        <v>65</v>
      </c>
      <c r="P218" s="71">
        <f t="shared" si="19"/>
        <v>63.16</v>
      </c>
    </row>
    <row r="219" spans="2:16">
      <c r="B219" s="108">
        <v>60</v>
      </c>
      <c r="C219" s="109" t="s">
        <v>66</v>
      </c>
      <c r="D219" s="70">
        <f t="shared" si="18"/>
        <v>441.1764705882353</v>
      </c>
      <c r="E219" s="110">
        <v>8.3650000000000002</v>
      </c>
      <c r="F219" s="111">
        <v>1.892E-3</v>
      </c>
      <c r="G219" s="107">
        <f t="shared" si="21"/>
        <v>8.366892</v>
      </c>
      <c r="H219" s="72">
        <v>44.98</v>
      </c>
      <c r="I219" s="74" t="s">
        <v>12</v>
      </c>
      <c r="J219" s="75">
        <f t="shared" si="20"/>
        <v>44980</v>
      </c>
      <c r="K219" s="72">
        <v>1.74</v>
      </c>
      <c r="L219" s="74" t="s">
        <v>12</v>
      </c>
      <c r="M219" s="75">
        <f t="shared" si="22"/>
        <v>1740</v>
      </c>
      <c r="N219" s="72">
        <v>71.459999999999994</v>
      </c>
      <c r="O219" s="74" t="s">
        <v>65</v>
      </c>
      <c r="P219" s="71">
        <f t="shared" si="19"/>
        <v>71.459999999999994</v>
      </c>
    </row>
    <row r="220" spans="2:16">
      <c r="B220" s="108">
        <v>65</v>
      </c>
      <c r="C220" s="109" t="s">
        <v>66</v>
      </c>
      <c r="D220" s="70">
        <f t="shared" si="18"/>
        <v>477.94117647058823</v>
      </c>
      <c r="E220" s="110">
        <v>8.0760000000000005</v>
      </c>
      <c r="F220" s="111">
        <v>1.7589999999999999E-3</v>
      </c>
      <c r="G220" s="107">
        <f t="shared" si="21"/>
        <v>8.0777590000000004</v>
      </c>
      <c r="H220" s="72">
        <v>50.92</v>
      </c>
      <c r="I220" s="74" t="s">
        <v>12</v>
      </c>
      <c r="J220" s="75">
        <f t="shared" si="20"/>
        <v>50920</v>
      </c>
      <c r="K220" s="72">
        <v>1.93</v>
      </c>
      <c r="L220" s="74" t="s">
        <v>12</v>
      </c>
      <c r="M220" s="75">
        <f t="shared" si="22"/>
        <v>1930</v>
      </c>
      <c r="N220" s="72">
        <v>79.930000000000007</v>
      </c>
      <c r="O220" s="74" t="s">
        <v>65</v>
      </c>
      <c r="P220" s="71">
        <f t="shared" si="19"/>
        <v>79.930000000000007</v>
      </c>
    </row>
    <row r="221" spans="2:16">
      <c r="B221" s="108">
        <v>70</v>
      </c>
      <c r="C221" s="109" t="s">
        <v>66</v>
      </c>
      <c r="D221" s="70">
        <f t="shared" si="18"/>
        <v>514.70588235294122</v>
      </c>
      <c r="E221" s="110">
        <v>7.83</v>
      </c>
      <c r="F221" s="111">
        <v>1.6429999999999999E-3</v>
      </c>
      <c r="G221" s="107">
        <f t="shared" si="21"/>
        <v>7.8316429999999997</v>
      </c>
      <c r="H221" s="72">
        <v>57.07</v>
      </c>
      <c r="I221" s="74" t="s">
        <v>12</v>
      </c>
      <c r="J221" s="75">
        <f t="shared" si="20"/>
        <v>57070</v>
      </c>
      <c r="K221" s="72">
        <v>2.12</v>
      </c>
      <c r="L221" s="74" t="s">
        <v>12</v>
      </c>
      <c r="M221" s="75">
        <f t="shared" si="22"/>
        <v>2120</v>
      </c>
      <c r="N221" s="72">
        <v>88.55</v>
      </c>
      <c r="O221" s="74" t="s">
        <v>65</v>
      </c>
      <c r="P221" s="71">
        <f t="shared" si="19"/>
        <v>88.55</v>
      </c>
    </row>
    <row r="222" spans="2:16">
      <c r="B222" s="108">
        <v>80</v>
      </c>
      <c r="C222" s="109" t="s">
        <v>66</v>
      </c>
      <c r="D222" s="70">
        <f t="shared" si="18"/>
        <v>588.23529411764707</v>
      </c>
      <c r="E222" s="110">
        <v>7.4340000000000002</v>
      </c>
      <c r="F222" s="111">
        <v>1.454E-3</v>
      </c>
      <c r="G222" s="107">
        <f t="shared" si="21"/>
        <v>7.435454</v>
      </c>
      <c r="H222" s="72">
        <v>69.88</v>
      </c>
      <c r="I222" s="74" t="s">
        <v>12</v>
      </c>
      <c r="J222" s="75">
        <f t="shared" si="20"/>
        <v>69880</v>
      </c>
      <c r="K222" s="72">
        <v>2.79</v>
      </c>
      <c r="L222" s="74" t="s">
        <v>12</v>
      </c>
      <c r="M222" s="75">
        <f t="shared" si="22"/>
        <v>2790</v>
      </c>
      <c r="N222" s="72">
        <v>106.12</v>
      </c>
      <c r="O222" s="74" t="s">
        <v>65</v>
      </c>
      <c r="P222" s="71">
        <f t="shared" si="19"/>
        <v>106.12</v>
      </c>
    </row>
    <row r="223" spans="2:16">
      <c r="B223" s="108">
        <v>90</v>
      </c>
      <c r="C223" s="109" t="s">
        <v>66</v>
      </c>
      <c r="D223" s="70">
        <f t="shared" si="18"/>
        <v>661.76470588235293</v>
      </c>
      <c r="E223" s="110">
        <v>7.1310000000000002</v>
      </c>
      <c r="F223" s="111">
        <v>1.305E-3</v>
      </c>
      <c r="G223" s="107">
        <f t="shared" si="21"/>
        <v>7.1323050000000006</v>
      </c>
      <c r="H223" s="72">
        <v>83.31</v>
      </c>
      <c r="I223" s="74" t="s">
        <v>12</v>
      </c>
      <c r="J223" s="75">
        <f t="shared" si="20"/>
        <v>83310</v>
      </c>
      <c r="K223" s="72">
        <v>3.37</v>
      </c>
      <c r="L223" s="74" t="s">
        <v>12</v>
      </c>
      <c r="M223" s="75">
        <f t="shared" si="22"/>
        <v>3370</v>
      </c>
      <c r="N223" s="72">
        <v>124</v>
      </c>
      <c r="O223" s="74" t="s">
        <v>65</v>
      </c>
      <c r="P223" s="71">
        <f t="shared" si="19"/>
        <v>124</v>
      </c>
    </row>
    <row r="224" spans="2:16">
      <c r="B224" s="108">
        <v>100</v>
      </c>
      <c r="C224" s="109" t="s">
        <v>66</v>
      </c>
      <c r="D224" s="70">
        <f t="shared" si="18"/>
        <v>735.29411764705878</v>
      </c>
      <c r="E224" s="110">
        <v>6.8940000000000001</v>
      </c>
      <c r="F224" s="111">
        <v>1.1850000000000001E-3</v>
      </c>
      <c r="G224" s="107">
        <f t="shared" si="21"/>
        <v>6.8951850000000006</v>
      </c>
      <c r="H224" s="72">
        <v>97.25</v>
      </c>
      <c r="I224" s="74" t="s">
        <v>12</v>
      </c>
      <c r="J224" s="75">
        <f t="shared" si="20"/>
        <v>97250</v>
      </c>
      <c r="K224" s="72">
        <v>3.91</v>
      </c>
      <c r="L224" s="74" t="s">
        <v>12</v>
      </c>
      <c r="M224" s="75">
        <f t="shared" si="22"/>
        <v>3910</v>
      </c>
      <c r="N224" s="72">
        <v>142.04</v>
      </c>
      <c r="O224" s="74" t="s">
        <v>65</v>
      </c>
      <c r="P224" s="71">
        <f t="shared" si="19"/>
        <v>142.04</v>
      </c>
    </row>
    <row r="225" spans="1:16">
      <c r="B225" s="108">
        <v>110</v>
      </c>
      <c r="C225" s="109" t="s">
        <v>66</v>
      </c>
      <c r="D225" s="70">
        <f t="shared" si="18"/>
        <v>808.82352941176475</v>
      </c>
      <c r="E225" s="110">
        <v>6.7060000000000004</v>
      </c>
      <c r="F225" s="111">
        <v>1.0859999999999999E-3</v>
      </c>
      <c r="G225" s="107">
        <f t="shared" si="21"/>
        <v>6.7070860000000003</v>
      </c>
      <c r="H225" s="72">
        <v>111.63</v>
      </c>
      <c r="I225" s="74" t="s">
        <v>12</v>
      </c>
      <c r="J225" s="75">
        <f t="shared" si="20"/>
        <v>111630</v>
      </c>
      <c r="K225" s="72">
        <v>4.4000000000000004</v>
      </c>
      <c r="L225" s="74" t="s">
        <v>12</v>
      </c>
      <c r="M225" s="75">
        <f t="shared" si="22"/>
        <v>4400</v>
      </c>
      <c r="N225" s="72">
        <v>160.15</v>
      </c>
      <c r="O225" s="74" t="s">
        <v>65</v>
      </c>
      <c r="P225" s="71">
        <f t="shared" si="19"/>
        <v>160.15</v>
      </c>
    </row>
    <row r="226" spans="1:16">
      <c r="B226" s="108">
        <v>120</v>
      </c>
      <c r="C226" s="109" t="s">
        <v>66</v>
      </c>
      <c r="D226" s="70">
        <f t="shared" si="18"/>
        <v>882.35294117647061</v>
      </c>
      <c r="E226" s="110">
        <v>6.5529999999999999</v>
      </c>
      <c r="F226" s="111">
        <v>1.0020000000000001E-3</v>
      </c>
      <c r="G226" s="107">
        <f t="shared" si="21"/>
        <v>6.5540019999999997</v>
      </c>
      <c r="H226" s="72">
        <v>126.38</v>
      </c>
      <c r="I226" s="74" t="s">
        <v>12</v>
      </c>
      <c r="J226" s="75">
        <f t="shared" si="20"/>
        <v>126380</v>
      </c>
      <c r="K226" s="72">
        <v>4.87</v>
      </c>
      <c r="L226" s="74" t="s">
        <v>12</v>
      </c>
      <c r="M226" s="75">
        <f t="shared" si="22"/>
        <v>4870</v>
      </c>
      <c r="N226" s="72">
        <v>178.26</v>
      </c>
      <c r="O226" s="74" t="s">
        <v>65</v>
      </c>
      <c r="P226" s="71">
        <f t="shared" si="19"/>
        <v>178.26</v>
      </c>
    </row>
    <row r="227" spans="1:16">
      <c r="B227" s="108">
        <v>130</v>
      </c>
      <c r="C227" s="109" t="s">
        <v>66</v>
      </c>
      <c r="D227" s="70">
        <f t="shared" si="18"/>
        <v>955.88235294117646</v>
      </c>
      <c r="E227" s="110">
        <v>6.4269999999999996</v>
      </c>
      <c r="F227" s="111">
        <v>9.3110000000000003E-4</v>
      </c>
      <c r="G227" s="107">
        <f t="shared" si="21"/>
        <v>6.4279310999999995</v>
      </c>
      <c r="H227" s="72">
        <v>141.44</v>
      </c>
      <c r="I227" s="74" t="s">
        <v>12</v>
      </c>
      <c r="J227" s="75">
        <f t="shared" si="20"/>
        <v>141440</v>
      </c>
      <c r="K227" s="72">
        <v>5.32</v>
      </c>
      <c r="L227" s="74" t="s">
        <v>12</v>
      </c>
      <c r="M227" s="75">
        <f t="shared" si="22"/>
        <v>5320</v>
      </c>
      <c r="N227" s="72">
        <v>196.3</v>
      </c>
      <c r="O227" s="74" t="s">
        <v>65</v>
      </c>
      <c r="P227" s="71">
        <f t="shared" si="19"/>
        <v>196.3</v>
      </c>
    </row>
    <row r="228" spans="1:16">
      <c r="A228" s="4">
        <v>228</v>
      </c>
      <c r="B228" s="108">
        <v>136</v>
      </c>
      <c r="C228" s="109" t="s">
        <v>66</v>
      </c>
      <c r="D228" s="70">
        <f t="shared" si="18"/>
        <v>1000</v>
      </c>
      <c r="E228" s="110">
        <v>6.3650000000000002</v>
      </c>
      <c r="F228" s="111">
        <v>8.9329999999999998E-4</v>
      </c>
      <c r="G228" s="107">
        <f t="shared" si="21"/>
        <v>6.3658933000000006</v>
      </c>
      <c r="H228" s="72">
        <v>150.61000000000001</v>
      </c>
      <c r="I228" s="74" t="s">
        <v>12</v>
      </c>
      <c r="J228" s="75">
        <f t="shared" si="20"/>
        <v>150610</v>
      </c>
      <c r="K228" s="72">
        <v>5.47</v>
      </c>
      <c r="L228" s="74" t="s">
        <v>12</v>
      </c>
      <c r="M228" s="75">
        <f t="shared" si="22"/>
        <v>5470</v>
      </c>
      <c r="N228" s="72">
        <v>207.07</v>
      </c>
      <c r="O228" s="74" t="s">
        <v>65</v>
      </c>
      <c r="P228" s="71">
        <f t="shared" si="19"/>
        <v>207.07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srim136Xe_Si</vt:lpstr>
      <vt:lpstr>srim136Xe_Al</vt:lpstr>
      <vt:lpstr>srim136Xe_Au</vt:lpstr>
      <vt:lpstr>srim136Xe_C</vt:lpstr>
      <vt:lpstr>srim136Xe_Air</vt:lpstr>
      <vt:lpstr>srim136Xe_Kapton</vt:lpstr>
      <vt:lpstr>srim136Xe_Mylar</vt:lpstr>
      <vt:lpstr>srim136Xe_EJ212</vt:lpstr>
    </vt:vector>
  </TitlesOfParts>
  <Company>RIKEN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SRIMfit</dc:title>
  <dc:subject>ver.210</dc:subject>
  <dc:creator>Ayoshida(RIKEN)</dc:creator>
  <cp:lastModifiedBy>ayoshida</cp:lastModifiedBy>
  <cp:lastPrinted>2017-03-21T09:13:02Z</cp:lastPrinted>
  <dcterms:created xsi:type="dcterms:W3CDTF">2008-11-07T05:47:18Z</dcterms:created>
  <dcterms:modified xsi:type="dcterms:W3CDTF">2017-06-12T23:32:52Z</dcterms:modified>
</cp:coreProperties>
</file>