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yoshida\Documents\_Today__\_AyLIB\_SRIMfit-AyLIB\170609-SRIMfit LET_R plot\_SRIMwb\RknSRIMwb\"/>
    </mc:Choice>
  </mc:AlternateContent>
  <bookViews>
    <workbookView xWindow="0" yWindow="0" windowWidth="17400" windowHeight="10725" tabRatio="748"/>
  </bookViews>
  <sheets>
    <sheet name="srim20Ne_Si" sheetId="139" r:id="rId1"/>
    <sheet name="srim20Ne_Al" sheetId="106" r:id="rId2"/>
    <sheet name="srim20Ne_Au" sheetId="132" r:id="rId3"/>
    <sheet name="srim20Ne_C" sheetId="140" r:id="rId4"/>
    <sheet name="srim20Ne_Air" sheetId="141" r:id="rId5"/>
    <sheet name="srim20Ne_Kapton" sheetId="118" r:id="rId6"/>
    <sheet name="srim20Ne_Mylar" sheetId="130" r:id="rId7"/>
    <sheet name="srim20Ne_EJ212" sheetId="131" r:id="rId8"/>
  </sheets>
  <calcPr calcId="152511" iterate="1" iterateCount="1000"/>
  <customWorkbookViews>
    <customWorkbookView name="view2" guid="{3AC4C5A4-CC01-4AA2-8975-95BDDCF33CBA}" xWindow="9" yWindow="76" windowWidth="1821" windowHeight="634" activeSheetId="80"/>
    <customWorkbookView name="view1" guid="{8A5D6D5C-C043-4E6B-AB9F-8AB531120421}" xWindow="9" yWindow="76" windowWidth="1821" windowHeight="634" activeSheetId="80"/>
  </customWorkbookViews>
</workbook>
</file>

<file path=xl/calcChain.xml><?xml version="1.0" encoding="utf-8"?>
<calcChain xmlns="http://schemas.openxmlformats.org/spreadsheetml/2006/main">
  <c r="P228" i="131" l="1"/>
  <c r="P227" i="131"/>
  <c r="P226" i="131"/>
  <c r="P225" i="131"/>
  <c r="P224" i="131"/>
  <c r="P223" i="131"/>
  <c r="P222" i="131"/>
  <c r="P221" i="131"/>
  <c r="P220" i="131"/>
  <c r="M208" i="131"/>
  <c r="M207" i="131"/>
  <c r="M206" i="131"/>
  <c r="M205" i="131"/>
  <c r="J185" i="131"/>
  <c r="P174" i="131"/>
  <c r="P173" i="131"/>
  <c r="P172" i="131"/>
  <c r="P171" i="131"/>
  <c r="M158" i="131"/>
  <c r="J104" i="131"/>
  <c r="P228" i="130"/>
  <c r="P227" i="130"/>
  <c r="P226" i="130"/>
  <c r="P225" i="130"/>
  <c r="P224" i="130"/>
  <c r="P223" i="130"/>
  <c r="P222" i="130"/>
  <c r="P221" i="130"/>
  <c r="M208" i="130"/>
  <c r="M207" i="130"/>
  <c r="J187" i="130"/>
  <c r="J186" i="130"/>
  <c r="P175" i="130"/>
  <c r="P174" i="130"/>
  <c r="P173" i="130"/>
  <c r="P172" i="130"/>
  <c r="J106" i="130"/>
  <c r="J105" i="130"/>
  <c r="P228" i="118"/>
  <c r="P227" i="118"/>
  <c r="P226" i="118"/>
  <c r="P225" i="118"/>
  <c r="P224" i="118"/>
  <c r="P223" i="118"/>
  <c r="P222" i="118"/>
  <c r="P221" i="118"/>
  <c r="M208" i="118"/>
  <c r="M207" i="118"/>
  <c r="J187" i="118"/>
  <c r="J186" i="118"/>
  <c r="P175" i="118"/>
  <c r="P174" i="118"/>
  <c r="P173" i="118"/>
  <c r="P172" i="118"/>
  <c r="J106" i="118"/>
  <c r="J105" i="118"/>
  <c r="P227" i="141"/>
  <c r="P226" i="141"/>
  <c r="P225" i="141"/>
  <c r="P224" i="141"/>
  <c r="P223" i="141"/>
  <c r="P222" i="141"/>
  <c r="P221" i="141"/>
  <c r="P220" i="141"/>
  <c r="P219" i="141"/>
  <c r="M209" i="141"/>
  <c r="M208" i="141"/>
  <c r="M207" i="141"/>
  <c r="M206" i="141"/>
  <c r="M205" i="141"/>
  <c r="J186" i="141"/>
  <c r="J185" i="141"/>
  <c r="P168" i="141"/>
  <c r="P167" i="141"/>
  <c r="P166" i="141"/>
  <c r="M158" i="141"/>
  <c r="M157" i="141"/>
  <c r="P20" i="141"/>
  <c r="P21" i="141"/>
  <c r="P22" i="141"/>
  <c r="P23" i="141"/>
  <c r="P24" i="141"/>
  <c r="P25" i="141"/>
  <c r="P26" i="141"/>
  <c r="P27" i="141"/>
  <c r="P28" i="141"/>
  <c r="P29" i="141"/>
  <c r="P30" i="141"/>
  <c r="P31" i="141"/>
  <c r="P32" i="141"/>
  <c r="P33" i="141"/>
  <c r="P34" i="141"/>
  <c r="P35" i="141"/>
  <c r="P36" i="141"/>
  <c r="P37" i="141"/>
  <c r="P38" i="141"/>
  <c r="P39" i="141"/>
  <c r="P40" i="141"/>
  <c r="P41" i="141"/>
  <c r="P42" i="141"/>
  <c r="P43" i="141"/>
  <c r="P44" i="141"/>
  <c r="P45" i="141"/>
  <c r="P46" i="141"/>
  <c r="P47" i="141"/>
  <c r="P48" i="141"/>
  <c r="P49" i="141"/>
  <c r="P50" i="141"/>
  <c r="P51" i="141"/>
  <c r="P52" i="141"/>
  <c r="P53" i="141"/>
  <c r="P54" i="141"/>
  <c r="P55" i="141"/>
  <c r="P56" i="141"/>
  <c r="P57" i="141"/>
  <c r="P58" i="141"/>
  <c r="P59" i="141"/>
  <c r="P60" i="141"/>
  <c r="P61" i="141"/>
  <c r="P62" i="141"/>
  <c r="P63" i="141"/>
  <c r="P64" i="141"/>
  <c r="P65" i="141"/>
  <c r="P66" i="141"/>
  <c r="P67" i="141"/>
  <c r="P68" i="141"/>
  <c r="P69" i="141"/>
  <c r="P70" i="141"/>
  <c r="P71" i="141"/>
  <c r="P72" i="141"/>
  <c r="P73" i="141"/>
  <c r="P74" i="141"/>
  <c r="P75" i="141"/>
  <c r="P76" i="141"/>
  <c r="P77" i="141"/>
  <c r="P78" i="141"/>
  <c r="P79" i="141"/>
  <c r="P80" i="141"/>
  <c r="P81" i="141"/>
  <c r="P82" i="141"/>
  <c r="P83" i="141"/>
  <c r="P84" i="141"/>
  <c r="P85" i="141"/>
  <c r="P86" i="141"/>
  <c r="P87" i="141"/>
  <c r="P88" i="141"/>
  <c r="P89" i="141"/>
  <c r="P90" i="141"/>
  <c r="P91" i="141"/>
  <c r="P92" i="141"/>
  <c r="P93" i="141"/>
  <c r="P94" i="141"/>
  <c r="P95" i="141"/>
  <c r="P96" i="141"/>
  <c r="P97" i="141"/>
  <c r="P98" i="141"/>
  <c r="P99" i="141"/>
  <c r="P100" i="141"/>
  <c r="P101" i="141"/>
  <c r="P102" i="141"/>
  <c r="P103" i="141"/>
  <c r="P104" i="141"/>
  <c r="P105" i="141"/>
  <c r="P106" i="141"/>
  <c r="P107" i="141"/>
  <c r="P108" i="141"/>
  <c r="P109" i="141"/>
  <c r="P110" i="141"/>
  <c r="P111" i="141"/>
  <c r="P112" i="141"/>
  <c r="P113" i="141"/>
  <c r="P114" i="141"/>
  <c r="P115" i="141"/>
  <c r="P116" i="141"/>
  <c r="P117" i="141"/>
  <c r="P118" i="141"/>
  <c r="P119" i="141"/>
  <c r="P120" i="141"/>
  <c r="P121" i="141"/>
  <c r="P122" i="141"/>
  <c r="P123" i="141"/>
  <c r="P124" i="141"/>
  <c r="P125" i="141"/>
  <c r="P126" i="141"/>
  <c r="P127" i="141"/>
  <c r="P128" i="141"/>
  <c r="P129" i="141"/>
  <c r="P130" i="141"/>
  <c r="P131" i="141"/>
  <c r="P132" i="141"/>
  <c r="P133" i="141"/>
  <c r="P134" i="141"/>
  <c r="P135" i="141"/>
  <c r="P136" i="141"/>
  <c r="P137" i="141"/>
  <c r="P138" i="141"/>
  <c r="P139" i="141"/>
  <c r="P140" i="141"/>
  <c r="P141" i="141"/>
  <c r="P142" i="141"/>
  <c r="P143" i="141"/>
  <c r="P144" i="141"/>
  <c r="P145" i="141"/>
  <c r="P146" i="141"/>
  <c r="P147" i="141"/>
  <c r="P148" i="141"/>
  <c r="P149" i="141"/>
  <c r="P150" i="141"/>
  <c r="P151" i="141"/>
  <c r="P152" i="141"/>
  <c r="P153" i="141"/>
  <c r="P154" i="141"/>
  <c r="P155" i="141"/>
  <c r="P156" i="141"/>
  <c r="P157" i="141"/>
  <c r="P158" i="141"/>
  <c r="P159" i="141"/>
  <c r="P160" i="141"/>
  <c r="P161" i="141"/>
  <c r="P162" i="141"/>
  <c r="P163" i="141"/>
  <c r="P164" i="141"/>
  <c r="P165" i="141"/>
  <c r="P169" i="141"/>
  <c r="P170" i="141"/>
  <c r="P171" i="141"/>
  <c r="P172" i="141"/>
  <c r="P173" i="141"/>
  <c r="P174" i="141"/>
  <c r="P175" i="141"/>
  <c r="P176" i="141"/>
  <c r="P177" i="141"/>
  <c r="P178" i="141"/>
  <c r="P179" i="141"/>
  <c r="P180" i="141"/>
  <c r="P181" i="141"/>
  <c r="P182" i="141"/>
  <c r="P183" i="141"/>
  <c r="P184" i="141"/>
  <c r="P185" i="141"/>
  <c r="P186" i="141"/>
  <c r="P187" i="141"/>
  <c r="P188" i="141"/>
  <c r="P189" i="141"/>
  <c r="P190" i="141"/>
  <c r="P191" i="141"/>
  <c r="P192" i="141"/>
  <c r="P193" i="141"/>
  <c r="P194" i="141"/>
  <c r="P195" i="141"/>
  <c r="P196" i="141"/>
  <c r="P197" i="141"/>
  <c r="P198" i="141"/>
  <c r="P199" i="141"/>
  <c r="P200" i="141"/>
  <c r="P201" i="141"/>
  <c r="P202" i="141"/>
  <c r="P203" i="141"/>
  <c r="P204" i="141"/>
  <c r="P205" i="141"/>
  <c r="P206" i="141"/>
  <c r="P207" i="141"/>
  <c r="P208" i="141"/>
  <c r="P209" i="141"/>
  <c r="P210" i="141"/>
  <c r="P211" i="141"/>
  <c r="P212" i="141"/>
  <c r="P213" i="141"/>
  <c r="P214" i="141"/>
  <c r="P215" i="141"/>
  <c r="P216" i="141"/>
  <c r="P217" i="141"/>
  <c r="P218" i="141"/>
  <c r="P228" i="141"/>
  <c r="M228" i="141"/>
  <c r="J228" i="141"/>
  <c r="G228" i="141"/>
  <c r="D228" i="141"/>
  <c r="M227" i="141"/>
  <c r="J227" i="141"/>
  <c r="G227" i="141"/>
  <c r="D227" i="141"/>
  <c r="M226" i="141"/>
  <c r="J226" i="141"/>
  <c r="G226" i="141"/>
  <c r="D226" i="141"/>
  <c r="M225" i="141"/>
  <c r="J225" i="141"/>
  <c r="G225" i="141"/>
  <c r="D225" i="141"/>
  <c r="M224" i="141"/>
  <c r="J224" i="141"/>
  <c r="G224" i="141"/>
  <c r="D224" i="141"/>
  <c r="M223" i="141"/>
  <c r="J223" i="141"/>
  <c r="G223" i="141"/>
  <c r="D223" i="141"/>
  <c r="M222" i="141"/>
  <c r="J222" i="141"/>
  <c r="G222" i="141"/>
  <c r="D222" i="141"/>
  <c r="M221" i="141"/>
  <c r="J221" i="141"/>
  <c r="G221" i="141"/>
  <c r="D221" i="141"/>
  <c r="M220" i="141"/>
  <c r="J220" i="141"/>
  <c r="G220" i="141"/>
  <c r="D220" i="141"/>
  <c r="M219" i="141"/>
  <c r="J219" i="141"/>
  <c r="G219" i="141"/>
  <c r="D219" i="141"/>
  <c r="M218" i="141"/>
  <c r="J218" i="141"/>
  <c r="G218" i="141"/>
  <c r="D218" i="141"/>
  <c r="M217" i="141"/>
  <c r="J217" i="141"/>
  <c r="G217" i="141"/>
  <c r="D217" i="141"/>
  <c r="M216" i="141"/>
  <c r="J216" i="141"/>
  <c r="G216" i="141"/>
  <c r="D216" i="141"/>
  <c r="M215" i="141"/>
  <c r="J215" i="141"/>
  <c r="G215" i="141"/>
  <c r="D215" i="141"/>
  <c r="M214" i="141"/>
  <c r="J214" i="141"/>
  <c r="G214" i="141"/>
  <c r="D214" i="141"/>
  <c r="M213" i="141"/>
  <c r="J213" i="141"/>
  <c r="G213" i="141"/>
  <c r="D213" i="141"/>
  <c r="M212" i="141"/>
  <c r="J212" i="141"/>
  <c r="G212" i="141"/>
  <c r="D212" i="141"/>
  <c r="M211" i="141"/>
  <c r="J211" i="141"/>
  <c r="G211" i="141"/>
  <c r="D211" i="141"/>
  <c r="M210" i="141"/>
  <c r="J210" i="141"/>
  <c r="G210" i="141"/>
  <c r="D210" i="141"/>
  <c r="J209" i="141"/>
  <c r="G209" i="141"/>
  <c r="D209" i="141"/>
  <c r="J208" i="141"/>
  <c r="G208" i="141"/>
  <c r="D208" i="141"/>
  <c r="J207" i="141"/>
  <c r="G207" i="141"/>
  <c r="D207" i="141"/>
  <c r="J206" i="141"/>
  <c r="G206" i="141"/>
  <c r="D206" i="141"/>
  <c r="J205" i="141"/>
  <c r="G205" i="141"/>
  <c r="D205" i="141"/>
  <c r="M204" i="141"/>
  <c r="J204" i="141"/>
  <c r="G204" i="141"/>
  <c r="D204" i="141"/>
  <c r="M203" i="141"/>
  <c r="J203" i="141"/>
  <c r="G203" i="141"/>
  <c r="D203" i="141"/>
  <c r="M202" i="141"/>
  <c r="J202" i="141"/>
  <c r="G202" i="141"/>
  <c r="D202" i="141"/>
  <c r="M201" i="141"/>
  <c r="J201" i="141"/>
  <c r="G201" i="141"/>
  <c r="D201" i="141"/>
  <c r="M200" i="141"/>
  <c r="J200" i="141"/>
  <c r="G200" i="141"/>
  <c r="D200" i="141"/>
  <c r="M199" i="141"/>
  <c r="J199" i="141"/>
  <c r="G199" i="141"/>
  <c r="D199" i="141"/>
  <c r="M198" i="141"/>
  <c r="J198" i="141"/>
  <c r="G198" i="141"/>
  <c r="D198" i="141"/>
  <c r="M197" i="141"/>
  <c r="J197" i="141"/>
  <c r="G197" i="141"/>
  <c r="D197" i="141"/>
  <c r="M196" i="141"/>
  <c r="J196" i="141"/>
  <c r="G196" i="141"/>
  <c r="D196" i="141"/>
  <c r="M195" i="141"/>
  <c r="J195" i="141"/>
  <c r="G195" i="141"/>
  <c r="D195" i="141"/>
  <c r="M194" i="141"/>
  <c r="J194" i="141"/>
  <c r="G194" i="141"/>
  <c r="D194" i="141"/>
  <c r="M193" i="141"/>
  <c r="J193" i="141"/>
  <c r="G193" i="141"/>
  <c r="D193" i="141"/>
  <c r="M192" i="141"/>
  <c r="J192" i="141"/>
  <c r="G192" i="141"/>
  <c r="D192" i="141"/>
  <c r="M191" i="141"/>
  <c r="J191" i="141"/>
  <c r="G191" i="141"/>
  <c r="D191" i="141"/>
  <c r="M190" i="141"/>
  <c r="J190" i="141"/>
  <c r="G190" i="141"/>
  <c r="D190" i="141"/>
  <c r="M189" i="141"/>
  <c r="J189" i="141"/>
  <c r="G189" i="141"/>
  <c r="D189" i="141"/>
  <c r="M188" i="141"/>
  <c r="J188" i="141"/>
  <c r="G188" i="141"/>
  <c r="D188" i="141"/>
  <c r="M187" i="141"/>
  <c r="J187" i="141"/>
  <c r="G187" i="141"/>
  <c r="D187" i="141"/>
  <c r="M186" i="141"/>
  <c r="G186" i="141"/>
  <c r="D186" i="141"/>
  <c r="M185" i="141"/>
  <c r="G185" i="141"/>
  <c r="D185" i="141"/>
  <c r="M184" i="141"/>
  <c r="J184" i="141"/>
  <c r="G184" i="141"/>
  <c r="D184" i="141"/>
  <c r="M183" i="141"/>
  <c r="J183" i="141"/>
  <c r="G183" i="141"/>
  <c r="D183" i="141"/>
  <c r="M182" i="141"/>
  <c r="J182" i="141"/>
  <c r="G182" i="141"/>
  <c r="D182" i="141"/>
  <c r="M181" i="141"/>
  <c r="J181" i="141"/>
  <c r="G181" i="141"/>
  <c r="D181" i="141"/>
  <c r="M180" i="141"/>
  <c r="J180" i="141"/>
  <c r="G180" i="141"/>
  <c r="D180" i="141"/>
  <c r="M179" i="141"/>
  <c r="J179" i="141"/>
  <c r="G179" i="141"/>
  <c r="D179" i="141"/>
  <c r="M178" i="141"/>
  <c r="J178" i="141"/>
  <c r="G178" i="141"/>
  <c r="D178" i="141"/>
  <c r="M177" i="141"/>
  <c r="J177" i="141"/>
  <c r="G177" i="141"/>
  <c r="D177" i="141"/>
  <c r="M176" i="141"/>
  <c r="J176" i="141"/>
  <c r="G176" i="141"/>
  <c r="D176" i="141"/>
  <c r="M175" i="141"/>
  <c r="J175" i="141"/>
  <c r="G175" i="141"/>
  <c r="D175" i="141"/>
  <c r="M174" i="141"/>
  <c r="J174" i="141"/>
  <c r="G174" i="141"/>
  <c r="D174" i="141"/>
  <c r="M173" i="141"/>
  <c r="J173" i="141"/>
  <c r="G173" i="141"/>
  <c r="D173" i="141"/>
  <c r="M172" i="141"/>
  <c r="J172" i="141"/>
  <c r="G172" i="141"/>
  <c r="D172" i="141"/>
  <c r="M171" i="141"/>
  <c r="J171" i="141"/>
  <c r="G171" i="141"/>
  <c r="D171" i="141"/>
  <c r="M170" i="141"/>
  <c r="J170" i="141"/>
  <c r="G170" i="141"/>
  <c r="D170" i="141"/>
  <c r="M169" i="141"/>
  <c r="J169" i="141"/>
  <c r="G169" i="141"/>
  <c r="D169" i="141"/>
  <c r="M168" i="141"/>
  <c r="J168" i="141"/>
  <c r="G168" i="141"/>
  <c r="D168" i="141"/>
  <c r="M167" i="141"/>
  <c r="J167" i="141"/>
  <c r="G167" i="141"/>
  <c r="D167" i="141"/>
  <c r="M166" i="141"/>
  <c r="J166" i="141"/>
  <c r="G166" i="141"/>
  <c r="D166" i="141"/>
  <c r="M165" i="141"/>
  <c r="J165" i="141"/>
  <c r="G165" i="141"/>
  <c r="D165" i="141"/>
  <c r="M164" i="141"/>
  <c r="J164" i="141"/>
  <c r="G164" i="141"/>
  <c r="D164" i="141"/>
  <c r="M163" i="141"/>
  <c r="J163" i="141"/>
  <c r="G163" i="141"/>
  <c r="D163" i="141"/>
  <c r="M162" i="141"/>
  <c r="J162" i="141"/>
  <c r="G162" i="141"/>
  <c r="D162" i="141"/>
  <c r="M161" i="141"/>
  <c r="J161" i="141"/>
  <c r="G161" i="141"/>
  <c r="D161" i="141"/>
  <c r="M160" i="141"/>
  <c r="J160" i="141"/>
  <c r="G160" i="141"/>
  <c r="D160" i="141"/>
  <c r="M159" i="141"/>
  <c r="J159" i="141"/>
  <c r="G159" i="141"/>
  <c r="D159" i="141"/>
  <c r="J158" i="141"/>
  <c r="G158" i="141"/>
  <c r="D158" i="141"/>
  <c r="J157" i="141"/>
  <c r="G157" i="141"/>
  <c r="D157" i="141"/>
  <c r="M156" i="141"/>
  <c r="J156" i="141"/>
  <c r="G156" i="141"/>
  <c r="D156" i="141"/>
  <c r="M155" i="141"/>
  <c r="J155" i="141"/>
  <c r="G155" i="141"/>
  <c r="D155" i="141"/>
  <c r="M154" i="141"/>
  <c r="J154" i="141"/>
  <c r="G154" i="141"/>
  <c r="D154" i="141"/>
  <c r="M153" i="141"/>
  <c r="J153" i="141"/>
  <c r="G153" i="141"/>
  <c r="D153" i="141"/>
  <c r="M152" i="141"/>
  <c r="J152" i="141"/>
  <c r="G152" i="141"/>
  <c r="D152" i="141"/>
  <c r="M151" i="141"/>
  <c r="J151" i="141"/>
  <c r="G151" i="141"/>
  <c r="D151" i="141"/>
  <c r="M150" i="141"/>
  <c r="J150" i="141"/>
  <c r="G150" i="141"/>
  <c r="D150" i="141"/>
  <c r="M149" i="141"/>
  <c r="J149" i="141"/>
  <c r="G149" i="141"/>
  <c r="D149" i="141"/>
  <c r="M148" i="141"/>
  <c r="J148" i="141"/>
  <c r="G148" i="141"/>
  <c r="D148" i="141"/>
  <c r="M147" i="141"/>
  <c r="J147" i="141"/>
  <c r="G147" i="141"/>
  <c r="D147" i="141"/>
  <c r="M146" i="141"/>
  <c r="J146" i="141"/>
  <c r="G146" i="141"/>
  <c r="D146" i="141"/>
  <c r="M145" i="141"/>
  <c r="J145" i="141"/>
  <c r="G145" i="141"/>
  <c r="D145" i="141"/>
  <c r="M144" i="141"/>
  <c r="J144" i="141"/>
  <c r="G144" i="141"/>
  <c r="D144" i="141"/>
  <c r="M143" i="141"/>
  <c r="J143" i="141"/>
  <c r="G143" i="141"/>
  <c r="D143" i="141"/>
  <c r="M142" i="141"/>
  <c r="J142" i="141"/>
  <c r="G142" i="141"/>
  <c r="D142" i="141"/>
  <c r="M141" i="141"/>
  <c r="J141" i="141"/>
  <c r="G141" i="141"/>
  <c r="D141" i="141"/>
  <c r="M140" i="141"/>
  <c r="J140" i="141"/>
  <c r="G140" i="141"/>
  <c r="D140" i="141"/>
  <c r="M139" i="141"/>
  <c r="J139" i="141"/>
  <c r="G139" i="141"/>
  <c r="D139" i="141"/>
  <c r="M138" i="141"/>
  <c r="J138" i="141"/>
  <c r="G138" i="141"/>
  <c r="D138" i="141"/>
  <c r="M137" i="141"/>
  <c r="J137" i="141"/>
  <c r="G137" i="141"/>
  <c r="D137" i="141"/>
  <c r="M136" i="141"/>
  <c r="J136" i="141"/>
  <c r="G136" i="141"/>
  <c r="D136" i="141"/>
  <c r="M135" i="141"/>
  <c r="J135" i="141"/>
  <c r="G135" i="141"/>
  <c r="D135" i="141"/>
  <c r="M134" i="141"/>
  <c r="J134" i="141"/>
  <c r="G134" i="141"/>
  <c r="D134" i="141"/>
  <c r="M133" i="141"/>
  <c r="J133" i="141"/>
  <c r="G133" i="141"/>
  <c r="D133" i="141"/>
  <c r="M132" i="141"/>
  <c r="J132" i="141"/>
  <c r="G132" i="141"/>
  <c r="D132" i="141"/>
  <c r="M131" i="141"/>
  <c r="J131" i="141"/>
  <c r="G131" i="141"/>
  <c r="D131" i="141"/>
  <c r="M130" i="141"/>
  <c r="J130" i="141"/>
  <c r="G130" i="141"/>
  <c r="D130" i="141"/>
  <c r="M129" i="141"/>
  <c r="J129" i="141"/>
  <c r="G129" i="141"/>
  <c r="D129" i="141"/>
  <c r="M128" i="141"/>
  <c r="J128" i="141"/>
  <c r="G128" i="141"/>
  <c r="D128" i="141"/>
  <c r="M127" i="141"/>
  <c r="J127" i="141"/>
  <c r="G127" i="141"/>
  <c r="D127" i="141"/>
  <c r="M126" i="141"/>
  <c r="J126" i="141"/>
  <c r="G126" i="141"/>
  <c r="D126" i="141"/>
  <c r="M125" i="141"/>
  <c r="J125" i="141"/>
  <c r="G125" i="141"/>
  <c r="D125" i="141"/>
  <c r="M124" i="141"/>
  <c r="J124" i="141"/>
  <c r="G124" i="141"/>
  <c r="D124" i="141"/>
  <c r="M123" i="141"/>
  <c r="J123" i="141"/>
  <c r="G123" i="141"/>
  <c r="D123" i="141"/>
  <c r="M122" i="141"/>
  <c r="J122" i="141"/>
  <c r="G122" i="141"/>
  <c r="D122" i="141"/>
  <c r="M121" i="141"/>
  <c r="J121" i="141"/>
  <c r="G121" i="141"/>
  <c r="D121" i="141"/>
  <c r="M120" i="141"/>
  <c r="J120" i="141"/>
  <c r="G120" i="141"/>
  <c r="D120" i="141"/>
  <c r="M119" i="141"/>
  <c r="J119" i="141"/>
  <c r="G119" i="141"/>
  <c r="D119" i="141"/>
  <c r="M118" i="141"/>
  <c r="J118" i="141"/>
  <c r="G118" i="141"/>
  <c r="D118" i="141"/>
  <c r="M117" i="141"/>
  <c r="J117" i="141"/>
  <c r="G117" i="141"/>
  <c r="D117" i="141"/>
  <c r="M116" i="141"/>
  <c r="J116" i="141"/>
  <c r="G116" i="141"/>
  <c r="D116" i="141"/>
  <c r="M115" i="141"/>
  <c r="J115" i="141"/>
  <c r="G115" i="141"/>
  <c r="D115" i="141"/>
  <c r="M114" i="141"/>
  <c r="J114" i="141"/>
  <c r="G114" i="141"/>
  <c r="D114" i="141"/>
  <c r="M113" i="141"/>
  <c r="J113" i="141"/>
  <c r="G113" i="141"/>
  <c r="D113" i="141"/>
  <c r="M112" i="141"/>
  <c r="J112" i="141"/>
  <c r="G112" i="141"/>
  <c r="D112" i="141"/>
  <c r="M111" i="141"/>
  <c r="J111" i="141"/>
  <c r="G111" i="141"/>
  <c r="D111" i="141"/>
  <c r="M110" i="141"/>
  <c r="J110" i="141"/>
  <c r="G110" i="141"/>
  <c r="D110" i="141"/>
  <c r="M109" i="141"/>
  <c r="J109" i="141"/>
  <c r="G109" i="141"/>
  <c r="D109" i="141"/>
  <c r="M108" i="141"/>
  <c r="J108" i="141"/>
  <c r="G108" i="141"/>
  <c r="D108" i="141"/>
  <c r="M107" i="141"/>
  <c r="J107" i="141"/>
  <c r="G107" i="141"/>
  <c r="D107" i="141"/>
  <c r="M106" i="141"/>
  <c r="J106" i="141"/>
  <c r="G106" i="141"/>
  <c r="D106" i="141"/>
  <c r="M105" i="141"/>
  <c r="J105" i="141"/>
  <c r="G105" i="141"/>
  <c r="D105" i="141"/>
  <c r="M104" i="141"/>
  <c r="J104" i="141"/>
  <c r="G104" i="141"/>
  <c r="D104" i="141"/>
  <c r="M103" i="141"/>
  <c r="J103" i="141"/>
  <c r="G103" i="141"/>
  <c r="D103" i="141"/>
  <c r="M102" i="141"/>
  <c r="J102" i="141"/>
  <c r="G102" i="141"/>
  <c r="D102" i="141"/>
  <c r="M101" i="141"/>
  <c r="J101" i="141"/>
  <c r="G101" i="141"/>
  <c r="D101" i="141"/>
  <c r="M100" i="141"/>
  <c r="J100" i="141"/>
  <c r="G100" i="141"/>
  <c r="D100" i="141"/>
  <c r="M99" i="141"/>
  <c r="J99" i="141"/>
  <c r="G99" i="141"/>
  <c r="D99" i="141"/>
  <c r="M98" i="141"/>
  <c r="J98" i="141"/>
  <c r="G98" i="141"/>
  <c r="D98" i="141"/>
  <c r="M97" i="141"/>
  <c r="J97" i="141"/>
  <c r="G97" i="141"/>
  <c r="D97" i="141"/>
  <c r="M96" i="141"/>
  <c r="J96" i="141"/>
  <c r="G96" i="141"/>
  <c r="D96" i="141"/>
  <c r="M95" i="141"/>
  <c r="J95" i="141"/>
  <c r="G95" i="141"/>
  <c r="D95" i="141"/>
  <c r="M94" i="141"/>
  <c r="J94" i="141"/>
  <c r="G94" i="141"/>
  <c r="D94" i="141"/>
  <c r="M93" i="141"/>
  <c r="J93" i="141"/>
  <c r="G93" i="141"/>
  <c r="D93" i="141"/>
  <c r="M92" i="141"/>
  <c r="J92" i="141"/>
  <c r="G92" i="141"/>
  <c r="D92" i="141"/>
  <c r="M91" i="141"/>
  <c r="J91" i="141"/>
  <c r="G91" i="141"/>
  <c r="D91" i="141"/>
  <c r="M90" i="141"/>
  <c r="J90" i="141"/>
  <c r="G90" i="141"/>
  <c r="D90" i="141"/>
  <c r="M89" i="141"/>
  <c r="J89" i="141"/>
  <c r="G89" i="141"/>
  <c r="D89" i="141"/>
  <c r="M88" i="141"/>
  <c r="J88" i="141"/>
  <c r="G88" i="141"/>
  <c r="D88" i="141"/>
  <c r="M87" i="141"/>
  <c r="J87" i="141"/>
  <c r="G87" i="141"/>
  <c r="D87" i="141"/>
  <c r="M86" i="141"/>
  <c r="J86" i="141"/>
  <c r="G86" i="141"/>
  <c r="D86" i="141"/>
  <c r="M85" i="141"/>
  <c r="J85" i="141"/>
  <c r="G85" i="141"/>
  <c r="D85" i="141"/>
  <c r="M84" i="141"/>
  <c r="J84" i="141"/>
  <c r="G84" i="141"/>
  <c r="D84" i="141"/>
  <c r="M83" i="141"/>
  <c r="J83" i="141"/>
  <c r="G83" i="141"/>
  <c r="D83" i="141"/>
  <c r="M82" i="141"/>
  <c r="J82" i="141"/>
  <c r="G82" i="141"/>
  <c r="D82" i="141"/>
  <c r="M81" i="141"/>
  <c r="J81" i="141"/>
  <c r="G81" i="141"/>
  <c r="D81" i="141"/>
  <c r="M80" i="141"/>
  <c r="J80" i="141"/>
  <c r="G80" i="141"/>
  <c r="D80" i="141"/>
  <c r="M79" i="141"/>
  <c r="J79" i="141"/>
  <c r="G79" i="141"/>
  <c r="D79" i="141"/>
  <c r="M78" i="141"/>
  <c r="J78" i="141"/>
  <c r="G78" i="141"/>
  <c r="D78" i="141"/>
  <c r="M77" i="141"/>
  <c r="J77" i="141"/>
  <c r="G77" i="141"/>
  <c r="D77" i="141"/>
  <c r="M76" i="141"/>
  <c r="J76" i="141"/>
  <c r="G76" i="141"/>
  <c r="D76" i="141"/>
  <c r="M75" i="141"/>
  <c r="J75" i="141"/>
  <c r="G75" i="141"/>
  <c r="D75" i="141"/>
  <c r="M74" i="141"/>
  <c r="J74" i="141"/>
  <c r="G74" i="141"/>
  <c r="D74" i="141"/>
  <c r="M73" i="141"/>
  <c r="J73" i="141"/>
  <c r="G73" i="141"/>
  <c r="D73" i="141"/>
  <c r="M72" i="141"/>
  <c r="J72" i="141"/>
  <c r="G72" i="141"/>
  <c r="D72" i="141"/>
  <c r="M71" i="141"/>
  <c r="J71" i="141"/>
  <c r="G71" i="141"/>
  <c r="D71" i="141"/>
  <c r="M70" i="141"/>
  <c r="J70" i="141"/>
  <c r="G70" i="141"/>
  <c r="D70" i="141"/>
  <c r="M69" i="141"/>
  <c r="J69" i="141"/>
  <c r="G69" i="141"/>
  <c r="D69" i="141"/>
  <c r="M68" i="141"/>
  <c r="J68" i="141"/>
  <c r="G68" i="141"/>
  <c r="D68" i="141"/>
  <c r="M67" i="141"/>
  <c r="J67" i="141"/>
  <c r="G67" i="141"/>
  <c r="D67" i="141"/>
  <c r="M66" i="141"/>
  <c r="J66" i="141"/>
  <c r="G66" i="141"/>
  <c r="D66" i="141"/>
  <c r="M65" i="141"/>
  <c r="J65" i="141"/>
  <c r="G65" i="141"/>
  <c r="D65" i="141"/>
  <c r="M64" i="141"/>
  <c r="J64" i="141"/>
  <c r="G64" i="141"/>
  <c r="D64" i="141"/>
  <c r="M63" i="141"/>
  <c r="J63" i="141"/>
  <c r="G63" i="141"/>
  <c r="D63" i="141"/>
  <c r="M62" i="141"/>
  <c r="J62" i="141"/>
  <c r="G62" i="141"/>
  <c r="D62" i="141"/>
  <c r="M61" i="141"/>
  <c r="J61" i="141"/>
  <c r="G61" i="141"/>
  <c r="D61" i="141"/>
  <c r="M60" i="141"/>
  <c r="J60" i="141"/>
  <c r="G60" i="141"/>
  <c r="D60" i="141"/>
  <c r="M59" i="141"/>
  <c r="J59" i="141"/>
  <c r="G59" i="141"/>
  <c r="D59" i="141"/>
  <c r="M58" i="141"/>
  <c r="J58" i="141"/>
  <c r="G58" i="141"/>
  <c r="D58" i="141"/>
  <c r="M57" i="141"/>
  <c r="J57" i="141"/>
  <c r="G57" i="141"/>
  <c r="D57" i="141"/>
  <c r="M56" i="141"/>
  <c r="J56" i="141"/>
  <c r="G56" i="141"/>
  <c r="D56" i="141"/>
  <c r="M55" i="141"/>
  <c r="J55" i="141"/>
  <c r="G55" i="141"/>
  <c r="D55" i="141"/>
  <c r="M54" i="141"/>
  <c r="J54" i="141"/>
  <c r="G54" i="141"/>
  <c r="D54" i="141"/>
  <c r="M53" i="141"/>
  <c r="J53" i="141"/>
  <c r="G53" i="141"/>
  <c r="D53" i="141"/>
  <c r="M52" i="141"/>
  <c r="J52" i="141"/>
  <c r="G52" i="141"/>
  <c r="D52" i="141"/>
  <c r="M51" i="141"/>
  <c r="J51" i="141"/>
  <c r="G51" i="141"/>
  <c r="D51" i="141"/>
  <c r="M50" i="141"/>
  <c r="J50" i="141"/>
  <c r="G50" i="141"/>
  <c r="D50" i="141"/>
  <c r="M49" i="141"/>
  <c r="J49" i="141"/>
  <c r="G49" i="141"/>
  <c r="D49" i="141"/>
  <c r="M48" i="141"/>
  <c r="J48" i="141"/>
  <c r="G48" i="141"/>
  <c r="D48" i="141"/>
  <c r="M47" i="141"/>
  <c r="J47" i="141"/>
  <c r="G47" i="141"/>
  <c r="D47" i="141"/>
  <c r="M46" i="141"/>
  <c r="J46" i="141"/>
  <c r="G46" i="141"/>
  <c r="D46" i="141"/>
  <c r="M45" i="141"/>
  <c r="J45" i="141"/>
  <c r="G45" i="141"/>
  <c r="D45" i="141"/>
  <c r="M44" i="141"/>
  <c r="J44" i="141"/>
  <c r="G44" i="141"/>
  <c r="D44" i="141"/>
  <c r="M43" i="141"/>
  <c r="J43" i="141"/>
  <c r="G43" i="141"/>
  <c r="D43" i="141"/>
  <c r="M42" i="141"/>
  <c r="J42" i="141"/>
  <c r="G42" i="141"/>
  <c r="D42" i="141"/>
  <c r="M41" i="141"/>
  <c r="J41" i="141"/>
  <c r="G41" i="141"/>
  <c r="D41" i="141"/>
  <c r="M40" i="141"/>
  <c r="J40" i="141"/>
  <c r="G40" i="141"/>
  <c r="D40" i="141"/>
  <c r="M39" i="141"/>
  <c r="J39" i="141"/>
  <c r="G39" i="141"/>
  <c r="D39" i="141"/>
  <c r="M38" i="141"/>
  <c r="J38" i="141"/>
  <c r="G38" i="141"/>
  <c r="D38" i="141"/>
  <c r="M37" i="141"/>
  <c r="J37" i="141"/>
  <c r="G37" i="141"/>
  <c r="D37" i="141"/>
  <c r="M36" i="141"/>
  <c r="J36" i="141"/>
  <c r="G36" i="141"/>
  <c r="D36" i="141"/>
  <c r="M35" i="141"/>
  <c r="J35" i="141"/>
  <c r="G35" i="141"/>
  <c r="D35" i="141"/>
  <c r="M34" i="141"/>
  <c r="J34" i="141"/>
  <c r="G34" i="141"/>
  <c r="D34" i="141"/>
  <c r="M33" i="141"/>
  <c r="J33" i="141"/>
  <c r="G33" i="141"/>
  <c r="D33" i="141"/>
  <c r="M32" i="141"/>
  <c r="J32" i="141"/>
  <c r="G32" i="141"/>
  <c r="D32" i="141"/>
  <c r="M31" i="141"/>
  <c r="J31" i="141"/>
  <c r="G31" i="141"/>
  <c r="D31" i="141"/>
  <c r="M30" i="141"/>
  <c r="J30" i="141"/>
  <c r="G30" i="141"/>
  <c r="D30" i="141"/>
  <c r="M29" i="141"/>
  <c r="J29" i="141"/>
  <c r="G29" i="141"/>
  <c r="D29" i="141"/>
  <c r="M28" i="141"/>
  <c r="J28" i="141"/>
  <c r="G28" i="141"/>
  <c r="D28" i="141"/>
  <c r="M27" i="141"/>
  <c r="J27" i="141"/>
  <c r="G27" i="141"/>
  <c r="D27" i="141"/>
  <c r="M26" i="141"/>
  <c r="J26" i="141"/>
  <c r="G26" i="141"/>
  <c r="D26" i="141"/>
  <c r="M25" i="141"/>
  <c r="J25" i="141"/>
  <c r="G25" i="141"/>
  <c r="D25" i="141"/>
  <c r="M24" i="141"/>
  <c r="J24" i="141"/>
  <c r="G24" i="141"/>
  <c r="D24" i="141"/>
  <c r="M23" i="141"/>
  <c r="J23" i="141"/>
  <c r="G23" i="141"/>
  <c r="D23" i="141"/>
  <c r="M22" i="141"/>
  <c r="J22" i="141"/>
  <c r="G22" i="141"/>
  <c r="D22" i="141"/>
  <c r="M21" i="141"/>
  <c r="J21" i="141"/>
  <c r="G21" i="141"/>
  <c r="D21" i="141"/>
  <c r="M20" i="141"/>
  <c r="J20" i="141"/>
  <c r="G20" i="141"/>
  <c r="D20" i="141"/>
  <c r="AC31" i="141"/>
  <c r="I14" i="141"/>
  <c r="H14" i="141"/>
  <c r="D13" i="141"/>
  <c r="D12" i="141"/>
  <c r="T8" i="141"/>
  <c r="W7" i="141"/>
  <c r="W6" i="141"/>
  <c r="W5" i="141"/>
  <c r="P5" i="141"/>
  <c r="W4" i="141"/>
  <c r="W8" i="141" l="1"/>
  <c r="Y7" i="141" s="1"/>
  <c r="X9" i="141"/>
  <c r="Z5" i="141" l="1"/>
  <c r="Z4" i="141"/>
  <c r="Y6" i="141"/>
  <c r="Y5" i="141"/>
  <c r="Z7" i="141"/>
  <c r="Y4" i="141"/>
  <c r="Z6" i="141"/>
  <c r="P228" i="140" l="1"/>
  <c r="P227" i="140"/>
  <c r="P226" i="140"/>
  <c r="P225" i="140"/>
  <c r="M211" i="140"/>
  <c r="J191" i="140"/>
  <c r="J190" i="140"/>
  <c r="J189" i="140"/>
  <c r="P179" i="140"/>
  <c r="P178" i="140"/>
  <c r="P177" i="140"/>
  <c r="M164" i="140"/>
  <c r="J114" i="140"/>
  <c r="J113" i="140"/>
  <c r="P228" i="132"/>
  <c r="M224" i="132"/>
  <c r="M223" i="132"/>
  <c r="M222" i="132"/>
  <c r="M221" i="132"/>
  <c r="M220" i="132"/>
  <c r="J201" i="132"/>
  <c r="J200" i="132"/>
  <c r="J199" i="132"/>
  <c r="J198" i="132"/>
  <c r="P170" i="132"/>
  <c r="P169" i="132"/>
  <c r="M171" i="132"/>
  <c r="M170" i="132"/>
  <c r="J126" i="132"/>
  <c r="J125" i="132"/>
  <c r="J124" i="132"/>
  <c r="J123" i="132"/>
  <c r="P228" i="106"/>
  <c r="P227" i="106"/>
  <c r="P226" i="106"/>
  <c r="P225" i="106"/>
  <c r="P224" i="106"/>
  <c r="P223" i="106"/>
  <c r="P222" i="106"/>
  <c r="M211" i="106"/>
  <c r="J191" i="106"/>
  <c r="J190" i="106"/>
  <c r="J189" i="106"/>
  <c r="P174" i="106"/>
  <c r="P173" i="106"/>
  <c r="P172" i="106"/>
  <c r="P171" i="106"/>
  <c r="M163" i="106"/>
  <c r="J112" i="106"/>
  <c r="J111" i="106"/>
  <c r="J110" i="106"/>
  <c r="P228" i="139"/>
  <c r="P227" i="139"/>
  <c r="P226" i="139"/>
  <c r="P225" i="139"/>
  <c r="P224" i="139"/>
  <c r="P223" i="139"/>
  <c r="P222" i="139"/>
  <c r="P221" i="139"/>
  <c r="P220" i="139"/>
  <c r="M210" i="139"/>
  <c r="J190" i="139"/>
  <c r="J189" i="139"/>
  <c r="J188" i="139"/>
  <c r="P171" i="139"/>
  <c r="P170" i="139"/>
  <c r="P169" i="139"/>
  <c r="P168" i="139"/>
  <c r="M161" i="139"/>
  <c r="J109" i="139"/>
  <c r="J108" i="139"/>
  <c r="D228" i="131"/>
  <c r="D227" i="131"/>
  <c r="D226" i="131"/>
  <c r="D225" i="131"/>
  <c r="D224" i="131"/>
  <c r="D223" i="131"/>
  <c r="D222" i="131"/>
  <c r="D221" i="131"/>
  <c r="D220" i="131"/>
  <c r="D219" i="131"/>
  <c r="D218" i="131"/>
  <c r="D217" i="131"/>
  <c r="D216" i="131"/>
  <c r="D215" i="131"/>
  <c r="D214" i="131"/>
  <c r="D213" i="131"/>
  <c r="D212" i="131"/>
  <c r="D211" i="131"/>
  <c r="D210" i="131"/>
  <c r="D209" i="131"/>
  <c r="D208" i="131"/>
  <c r="D207" i="131"/>
  <c r="D206" i="131"/>
  <c r="D205" i="131"/>
  <c r="D204" i="131"/>
  <c r="D203" i="131"/>
  <c r="D202" i="131"/>
  <c r="D201" i="131"/>
  <c r="D200" i="131"/>
  <c r="D199" i="131"/>
  <c r="D198" i="131"/>
  <c r="D197" i="131"/>
  <c r="D196" i="131"/>
  <c r="D195" i="131"/>
  <c r="D194" i="131"/>
  <c r="D193" i="131"/>
  <c r="D192" i="131"/>
  <c r="D191" i="131"/>
  <c r="D190" i="131"/>
  <c r="D189" i="131"/>
  <c r="D188" i="131"/>
  <c r="D187" i="131"/>
  <c r="D186" i="131"/>
  <c r="D185" i="131"/>
  <c r="D184" i="131"/>
  <c r="D183" i="131"/>
  <c r="D182" i="131"/>
  <c r="D181" i="131"/>
  <c r="D180" i="131"/>
  <c r="D179" i="131"/>
  <c r="D178" i="131"/>
  <c r="D177" i="131"/>
  <c r="D176" i="131"/>
  <c r="D175" i="131"/>
  <c r="D174" i="131"/>
  <c r="D173" i="131"/>
  <c r="D172" i="131"/>
  <c r="D171" i="131"/>
  <c r="D170" i="131"/>
  <c r="D169" i="131"/>
  <c r="D168" i="131"/>
  <c r="D167" i="131"/>
  <c r="D166" i="131"/>
  <c r="D165" i="131"/>
  <c r="D164" i="131"/>
  <c r="D163" i="131"/>
  <c r="D162" i="131"/>
  <c r="D161" i="131"/>
  <c r="D160" i="131"/>
  <c r="D159" i="131"/>
  <c r="D158" i="131"/>
  <c r="D157" i="131"/>
  <c r="D156" i="131"/>
  <c r="D155" i="131"/>
  <c r="D154" i="131"/>
  <c r="D153" i="131"/>
  <c r="D152" i="131"/>
  <c r="D151" i="131"/>
  <c r="D150" i="131"/>
  <c r="D149" i="131"/>
  <c r="D148" i="131"/>
  <c r="D147" i="131"/>
  <c r="D146" i="131"/>
  <c r="D145" i="131"/>
  <c r="D144" i="131"/>
  <c r="D143" i="131"/>
  <c r="D142" i="131"/>
  <c r="D141" i="131"/>
  <c r="D140" i="131"/>
  <c r="D139" i="131"/>
  <c r="D138" i="131"/>
  <c r="D137" i="131"/>
  <c r="D136" i="131"/>
  <c r="D135" i="131"/>
  <c r="D134" i="131"/>
  <c r="D133" i="131"/>
  <c r="D132" i="131"/>
  <c r="D131" i="131"/>
  <c r="D130" i="131"/>
  <c r="D129" i="131"/>
  <c r="D128" i="131"/>
  <c r="D127" i="131"/>
  <c r="D126" i="131"/>
  <c r="D125" i="131"/>
  <c r="D124" i="131"/>
  <c r="D123" i="131"/>
  <c r="D122" i="131"/>
  <c r="D121" i="131"/>
  <c r="D120" i="131"/>
  <c r="D119" i="131"/>
  <c r="D118" i="131"/>
  <c r="D117" i="131"/>
  <c r="D116" i="131"/>
  <c r="D115" i="131"/>
  <c r="D114" i="131"/>
  <c r="D113" i="131"/>
  <c r="D112" i="131"/>
  <c r="D111" i="131"/>
  <c r="D110" i="131"/>
  <c r="D109" i="131"/>
  <c r="D108" i="131"/>
  <c r="D107" i="131"/>
  <c r="D106" i="131"/>
  <c r="D105" i="131"/>
  <c r="D104" i="131"/>
  <c r="D103" i="131"/>
  <c r="D102" i="131"/>
  <c r="D101" i="131"/>
  <c r="D100" i="131"/>
  <c r="D99" i="131"/>
  <c r="D98" i="131"/>
  <c r="D97" i="131"/>
  <c r="D96" i="131"/>
  <c r="D95" i="131"/>
  <c r="D94" i="131"/>
  <c r="D93" i="131"/>
  <c r="D92" i="131"/>
  <c r="D91" i="131"/>
  <c r="D90" i="131"/>
  <c r="D89" i="131"/>
  <c r="D88" i="131"/>
  <c r="D87" i="131"/>
  <c r="D86" i="131"/>
  <c r="D85" i="131"/>
  <c r="D84" i="131"/>
  <c r="D83" i="131"/>
  <c r="D82" i="131"/>
  <c r="D81" i="131"/>
  <c r="D80" i="131"/>
  <c r="D79" i="131"/>
  <c r="D78" i="131"/>
  <c r="D77" i="131"/>
  <c r="D76" i="131"/>
  <c r="D75" i="131"/>
  <c r="D74" i="131"/>
  <c r="D73" i="131"/>
  <c r="D72" i="131"/>
  <c r="D71" i="131"/>
  <c r="D70" i="131"/>
  <c r="D69" i="131"/>
  <c r="D68" i="131"/>
  <c r="D67" i="131"/>
  <c r="D66" i="131"/>
  <c r="D65" i="131"/>
  <c r="D64" i="131"/>
  <c r="D63" i="131"/>
  <c r="D62" i="131"/>
  <c r="D61" i="131"/>
  <c r="D60" i="131"/>
  <c r="D59" i="131"/>
  <c r="D58" i="131"/>
  <c r="D57" i="131"/>
  <c r="D56" i="131"/>
  <c r="D55" i="131"/>
  <c r="D54" i="131"/>
  <c r="D53" i="131"/>
  <c r="D52" i="131"/>
  <c r="D51" i="131"/>
  <c r="D50" i="131"/>
  <c r="D49" i="131"/>
  <c r="D48" i="131"/>
  <c r="D47" i="131"/>
  <c r="D46" i="131"/>
  <c r="D45" i="131"/>
  <c r="D44" i="131"/>
  <c r="D43" i="131"/>
  <c r="D42" i="131"/>
  <c r="D41" i="131"/>
  <c r="D40" i="131"/>
  <c r="D39" i="131"/>
  <c r="D38" i="131"/>
  <c r="D37" i="131"/>
  <c r="D36" i="131"/>
  <c r="D35" i="131"/>
  <c r="D34" i="131"/>
  <c r="D33" i="131"/>
  <c r="D32" i="131"/>
  <c r="D31" i="131"/>
  <c r="D30" i="131"/>
  <c r="D29" i="131"/>
  <c r="D28" i="131"/>
  <c r="D27" i="131"/>
  <c r="D26" i="131"/>
  <c r="D25" i="131"/>
  <c r="D24" i="131"/>
  <c r="D23" i="131"/>
  <c r="D22" i="131"/>
  <c r="D21" i="131"/>
  <c r="D20" i="131"/>
  <c r="D228" i="130"/>
  <c r="D227" i="130"/>
  <c r="D226" i="130"/>
  <c r="D225" i="130"/>
  <c r="D224" i="130"/>
  <c r="D223" i="130"/>
  <c r="D222" i="130"/>
  <c r="D221" i="130"/>
  <c r="D220" i="130"/>
  <c r="D219" i="130"/>
  <c r="D218" i="130"/>
  <c r="D217" i="130"/>
  <c r="D216" i="130"/>
  <c r="D215" i="130"/>
  <c r="D214" i="130"/>
  <c r="D213" i="130"/>
  <c r="D212" i="130"/>
  <c r="D211" i="130"/>
  <c r="D210" i="130"/>
  <c r="D209" i="130"/>
  <c r="D208" i="130"/>
  <c r="D207" i="130"/>
  <c r="D206" i="130"/>
  <c r="D205" i="130"/>
  <c r="D204" i="130"/>
  <c r="D203" i="130"/>
  <c r="D202" i="130"/>
  <c r="D201" i="130"/>
  <c r="D200" i="130"/>
  <c r="D199" i="130"/>
  <c r="D198" i="130"/>
  <c r="D197" i="130"/>
  <c r="D196" i="130"/>
  <c r="D195" i="130"/>
  <c r="D194" i="130"/>
  <c r="D193" i="130"/>
  <c r="D192" i="130"/>
  <c r="D191" i="130"/>
  <c r="D190" i="130"/>
  <c r="D189" i="130"/>
  <c r="D188" i="130"/>
  <c r="D187" i="130"/>
  <c r="D186" i="130"/>
  <c r="D185" i="130"/>
  <c r="D184" i="130"/>
  <c r="D183" i="130"/>
  <c r="D182" i="130"/>
  <c r="D181" i="130"/>
  <c r="D180" i="130"/>
  <c r="D179" i="130"/>
  <c r="D178" i="130"/>
  <c r="D177" i="130"/>
  <c r="D176" i="130"/>
  <c r="D175" i="130"/>
  <c r="D174" i="130"/>
  <c r="D173" i="130"/>
  <c r="D172" i="130"/>
  <c r="D171" i="130"/>
  <c r="D170" i="130"/>
  <c r="D169" i="130"/>
  <c r="D168" i="130"/>
  <c r="D167" i="130"/>
  <c r="D166" i="130"/>
  <c r="D165" i="130"/>
  <c r="D164" i="130"/>
  <c r="D163" i="130"/>
  <c r="D162" i="130"/>
  <c r="D161" i="130"/>
  <c r="D160" i="130"/>
  <c r="D159" i="130"/>
  <c r="D158" i="130"/>
  <c r="D157" i="130"/>
  <c r="D156" i="130"/>
  <c r="D155" i="130"/>
  <c r="D154" i="130"/>
  <c r="D153" i="130"/>
  <c r="D152" i="130"/>
  <c r="D151" i="130"/>
  <c r="D150" i="130"/>
  <c r="D149" i="130"/>
  <c r="D148" i="130"/>
  <c r="D147" i="130"/>
  <c r="D146" i="130"/>
  <c r="D145" i="130"/>
  <c r="D144" i="130"/>
  <c r="D143" i="130"/>
  <c r="D142" i="130"/>
  <c r="D141" i="130"/>
  <c r="D140" i="130"/>
  <c r="D139" i="130"/>
  <c r="D138" i="130"/>
  <c r="D137" i="130"/>
  <c r="D136" i="130"/>
  <c r="D135" i="130"/>
  <c r="D134" i="130"/>
  <c r="D133" i="130"/>
  <c r="D132" i="130"/>
  <c r="D131" i="130"/>
  <c r="D130" i="130"/>
  <c r="D129" i="130"/>
  <c r="D128" i="130"/>
  <c r="D127" i="130"/>
  <c r="D126" i="130"/>
  <c r="D125" i="130"/>
  <c r="D124" i="130"/>
  <c r="D123" i="130"/>
  <c r="D122" i="130"/>
  <c r="D121" i="130"/>
  <c r="D120" i="130"/>
  <c r="D119" i="130"/>
  <c r="D118" i="130"/>
  <c r="D117" i="130"/>
  <c r="D116" i="130"/>
  <c r="D115" i="130"/>
  <c r="D114" i="130"/>
  <c r="D113" i="130"/>
  <c r="D112" i="130"/>
  <c r="D111" i="130"/>
  <c r="D110" i="130"/>
  <c r="D109" i="130"/>
  <c r="D108" i="130"/>
  <c r="D107" i="130"/>
  <c r="D106" i="130"/>
  <c r="D105" i="130"/>
  <c r="D104" i="130"/>
  <c r="D103" i="130"/>
  <c r="D102" i="130"/>
  <c r="D101" i="130"/>
  <c r="D100" i="130"/>
  <c r="D99" i="130"/>
  <c r="D98" i="130"/>
  <c r="D97" i="130"/>
  <c r="D96" i="130"/>
  <c r="D95" i="130"/>
  <c r="D94" i="130"/>
  <c r="D93" i="130"/>
  <c r="D92" i="130"/>
  <c r="D91" i="130"/>
  <c r="D90" i="130"/>
  <c r="D89" i="130"/>
  <c r="D88" i="130"/>
  <c r="D87" i="130"/>
  <c r="D86" i="130"/>
  <c r="D85" i="130"/>
  <c r="D84" i="130"/>
  <c r="D83" i="130"/>
  <c r="D82" i="130"/>
  <c r="D81" i="130"/>
  <c r="D80" i="130"/>
  <c r="D79" i="130"/>
  <c r="D78" i="130"/>
  <c r="D77" i="130"/>
  <c r="D76" i="130"/>
  <c r="D75" i="130"/>
  <c r="D74" i="130"/>
  <c r="D73" i="130"/>
  <c r="D72" i="130"/>
  <c r="D71" i="130"/>
  <c r="D70" i="130"/>
  <c r="D69" i="130"/>
  <c r="D68" i="130"/>
  <c r="D67" i="130"/>
  <c r="D66" i="130"/>
  <c r="D65" i="130"/>
  <c r="D64" i="130"/>
  <c r="D63" i="130"/>
  <c r="D62" i="130"/>
  <c r="D61" i="130"/>
  <c r="D60" i="130"/>
  <c r="D59" i="130"/>
  <c r="D58" i="130"/>
  <c r="D57" i="130"/>
  <c r="D56" i="130"/>
  <c r="D55" i="130"/>
  <c r="D54" i="130"/>
  <c r="D53" i="130"/>
  <c r="D52" i="130"/>
  <c r="D51" i="130"/>
  <c r="D50" i="130"/>
  <c r="D49" i="130"/>
  <c r="D48" i="130"/>
  <c r="D47" i="130"/>
  <c r="D46" i="130"/>
  <c r="D45" i="130"/>
  <c r="D44" i="130"/>
  <c r="D43" i="130"/>
  <c r="D42" i="130"/>
  <c r="D41" i="130"/>
  <c r="D40" i="130"/>
  <c r="D39" i="130"/>
  <c r="D38" i="130"/>
  <c r="D37" i="130"/>
  <c r="D36" i="130"/>
  <c r="D35" i="130"/>
  <c r="D34" i="130"/>
  <c r="D33" i="130"/>
  <c r="D32" i="130"/>
  <c r="D31" i="130"/>
  <c r="D30" i="130"/>
  <c r="D29" i="130"/>
  <c r="D28" i="130"/>
  <c r="D27" i="130"/>
  <c r="D26" i="130"/>
  <c r="D25" i="130"/>
  <c r="D24" i="130"/>
  <c r="D23" i="130"/>
  <c r="D22" i="130"/>
  <c r="D21" i="130"/>
  <c r="D20" i="130"/>
  <c r="D228" i="118"/>
  <c r="D227" i="118"/>
  <c r="D226" i="118"/>
  <c r="D225" i="118"/>
  <c r="D224" i="118"/>
  <c r="D223" i="118"/>
  <c r="D222" i="118"/>
  <c r="D221" i="118"/>
  <c r="D220" i="118"/>
  <c r="D219" i="118"/>
  <c r="D218" i="118"/>
  <c r="D217" i="118"/>
  <c r="D216" i="118"/>
  <c r="D215" i="118"/>
  <c r="D214" i="118"/>
  <c r="D213" i="118"/>
  <c r="D212" i="118"/>
  <c r="D211" i="118"/>
  <c r="D210" i="118"/>
  <c r="D209" i="118"/>
  <c r="D208" i="118"/>
  <c r="D207" i="118"/>
  <c r="D206" i="118"/>
  <c r="D205" i="118"/>
  <c r="D204" i="118"/>
  <c r="D203" i="118"/>
  <c r="D202" i="118"/>
  <c r="D201" i="118"/>
  <c r="D200" i="118"/>
  <c r="D199" i="118"/>
  <c r="D198" i="118"/>
  <c r="D197" i="118"/>
  <c r="D196" i="118"/>
  <c r="D195" i="118"/>
  <c r="D194" i="118"/>
  <c r="D193" i="118"/>
  <c r="D192" i="118"/>
  <c r="D191" i="118"/>
  <c r="D190" i="118"/>
  <c r="D189" i="118"/>
  <c r="D188" i="118"/>
  <c r="D187" i="118"/>
  <c r="D186" i="118"/>
  <c r="D185" i="118"/>
  <c r="D184" i="118"/>
  <c r="D183" i="118"/>
  <c r="D182" i="118"/>
  <c r="D181" i="118"/>
  <c r="D180" i="118"/>
  <c r="D179" i="118"/>
  <c r="D178" i="118"/>
  <c r="D177" i="118"/>
  <c r="D176" i="118"/>
  <c r="D175" i="118"/>
  <c r="D174" i="118"/>
  <c r="D173" i="118"/>
  <c r="D172" i="118"/>
  <c r="D171" i="118"/>
  <c r="D170" i="118"/>
  <c r="D169" i="118"/>
  <c r="D168" i="118"/>
  <c r="D167" i="118"/>
  <c r="D166" i="118"/>
  <c r="D165" i="118"/>
  <c r="D164" i="118"/>
  <c r="D163" i="118"/>
  <c r="D162" i="118"/>
  <c r="D161" i="118"/>
  <c r="D160" i="118"/>
  <c r="D159" i="118"/>
  <c r="D158" i="118"/>
  <c r="D157" i="118"/>
  <c r="D156" i="118"/>
  <c r="D155" i="118"/>
  <c r="D154" i="118"/>
  <c r="D153" i="118"/>
  <c r="D152" i="118"/>
  <c r="D151" i="118"/>
  <c r="D150" i="118"/>
  <c r="D149" i="118"/>
  <c r="D148" i="118"/>
  <c r="D147" i="118"/>
  <c r="D146" i="118"/>
  <c r="D145" i="118"/>
  <c r="D144" i="118"/>
  <c r="D143" i="118"/>
  <c r="D142" i="118"/>
  <c r="D141" i="118"/>
  <c r="D140" i="118"/>
  <c r="D139" i="118"/>
  <c r="D138" i="118"/>
  <c r="D137" i="118"/>
  <c r="D136" i="118"/>
  <c r="D135" i="118"/>
  <c r="D134" i="118"/>
  <c r="D133" i="118"/>
  <c r="D132" i="118"/>
  <c r="D131" i="118"/>
  <c r="D130" i="118"/>
  <c r="D129" i="118"/>
  <c r="D128" i="118"/>
  <c r="D127" i="118"/>
  <c r="D126" i="118"/>
  <c r="D125" i="118"/>
  <c r="D124" i="118"/>
  <c r="D123" i="118"/>
  <c r="D122" i="118"/>
  <c r="D121" i="118"/>
  <c r="D120" i="118"/>
  <c r="D119" i="118"/>
  <c r="D118" i="118"/>
  <c r="D117" i="118"/>
  <c r="D116" i="118"/>
  <c r="D115" i="118"/>
  <c r="D114" i="118"/>
  <c r="D113" i="118"/>
  <c r="D112" i="118"/>
  <c r="D111" i="118"/>
  <c r="D110" i="118"/>
  <c r="D109" i="118"/>
  <c r="D108" i="118"/>
  <c r="D107" i="118"/>
  <c r="D106" i="118"/>
  <c r="D105" i="118"/>
  <c r="D104" i="118"/>
  <c r="D103" i="118"/>
  <c r="D102" i="118"/>
  <c r="D101" i="118"/>
  <c r="D100" i="118"/>
  <c r="D99" i="118"/>
  <c r="D98" i="118"/>
  <c r="D97" i="118"/>
  <c r="D96" i="118"/>
  <c r="D95" i="118"/>
  <c r="D94" i="118"/>
  <c r="D93" i="118"/>
  <c r="D92" i="118"/>
  <c r="D91" i="118"/>
  <c r="D90" i="118"/>
  <c r="D89" i="118"/>
  <c r="D88" i="118"/>
  <c r="D87" i="118"/>
  <c r="D86" i="118"/>
  <c r="D85" i="118"/>
  <c r="D84" i="118"/>
  <c r="D83" i="118"/>
  <c r="D82" i="118"/>
  <c r="D81" i="118"/>
  <c r="D80" i="118"/>
  <c r="D79" i="118"/>
  <c r="D78" i="118"/>
  <c r="D77" i="118"/>
  <c r="D76" i="118"/>
  <c r="D75" i="118"/>
  <c r="D74" i="118"/>
  <c r="D73" i="118"/>
  <c r="D72" i="118"/>
  <c r="D71" i="118"/>
  <c r="D70" i="118"/>
  <c r="D69" i="118"/>
  <c r="D68" i="118"/>
  <c r="D67" i="118"/>
  <c r="D66" i="118"/>
  <c r="D65" i="118"/>
  <c r="D64" i="118"/>
  <c r="D63" i="118"/>
  <c r="D62" i="118"/>
  <c r="D61" i="118"/>
  <c r="D60" i="118"/>
  <c r="D59" i="118"/>
  <c r="D58" i="118"/>
  <c r="D57" i="118"/>
  <c r="D56" i="118"/>
  <c r="D55" i="118"/>
  <c r="D54" i="118"/>
  <c r="D53" i="118"/>
  <c r="D52" i="118"/>
  <c r="D51" i="118"/>
  <c r="D50" i="118"/>
  <c r="D49" i="118"/>
  <c r="D48" i="118"/>
  <c r="D47" i="118"/>
  <c r="D46" i="118"/>
  <c r="D45" i="118"/>
  <c r="D44" i="118"/>
  <c r="D43" i="118"/>
  <c r="D42" i="118"/>
  <c r="D41" i="118"/>
  <c r="D40" i="118"/>
  <c r="D39" i="118"/>
  <c r="D38" i="118"/>
  <c r="D37" i="118"/>
  <c r="D36" i="118"/>
  <c r="D35" i="118"/>
  <c r="D34" i="118"/>
  <c r="D33" i="118"/>
  <c r="D32" i="118"/>
  <c r="D31" i="118"/>
  <c r="D30" i="118"/>
  <c r="D29" i="118"/>
  <c r="D28" i="118"/>
  <c r="D27" i="118"/>
  <c r="D26" i="118"/>
  <c r="D25" i="118"/>
  <c r="D24" i="118"/>
  <c r="D23" i="118"/>
  <c r="D22" i="118"/>
  <c r="D21" i="118"/>
  <c r="D20" i="118"/>
  <c r="D228" i="140"/>
  <c r="D227" i="140"/>
  <c r="D226" i="140"/>
  <c r="D225" i="140"/>
  <c r="D224" i="140"/>
  <c r="D223" i="140"/>
  <c r="D222" i="140"/>
  <c r="D221" i="140"/>
  <c r="D220" i="140"/>
  <c r="D219" i="140"/>
  <c r="D218" i="140"/>
  <c r="D217" i="140"/>
  <c r="D216" i="140"/>
  <c r="D215" i="140"/>
  <c r="D214" i="140"/>
  <c r="D213" i="140"/>
  <c r="D212" i="140"/>
  <c r="D211" i="140"/>
  <c r="D210" i="140"/>
  <c r="D209" i="140"/>
  <c r="D208" i="140"/>
  <c r="D207" i="140"/>
  <c r="D206" i="140"/>
  <c r="D205" i="140"/>
  <c r="D204" i="140"/>
  <c r="D203" i="140"/>
  <c r="D202" i="140"/>
  <c r="D201" i="140"/>
  <c r="D200" i="140"/>
  <c r="D199" i="140"/>
  <c r="D198" i="140"/>
  <c r="D197" i="140"/>
  <c r="D196" i="140"/>
  <c r="D195" i="140"/>
  <c r="D194" i="140"/>
  <c r="D193" i="140"/>
  <c r="D192" i="140"/>
  <c r="D191" i="140"/>
  <c r="D190" i="140"/>
  <c r="D189" i="140"/>
  <c r="D188" i="140"/>
  <c r="D187" i="140"/>
  <c r="D186" i="140"/>
  <c r="D185" i="140"/>
  <c r="D184" i="140"/>
  <c r="D183" i="140"/>
  <c r="D182" i="140"/>
  <c r="D181" i="140"/>
  <c r="D180" i="140"/>
  <c r="D179" i="140"/>
  <c r="D178" i="140"/>
  <c r="D177" i="140"/>
  <c r="D176" i="140"/>
  <c r="D175" i="140"/>
  <c r="D174" i="140"/>
  <c r="D173" i="140"/>
  <c r="D172" i="140"/>
  <c r="D171" i="140"/>
  <c r="D170" i="140"/>
  <c r="D169" i="140"/>
  <c r="D168" i="140"/>
  <c r="D167" i="140"/>
  <c r="D166" i="140"/>
  <c r="D165" i="140"/>
  <c r="D164" i="140"/>
  <c r="D163" i="140"/>
  <c r="D162" i="140"/>
  <c r="D161" i="140"/>
  <c r="D160" i="140"/>
  <c r="D159" i="140"/>
  <c r="D158" i="140"/>
  <c r="D157" i="140"/>
  <c r="D156" i="140"/>
  <c r="D155" i="140"/>
  <c r="D154" i="140"/>
  <c r="D153" i="140"/>
  <c r="D152" i="140"/>
  <c r="D151" i="140"/>
  <c r="D150" i="140"/>
  <c r="D149" i="140"/>
  <c r="D148" i="140"/>
  <c r="D147" i="140"/>
  <c r="D146" i="140"/>
  <c r="D145" i="140"/>
  <c r="D144" i="140"/>
  <c r="D143" i="140"/>
  <c r="D142" i="140"/>
  <c r="D141" i="140"/>
  <c r="D140" i="140"/>
  <c r="D139" i="140"/>
  <c r="D138" i="140"/>
  <c r="D137" i="140"/>
  <c r="D136" i="140"/>
  <c r="D135" i="140"/>
  <c r="D134" i="140"/>
  <c r="D133" i="140"/>
  <c r="D132" i="140"/>
  <c r="D131" i="140"/>
  <c r="D130" i="140"/>
  <c r="D129" i="140"/>
  <c r="D128" i="140"/>
  <c r="D127" i="140"/>
  <c r="D126" i="140"/>
  <c r="D125" i="140"/>
  <c r="D124" i="140"/>
  <c r="D123" i="140"/>
  <c r="D122" i="140"/>
  <c r="D121" i="140"/>
  <c r="D120" i="140"/>
  <c r="D119" i="140"/>
  <c r="D118" i="140"/>
  <c r="D117" i="140"/>
  <c r="D116" i="140"/>
  <c r="D115" i="140"/>
  <c r="D114" i="140"/>
  <c r="D113" i="140"/>
  <c r="D112" i="140"/>
  <c r="D111" i="140"/>
  <c r="D110" i="140"/>
  <c r="D109" i="140"/>
  <c r="D108" i="140"/>
  <c r="D107" i="140"/>
  <c r="D106" i="140"/>
  <c r="D105" i="140"/>
  <c r="D104" i="140"/>
  <c r="D103" i="140"/>
  <c r="D102" i="140"/>
  <c r="D101" i="140"/>
  <c r="D100" i="140"/>
  <c r="D99" i="140"/>
  <c r="D98" i="140"/>
  <c r="D97" i="140"/>
  <c r="D96" i="140"/>
  <c r="D95" i="140"/>
  <c r="D94" i="140"/>
  <c r="D93" i="140"/>
  <c r="D92" i="140"/>
  <c r="D91" i="140"/>
  <c r="D90" i="140"/>
  <c r="D89" i="140"/>
  <c r="D88" i="140"/>
  <c r="D87" i="140"/>
  <c r="D86" i="140"/>
  <c r="D85" i="140"/>
  <c r="D84" i="140"/>
  <c r="D83" i="140"/>
  <c r="D82" i="140"/>
  <c r="D81" i="140"/>
  <c r="D80" i="140"/>
  <c r="D79" i="140"/>
  <c r="D78" i="140"/>
  <c r="D77" i="140"/>
  <c r="D76" i="140"/>
  <c r="D75" i="140"/>
  <c r="D74" i="140"/>
  <c r="D73" i="140"/>
  <c r="D72" i="140"/>
  <c r="D71" i="140"/>
  <c r="D70" i="140"/>
  <c r="D69" i="140"/>
  <c r="D68" i="140"/>
  <c r="D67" i="140"/>
  <c r="D66" i="140"/>
  <c r="D65" i="140"/>
  <c r="D64" i="140"/>
  <c r="D63" i="140"/>
  <c r="D62" i="140"/>
  <c r="D61" i="140"/>
  <c r="D60" i="140"/>
  <c r="D59" i="140"/>
  <c r="D58" i="140"/>
  <c r="D57" i="140"/>
  <c r="D56" i="140"/>
  <c r="D55" i="140"/>
  <c r="D54" i="140"/>
  <c r="D53" i="140"/>
  <c r="D52" i="140"/>
  <c r="D51" i="140"/>
  <c r="D50" i="140"/>
  <c r="D49" i="140"/>
  <c r="D48" i="140"/>
  <c r="D47" i="140"/>
  <c r="D46" i="140"/>
  <c r="D45" i="140"/>
  <c r="D44" i="140"/>
  <c r="D43" i="140"/>
  <c r="D42" i="140"/>
  <c r="D41" i="140"/>
  <c r="D40" i="140"/>
  <c r="D39" i="140"/>
  <c r="D38" i="140"/>
  <c r="D37" i="140"/>
  <c r="D36" i="140"/>
  <c r="D35" i="140"/>
  <c r="D34" i="140"/>
  <c r="D33" i="140"/>
  <c r="D32" i="140"/>
  <c r="D31" i="140"/>
  <c r="D30" i="140"/>
  <c r="D29" i="140"/>
  <c r="D28" i="140"/>
  <c r="D27" i="140"/>
  <c r="D26" i="140"/>
  <c r="D25" i="140"/>
  <c r="D24" i="140"/>
  <c r="D23" i="140"/>
  <c r="D22" i="140"/>
  <c r="D21" i="140"/>
  <c r="D20" i="140"/>
  <c r="D228" i="132"/>
  <c r="D227" i="132"/>
  <c r="D226" i="132"/>
  <c r="D225" i="132"/>
  <c r="D224" i="132"/>
  <c r="D223" i="132"/>
  <c r="D222" i="132"/>
  <c r="D221" i="132"/>
  <c r="D220" i="132"/>
  <c r="D219" i="132"/>
  <c r="D218" i="132"/>
  <c r="D217" i="132"/>
  <c r="D216" i="132"/>
  <c r="D215" i="132"/>
  <c r="D214" i="132"/>
  <c r="D213" i="132"/>
  <c r="D212" i="132"/>
  <c r="D211" i="132"/>
  <c r="D210" i="132"/>
  <c r="D209" i="132"/>
  <c r="D208" i="132"/>
  <c r="D207" i="132"/>
  <c r="D206" i="132"/>
  <c r="D205" i="132"/>
  <c r="D204" i="132"/>
  <c r="D203" i="132"/>
  <c r="D202" i="132"/>
  <c r="D201" i="132"/>
  <c r="D200" i="132"/>
  <c r="D199" i="132"/>
  <c r="D198" i="132"/>
  <c r="D197" i="132"/>
  <c r="D196" i="132"/>
  <c r="D195" i="132"/>
  <c r="D194" i="132"/>
  <c r="D193" i="132"/>
  <c r="D192" i="132"/>
  <c r="D191" i="132"/>
  <c r="D190" i="132"/>
  <c r="D189" i="132"/>
  <c r="D188" i="132"/>
  <c r="D187" i="132"/>
  <c r="D186" i="132"/>
  <c r="D185" i="132"/>
  <c r="D184" i="132"/>
  <c r="D183" i="132"/>
  <c r="D182" i="132"/>
  <c r="D181" i="132"/>
  <c r="D180" i="132"/>
  <c r="D179" i="132"/>
  <c r="D178" i="132"/>
  <c r="D177" i="132"/>
  <c r="D176" i="132"/>
  <c r="D175" i="132"/>
  <c r="D174" i="132"/>
  <c r="D173" i="132"/>
  <c r="D172" i="132"/>
  <c r="D171" i="132"/>
  <c r="D170" i="132"/>
  <c r="D169" i="132"/>
  <c r="D168" i="132"/>
  <c r="D167" i="132"/>
  <c r="D166" i="132"/>
  <c r="D165" i="132"/>
  <c r="D164" i="132"/>
  <c r="D163" i="132"/>
  <c r="D162" i="132"/>
  <c r="D161" i="132"/>
  <c r="D160" i="132"/>
  <c r="D159" i="132"/>
  <c r="D158" i="132"/>
  <c r="D157" i="132"/>
  <c r="D156" i="132"/>
  <c r="D155" i="132"/>
  <c r="D154" i="132"/>
  <c r="D153" i="132"/>
  <c r="D152" i="132"/>
  <c r="D151" i="132"/>
  <c r="D150" i="132"/>
  <c r="D149" i="132"/>
  <c r="D148" i="132"/>
  <c r="D147" i="132"/>
  <c r="D146" i="132"/>
  <c r="D145" i="132"/>
  <c r="D144" i="132"/>
  <c r="D143" i="132"/>
  <c r="D142" i="132"/>
  <c r="D141" i="132"/>
  <c r="D140" i="132"/>
  <c r="D139" i="132"/>
  <c r="D138" i="132"/>
  <c r="D137" i="132"/>
  <c r="D136" i="132"/>
  <c r="D135" i="132"/>
  <c r="D134" i="132"/>
  <c r="D133" i="132"/>
  <c r="D132" i="132"/>
  <c r="D131" i="132"/>
  <c r="D130" i="132"/>
  <c r="D129" i="132"/>
  <c r="D128" i="132"/>
  <c r="D127" i="132"/>
  <c r="D126" i="132"/>
  <c r="D125" i="132"/>
  <c r="D124" i="132"/>
  <c r="D123" i="132"/>
  <c r="D122" i="132"/>
  <c r="D121" i="132"/>
  <c r="D120" i="132"/>
  <c r="D119" i="132"/>
  <c r="D118" i="132"/>
  <c r="D117" i="132"/>
  <c r="D116" i="132"/>
  <c r="D115" i="132"/>
  <c r="D114" i="132"/>
  <c r="D113" i="132"/>
  <c r="D112" i="132"/>
  <c r="D111" i="132"/>
  <c r="D110" i="132"/>
  <c r="D109" i="132"/>
  <c r="D108" i="132"/>
  <c r="D107" i="132"/>
  <c r="D106" i="132"/>
  <c r="D105" i="132"/>
  <c r="D104" i="132"/>
  <c r="D103" i="132"/>
  <c r="D102" i="132"/>
  <c r="D101" i="132"/>
  <c r="D100" i="132"/>
  <c r="D99" i="132"/>
  <c r="D98" i="132"/>
  <c r="D97" i="132"/>
  <c r="D96" i="132"/>
  <c r="D95" i="132"/>
  <c r="D94" i="132"/>
  <c r="D93" i="132"/>
  <c r="D92" i="132"/>
  <c r="D91" i="132"/>
  <c r="D90" i="132"/>
  <c r="D89" i="132"/>
  <c r="D88" i="132"/>
  <c r="D87" i="132"/>
  <c r="D86" i="132"/>
  <c r="D85" i="132"/>
  <c r="D84" i="132"/>
  <c r="D83" i="132"/>
  <c r="D82" i="132"/>
  <c r="D81" i="132"/>
  <c r="D80" i="132"/>
  <c r="D79" i="132"/>
  <c r="D78" i="132"/>
  <c r="D77" i="132"/>
  <c r="D76" i="132"/>
  <c r="D75" i="132"/>
  <c r="D74" i="132"/>
  <c r="D73" i="132"/>
  <c r="D72" i="132"/>
  <c r="D71" i="132"/>
  <c r="D70" i="132"/>
  <c r="D69" i="132"/>
  <c r="D68" i="132"/>
  <c r="D67" i="132"/>
  <c r="D66" i="132"/>
  <c r="D65" i="132"/>
  <c r="D64" i="132"/>
  <c r="D63" i="132"/>
  <c r="D62" i="132"/>
  <c r="D61" i="132"/>
  <c r="D60" i="132"/>
  <c r="D59" i="132"/>
  <c r="D58" i="132"/>
  <c r="D57" i="132"/>
  <c r="D56" i="132"/>
  <c r="D55" i="132"/>
  <c r="D54" i="132"/>
  <c r="D53" i="132"/>
  <c r="D52" i="132"/>
  <c r="D51" i="132"/>
  <c r="D50" i="132"/>
  <c r="D49" i="132"/>
  <c r="D48" i="132"/>
  <c r="D47" i="132"/>
  <c r="D46" i="132"/>
  <c r="D45" i="132"/>
  <c r="D44" i="132"/>
  <c r="D43" i="132"/>
  <c r="D42" i="132"/>
  <c r="D41" i="132"/>
  <c r="D40" i="132"/>
  <c r="D39" i="132"/>
  <c r="D38" i="132"/>
  <c r="D37" i="132"/>
  <c r="D36" i="132"/>
  <c r="D35" i="132"/>
  <c r="D34" i="132"/>
  <c r="D33" i="132"/>
  <c r="D32" i="132"/>
  <c r="D31" i="132"/>
  <c r="D30" i="132"/>
  <c r="D29" i="132"/>
  <c r="D28" i="132"/>
  <c r="D27" i="132"/>
  <c r="D26" i="132"/>
  <c r="D25" i="132"/>
  <c r="D24" i="132"/>
  <c r="D23" i="132"/>
  <c r="D22" i="132"/>
  <c r="D21" i="132"/>
  <c r="D20" i="132"/>
  <c r="D228" i="106"/>
  <c r="D227" i="106"/>
  <c r="D226" i="106"/>
  <c r="D225" i="106"/>
  <c r="D224" i="106"/>
  <c r="D223" i="106"/>
  <c r="D222" i="106"/>
  <c r="D221" i="106"/>
  <c r="D220" i="106"/>
  <c r="D219" i="106"/>
  <c r="D218" i="106"/>
  <c r="D217" i="106"/>
  <c r="D216" i="106"/>
  <c r="D215" i="106"/>
  <c r="D214" i="106"/>
  <c r="D213" i="106"/>
  <c r="D212" i="106"/>
  <c r="D211" i="106"/>
  <c r="D210" i="106"/>
  <c r="D209" i="106"/>
  <c r="D208" i="106"/>
  <c r="D207" i="106"/>
  <c r="D206" i="106"/>
  <c r="D205" i="106"/>
  <c r="D204" i="106"/>
  <c r="D203" i="106"/>
  <c r="D202" i="106"/>
  <c r="D201" i="106"/>
  <c r="D200" i="106"/>
  <c r="D199" i="106"/>
  <c r="D198" i="106"/>
  <c r="D197" i="106"/>
  <c r="D196" i="106"/>
  <c r="D195" i="106"/>
  <c r="D194" i="106"/>
  <c r="D193" i="106"/>
  <c r="D192" i="106"/>
  <c r="D191" i="106"/>
  <c r="D190" i="106"/>
  <c r="D189" i="106"/>
  <c r="D188" i="106"/>
  <c r="D187" i="106"/>
  <c r="D186" i="106"/>
  <c r="D185" i="106"/>
  <c r="D184" i="106"/>
  <c r="D183" i="106"/>
  <c r="D182" i="106"/>
  <c r="D181" i="106"/>
  <c r="D180" i="106"/>
  <c r="D179" i="106"/>
  <c r="D178" i="106"/>
  <c r="D177" i="106"/>
  <c r="D176" i="106"/>
  <c r="D175" i="106"/>
  <c r="D174" i="106"/>
  <c r="D173" i="106"/>
  <c r="D172" i="106"/>
  <c r="D171" i="106"/>
  <c r="D170" i="106"/>
  <c r="D169" i="106"/>
  <c r="D168" i="106"/>
  <c r="D167" i="106"/>
  <c r="D166" i="106"/>
  <c r="D165" i="106"/>
  <c r="D164" i="106"/>
  <c r="D163" i="106"/>
  <c r="D162" i="106"/>
  <c r="D161" i="106"/>
  <c r="D160" i="106"/>
  <c r="D159" i="106"/>
  <c r="D158" i="106"/>
  <c r="D157" i="106"/>
  <c r="D156" i="106"/>
  <c r="D155" i="106"/>
  <c r="D154" i="106"/>
  <c r="D153" i="106"/>
  <c r="D152" i="106"/>
  <c r="D151" i="106"/>
  <c r="D150" i="106"/>
  <c r="D149" i="106"/>
  <c r="D148" i="106"/>
  <c r="D147" i="106"/>
  <c r="D146" i="106"/>
  <c r="D145" i="106"/>
  <c r="D144" i="106"/>
  <c r="D143" i="106"/>
  <c r="D142" i="106"/>
  <c r="D141" i="106"/>
  <c r="D140" i="106"/>
  <c r="D139" i="106"/>
  <c r="D138" i="106"/>
  <c r="D137" i="106"/>
  <c r="D136" i="106"/>
  <c r="D135" i="106"/>
  <c r="D134" i="106"/>
  <c r="D133" i="106"/>
  <c r="D132" i="106"/>
  <c r="D131" i="106"/>
  <c r="D130" i="106"/>
  <c r="D129" i="106"/>
  <c r="D128" i="106"/>
  <c r="D127" i="106"/>
  <c r="D126" i="106"/>
  <c r="D125" i="106"/>
  <c r="D124" i="106"/>
  <c r="D123" i="106"/>
  <c r="D122" i="106"/>
  <c r="D121" i="106"/>
  <c r="D120" i="106"/>
  <c r="D119" i="106"/>
  <c r="D118" i="106"/>
  <c r="D117" i="106"/>
  <c r="D116" i="106"/>
  <c r="D115" i="106"/>
  <c r="D114" i="106"/>
  <c r="D113" i="106"/>
  <c r="D112" i="106"/>
  <c r="D111" i="106"/>
  <c r="D110" i="106"/>
  <c r="D109" i="106"/>
  <c r="D108" i="106"/>
  <c r="D107" i="106"/>
  <c r="D106" i="106"/>
  <c r="D105" i="106"/>
  <c r="D104" i="106"/>
  <c r="D103" i="106"/>
  <c r="D102" i="106"/>
  <c r="D101" i="106"/>
  <c r="D100" i="106"/>
  <c r="D99" i="106"/>
  <c r="D98" i="106"/>
  <c r="D97" i="106"/>
  <c r="D96" i="106"/>
  <c r="D95" i="106"/>
  <c r="D94" i="106"/>
  <c r="D93" i="106"/>
  <c r="D92" i="106"/>
  <c r="D91" i="106"/>
  <c r="D90" i="106"/>
  <c r="D89" i="106"/>
  <c r="D88" i="106"/>
  <c r="D87" i="106"/>
  <c r="D86" i="106"/>
  <c r="D85" i="106"/>
  <c r="D84" i="106"/>
  <c r="D83" i="106"/>
  <c r="D82" i="106"/>
  <c r="D81" i="106"/>
  <c r="D80" i="106"/>
  <c r="D79" i="106"/>
  <c r="D78" i="106"/>
  <c r="D77" i="106"/>
  <c r="D76" i="106"/>
  <c r="D75" i="106"/>
  <c r="D74" i="106"/>
  <c r="D73" i="106"/>
  <c r="D72" i="106"/>
  <c r="D71" i="106"/>
  <c r="D70" i="106"/>
  <c r="D69" i="106"/>
  <c r="D68" i="106"/>
  <c r="D67" i="106"/>
  <c r="D66" i="106"/>
  <c r="D65" i="106"/>
  <c r="D64" i="106"/>
  <c r="D63" i="106"/>
  <c r="D62" i="106"/>
  <c r="D61" i="106"/>
  <c r="D60" i="106"/>
  <c r="D59" i="106"/>
  <c r="D58" i="106"/>
  <c r="D57" i="106"/>
  <c r="D56" i="106"/>
  <c r="D55" i="106"/>
  <c r="D54" i="106"/>
  <c r="D53" i="106"/>
  <c r="D52" i="106"/>
  <c r="D51" i="106"/>
  <c r="D50" i="106"/>
  <c r="D49" i="106"/>
  <c r="D48" i="106"/>
  <c r="D47" i="106"/>
  <c r="D46" i="106"/>
  <c r="D45" i="106"/>
  <c r="D44" i="106"/>
  <c r="D43" i="106"/>
  <c r="D42" i="106"/>
  <c r="D41" i="106"/>
  <c r="D40" i="106"/>
  <c r="D39" i="106"/>
  <c r="D38" i="106"/>
  <c r="D37" i="106"/>
  <c r="D36" i="106"/>
  <c r="D35" i="106"/>
  <c r="D34" i="106"/>
  <c r="D33" i="106"/>
  <c r="D32" i="106"/>
  <c r="D31" i="106"/>
  <c r="D30" i="106"/>
  <c r="D29" i="106"/>
  <c r="D28" i="106"/>
  <c r="D27" i="106"/>
  <c r="D26" i="106"/>
  <c r="D25" i="106"/>
  <c r="D24" i="106"/>
  <c r="D23" i="106"/>
  <c r="D22" i="106"/>
  <c r="D21" i="106"/>
  <c r="D20" i="106"/>
  <c r="D192" i="139"/>
  <c r="D191" i="139"/>
  <c r="D190" i="139"/>
  <c r="D189" i="139"/>
  <c r="D188" i="139"/>
  <c r="D187" i="139"/>
  <c r="D186" i="139"/>
  <c r="D185" i="139"/>
  <c r="D114" i="139"/>
  <c r="D113" i="139"/>
  <c r="D112" i="139"/>
  <c r="D111" i="139"/>
  <c r="D110" i="139"/>
  <c r="D109" i="139"/>
  <c r="D108" i="139"/>
  <c r="D107" i="139"/>
  <c r="D37" i="139"/>
  <c r="D36" i="139"/>
  <c r="D35" i="139"/>
  <c r="D34" i="139"/>
  <c r="D33" i="139"/>
  <c r="D32" i="139"/>
  <c r="D31" i="139"/>
  <c r="D30" i="139"/>
  <c r="P176" i="140" l="1"/>
  <c r="P175" i="140"/>
  <c r="J112" i="140"/>
  <c r="J111" i="140"/>
  <c r="J110" i="140"/>
  <c r="M228" i="140"/>
  <c r="J228" i="140"/>
  <c r="G228" i="140"/>
  <c r="M227" i="140"/>
  <c r="J227" i="140"/>
  <c r="G227" i="140"/>
  <c r="M226" i="140"/>
  <c r="J226" i="140"/>
  <c r="G226" i="140"/>
  <c r="M225" i="140"/>
  <c r="J225" i="140"/>
  <c r="G225" i="140"/>
  <c r="P224" i="140"/>
  <c r="M224" i="140"/>
  <c r="J224" i="140"/>
  <c r="G224" i="140"/>
  <c r="P223" i="140"/>
  <c r="M223" i="140"/>
  <c r="J223" i="140"/>
  <c r="G223" i="140"/>
  <c r="P222" i="140"/>
  <c r="M222" i="140"/>
  <c r="J222" i="140"/>
  <c r="G222" i="140"/>
  <c r="P221" i="140"/>
  <c r="M221" i="140"/>
  <c r="J221" i="140"/>
  <c r="G221" i="140"/>
  <c r="P220" i="140"/>
  <c r="M220" i="140"/>
  <c r="J220" i="140"/>
  <c r="G220" i="140"/>
  <c r="P219" i="140"/>
  <c r="M219" i="140"/>
  <c r="J219" i="140"/>
  <c r="G219" i="140"/>
  <c r="P218" i="140"/>
  <c r="M218" i="140"/>
  <c r="J218" i="140"/>
  <c r="G218" i="140"/>
  <c r="P217" i="140"/>
  <c r="M217" i="140"/>
  <c r="J217" i="140"/>
  <c r="G217" i="140"/>
  <c r="P216" i="140"/>
  <c r="M216" i="140"/>
  <c r="J216" i="140"/>
  <c r="G216" i="140"/>
  <c r="P215" i="140"/>
  <c r="M215" i="140"/>
  <c r="J215" i="140"/>
  <c r="G215" i="140"/>
  <c r="P214" i="140"/>
  <c r="M214" i="140"/>
  <c r="J214" i="140"/>
  <c r="G214" i="140"/>
  <c r="P213" i="140"/>
  <c r="M213" i="140"/>
  <c r="J213" i="140"/>
  <c r="G213" i="140"/>
  <c r="P212" i="140"/>
  <c r="M212" i="140"/>
  <c r="J212" i="140"/>
  <c r="G212" i="140"/>
  <c r="P211" i="140"/>
  <c r="J211" i="140"/>
  <c r="G211" i="140"/>
  <c r="P210" i="140"/>
  <c r="M210" i="140"/>
  <c r="J210" i="140"/>
  <c r="G210" i="140"/>
  <c r="P209" i="140"/>
  <c r="M209" i="140"/>
  <c r="J209" i="140"/>
  <c r="G209" i="140"/>
  <c r="P208" i="140"/>
  <c r="M208" i="140"/>
  <c r="J208" i="140"/>
  <c r="G208" i="140"/>
  <c r="P207" i="140"/>
  <c r="M207" i="140"/>
  <c r="J207" i="140"/>
  <c r="G207" i="140"/>
  <c r="P206" i="140"/>
  <c r="M206" i="140"/>
  <c r="J206" i="140"/>
  <c r="G206" i="140"/>
  <c r="P205" i="140"/>
  <c r="M205" i="140"/>
  <c r="J205" i="140"/>
  <c r="G205" i="140"/>
  <c r="P204" i="140"/>
  <c r="M204" i="140"/>
  <c r="J204" i="140"/>
  <c r="G204" i="140"/>
  <c r="P203" i="140"/>
  <c r="M203" i="140"/>
  <c r="J203" i="140"/>
  <c r="G203" i="140"/>
  <c r="P202" i="140"/>
  <c r="M202" i="140"/>
  <c r="J202" i="140"/>
  <c r="G202" i="140"/>
  <c r="P201" i="140"/>
  <c r="M201" i="140"/>
  <c r="J201" i="140"/>
  <c r="G201" i="140"/>
  <c r="P200" i="140"/>
  <c r="M200" i="140"/>
  <c r="J200" i="140"/>
  <c r="G200" i="140"/>
  <c r="P199" i="140"/>
  <c r="M199" i="140"/>
  <c r="J199" i="140"/>
  <c r="G199" i="140"/>
  <c r="P198" i="140"/>
  <c r="M198" i="140"/>
  <c r="J198" i="140"/>
  <c r="G198" i="140"/>
  <c r="P197" i="140"/>
  <c r="M197" i="140"/>
  <c r="J197" i="140"/>
  <c r="G197" i="140"/>
  <c r="P196" i="140"/>
  <c r="M196" i="140"/>
  <c r="J196" i="140"/>
  <c r="G196" i="140"/>
  <c r="P195" i="140"/>
  <c r="M195" i="140"/>
  <c r="J195" i="140"/>
  <c r="G195" i="140"/>
  <c r="P194" i="140"/>
  <c r="M194" i="140"/>
  <c r="J194" i="140"/>
  <c r="G194" i="140"/>
  <c r="P193" i="140"/>
  <c r="M193" i="140"/>
  <c r="J193" i="140"/>
  <c r="G193" i="140"/>
  <c r="P192" i="140"/>
  <c r="M192" i="140"/>
  <c r="J192" i="140"/>
  <c r="G192" i="140"/>
  <c r="P191" i="140"/>
  <c r="M191" i="140"/>
  <c r="G191" i="140"/>
  <c r="P190" i="140"/>
  <c r="M190" i="140"/>
  <c r="G190" i="140"/>
  <c r="P189" i="140"/>
  <c r="M189" i="140"/>
  <c r="G189" i="140"/>
  <c r="P188" i="140"/>
  <c r="M188" i="140"/>
  <c r="J188" i="140"/>
  <c r="G188" i="140"/>
  <c r="P187" i="140"/>
  <c r="M187" i="140"/>
  <c r="J187" i="140"/>
  <c r="G187" i="140"/>
  <c r="P186" i="140"/>
  <c r="M186" i="140"/>
  <c r="J186" i="140"/>
  <c r="G186" i="140"/>
  <c r="P185" i="140"/>
  <c r="M185" i="140"/>
  <c r="J185" i="140"/>
  <c r="G185" i="140"/>
  <c r="P184" i="140"/>
  <c r="M184" i="140"/>
  <c r="J184" i="140"/>
  <c r="G184" i="140"/>
  <c r="P183" i="140"/>
  <c r="M183" i="140"/>
  <c r="J183" i="140"/>
  <c r="G183" i="140"/>
  <c r="P182" i="140"/>
  <c r="M182" i="140"/>
  <c r="J182" i="140"/>
  <c r="G182" i="140"/>
  <c r="P181" i="140"/>
  <c r="M181" i="140"/>
  <c r="J181" i="140"/>
  <c r="G181" i="140"/>
  <c r="P180" i="140"/>
  <c r="M180" i="140"/>
  <c r="J180" i="140"/>
  <c r="G180" i="140"/>
  <c r="M179" i="140"/>
  <c r="J179" i="140"/>
  <c r="G179" i="140"/>
  <c r="M178" i="140"/>
  <c r="J178" i="140"/>
  <c r="G178" i="140"/>
  <c r="M177" i="140"/>
  <c r="J177" i="140"/>
  <c r="G177" i="140"/>
  <c r="M176" i="140"/>
  <c r="J176" i="140"/>
  <c r="G176" i="140"/>
  <c r="M175" i="140"/>
  <c r="J175" i="140"/>
  <c r="G175" i="140"/>
  <c r="P174" i="140"/>
  <c r="M174" i="140"/>
  <c r="J174" i="140"/>
  <c r="G174" i="140"/>
  <c r="P173" i="140"/>
  <c r="M173" i="140"/>
  <c r="J173" i="140"/>
  <c r="G173" i="140"/>
  <c r="P172" i="140"/>
  <c r="M172" i="140"/>
  <c r="J172" i="140"/>
  <c r="G172" i="140"/>
  <c r="P171" i="140"/>
  <c r="M171" i="140"/>
  <c r="J171" i="140"/>
  <c r="G171" i="140"/>
  <c r="P170" i="140"/>
  <c r="M170" i="140"/>
  <c r="J170" i="140"/>
  <c r="G170" i="140"/>
  <c r="P169" i="140"/>
  <c r="M169" i="140"/>
  <c r="J169" i="140"/>
  <c r="G169" i="140"/>
  <c r="P168" i="140"/>
  <c r="M168" i="140"/>
  <c r="J168" i="140"/>
  <c r="G168" i="140"/>
  <c r="P167" i="140"/>
  <c r="M167" i="140"/>
  <c r="J167" i="140"/>
  <c r="G167" i="140"/>
  <c r="P166" i="140"/>
  <c r="M166" i="140"/>
  <c r="J166" i="140"/>
  <c r="G166" i="140"/>
  <c r="P165" i="140"/>
  <c r="M165" i="140"/>
  <c r="J165" i="140"/>
  <c r="G165" i="140"/>
  <c r="P164" i="140"/>
  <c r="J164" i="140"/>
  <c r="G164" i="140"/>
  <c r="P163" i="140"/>
  <c r="M163" i="140"/>
  <c r="J163" i="140"/>
  <c r="G163" i="140"/>
  <c r="P162" i="140"/>
  <c r="M162" i="140"/>
  <c r="J162" i="140"/>
  <c r="G162" i="140"/>
  <c r="P161" i="140"/>
  <c r="M161" i="140"/>
  <c r="J161" i="140"/>
  <c r="G161" i="140"/>
  <c r="P160" i="140"/>
  <c r="M160" i="140"/>
  <c r="J160" i="140"/>
  <c r="G160" i="140"/>
  <c r="P159" i="140"/>
  <c r="M159" i="140"/>
  <c r="J159" i="140"/>
  <c r="G159" i="140"/>
  <c r="P158" i="140"/>
  <c r="M158" i="140"/>
  <c r="J158" i="140"/>
  <c r="G158" i="140"/>
  <c r="P157" i="140"/>
  <c r="M157" i="140"/>
  <c r="J157" i="140"/>
  <c r="G157" i="140"/>
  <c r="P156" i="140"/>
  <c r="M156" i="140"/>
  <c r="J156" i="140"/>
  <c r="G156" i="140"/>
  <c r="P155" i="140"/>
  <c r="M155" i="140"/>
  <c r="J155" i="140"/>
  <c r="G155" i="140"/>
  <c r="P154" i="140"/>
  <c r="M154" i="140"/>
  <c r="J154" i="140"/>
  <c r="G154" i="140"/>
  <c r="P153" i="140"/>
  <c r="M153" i="140"/>
  <c r="J153" i="140"/>
  <c r="G153" i="140"/>
  <c r="P152" i="140"/>
  <c r="M152" i="140"/>
  <c r="J152" i="140"/>
  <c r="G152" i="140"/>
  <c r="P151" i="140"/>
  <c r="M151" i="140"/>
  <c r="J151" i="140"/>
  <c r="G151" i="140"/>
  <c r="P150" i="140"/>
  <c r="M150" i="140"/>
  <c r="J150" i="140"/>
  <c r="G150" i="140"/>
  <c r="P149" i="140"/>
  <c r="M149" i="140"/>
  <c r="J149" i="140"/>
  <c r="G149" i="140"/>
  <c r="P148" i="140"/>
  <c r="M148" i="140"/>
  <c r="J148" i="140"/>
  <c r="G148" i="140"/>
  <c r="P147" i="140"/>
  <c r="M147" i="140"/>
  <c r="J147" i="140"/>
  <c r="G147" i="140"/>
  <c r="P146" i="140"/>
  <c r="M146" i="140"/>
  <c r="J146" i="140"/>
  <c r="G146" i="140"/>
  <c r="P145" i="140"/>
  <c r="M145" i="140"/>
  <c r="J145" i="140"/>
  <c r="G145" i="140"/>
  <c r="P144" i="140"/>
  <c r="M144" i="140"/>
  <c r="J144" i="140"/>
  <c r="G144" i="140"/>
  <c r="P143" i="140"/>
  <c r="M143" i="140"/>
  <c r="J143" i="140"/>
  <c r="G143" i="140"/>
  <c r="P142" i="140"/>
  <c r="M142" i="140"/>
  <c r="J142" i="140"/>
  <c r="G142" i="140"/>
  <c r="P141" i="140"/>
  <c r="M141" i="140"/>
  <c r="J141" i="140"/>
  <c r="G141" i="140"/>
  <c r="P140" i="140"/>
  <c r="M140" i="140"/>
  <c r="J140" i="140"/>
  <c r="G140" i="140"/>
  <c r="P139" i="140"/>
  <c r="M139" i="140"/>
  <c r="J139" i="140"/>
  <c r="G139" i="140"/>
  <c r="P138" i="140"/>
  <c r="M138" i="140"/>
  <c r="J138" i="140"/>
  <c r="G138" i="140"/>
  <c r="P137" i="140"/>
  <c r="M137" i="140"/>
  <c r="J137" i="140"/>
  <c r="G137" i="140"/>
  <c r="P136" i="140"/>
  <c r="M136" i="140"/>
  <c r="J136" i="140"/>
  <c r="G136" i="140"/>
  <c r="P135" i="140"/>
  <c r="M135" i="140"/>
  <c r="J135" i="140"/>
  <c r="G135" i="140"/>
  <c r="P134" i="140"/>
  <c r="M134" i="140"/>
  <c r="J134" i="140"/>
  <c r="G134" i="140"/>
  <c r="P133" i="140"/>
  <c r="M133" i="140"/>
  <c r="J133" i="140"/>
  <c r="G133" i="140"/>
  <c r="P132" i="140"/>
  <c r="M132" i="140"/>
  <c r="J132" i="140"/>
  <c r="G132" i="140"/>
  <c r="P131" i="140"/>
  <c r="M131" i="140"/>
  <c r="J131" i="140"/>
  <c r="G131" i="140"/>
  <c r="P130" i="140"/>
  <c r="M130" i="140"/>
  <c r="J130" i="140"/>
  <c r="G130" i="140"/>
  <c r="P129" i="140"/>
  <c r="M129" i="140"/>
  <c r="J129" i="140"/>
  <c r="G129" i="140"/>
  <c r="P128" i="140"/>
  <c r="M128" i="140"/>
  <c r="J128" i="140"/>
  <c r="G128" i="140"/>
  <c r="P127" i="140"/>
  <c r="M127" i="140"/>
  <c r="J127" i="140"/>
  <c r="G127" i="140"/>
  <c r="P126" i="140"/>
  <c r="M126" i="140"/>
  <c r="J126" i="140"/>
  <c r="G126" i="140"/>
  <c r="P125" i="140"/>
  <c r="M125" i="140"/>
  <c r="J125" i="140"/>
  <c r="G125" i="140"/>
  <c r="P124" i="140"/>
  <c r="M124" i="140"/>
  <c r="J124" i="140"/>
  <c r="G124" i="140"/>
  <c r="P123" i="140"/>
  <c r="M123" i="140"/>
  <c r="J123" i="140"/>
  <c r="G123" i="140"/>
  <c r="P122" i="140"/>
  <c r="M122" i="140"/>
  <c r="J122" i="140"/>
  <c r="G122" i="140"/>
  <c r="P121" i="140"/>
  <c r="M121" i="140"/>
  <c r="J121" i="140"/>
  <c r="G121" i="140"/>
  <c r="P120" i="140"/>
  <c r="M120" i="140"/>
  <c r="J120" i="140"/>
  <c r="G120" i="140"/>
  <c r="P119" i="140"/>
  <c r="M119" i="140"/>
  <c r="J119" i="140"/>
  <c r="G119" i="140"/>
  <c r="P118" i="140"/>
  <c r="M118" i="140"/>
  <c r="J118" i="140"/>
  <c r="G118" i="140"/>
  <c r="P117" i="140"/>
  <c r="M117" i="140"/>
  <c r="J117" i="140"/>
  <c r="G117" i="140"/>
  <c r="P116" i="140"/>
  <c r="M116" i="140"/>
  <c r="J116" i="140"/>
  <c r="G116" i="140"/>
  <c r="P115" i="140"/>
  <c r="M115" i="140"/>
  <c r="J115" i="140"/>
  <c r="G115" i="140"/>
  <c r="P114" i="140"/>
  <c r="M114" i="140"/>
  <c r="G114" i="140"/>
  <c r="P113" i="140"/>
  <c r="M113" i="140"/>
  <c r="G113" i="140"/>
  <c r="P112" i="140"/>
  <c r="M112" i="140"/>
  <c r="G112" i="140"/>
  <c r="P111" i="140"/>
  <c r="M111" i="140"/>
  <c r="G111" i="140"/>
  <c r="P110" i="140"/>
  <c r="M110" i="140"/>
  <c r="G110" i="140"/>
  <c r="P109" i="140"/>
  <c r="M109" i="140"/>
  <c r="J109" i="140"/>
  <c r="G109" i="140"/>
  <c r="P108" i="140"/>
  <c r="M108" i="140"/>
  <c r="J108" i="140"/>
  <c r="G108" i="140"/>
  <c r="P107" i="140"/>
  <c r="M107" i="140"/>
  <c r="J107" i="140"/>
  <c r="G107" i="140"/>
  <c r="P106" i="140"/>
  <c r="M106" i="140"/>
  <c r="J106" i="140"/>
  <c r="G106" i="140"/>
  <c r="P105" i="140"/>
  <c r="M105" i="140"/>
  <c r="J105" i="140"/>
  <c r="G105" i="140"/>
  <c r="P104" i="140"/>
  <c r="M104" i="140"/>
  <c r="J104" i="140"/>
  <c r="G104" i="140"/>
  <c r="P103" i="140"/>
  <c r="M103" i="140"/>
  <c r="J103" i="140"/>
  <c r="G103" i="140"/>
  <c r="P102" i="140"/>
  <c r="M102" i="140"/>
  <c r="J102" i="140"/>
  <c r="G102" i="140"/>
  <c r="P101" i="140"/>
  <c r="M101" i="140"/>
  <c r="J101" i="140"/>
  <c r="G101" i="140"/>
  <c r="P100" i="140"/>
  <c r="M100" i="140"/>
  <c r="J100" i="140"/>
  <c r="G100" i="140"/>
  <c r="P99" i="140"/>
  <c r="M99" i="140"/>
  <c r="J99" i="140"/>
  <c r="G99" i="140"/>
  <c r="P98" i="140"/>
  <c r="M98" i="140"/>
  <c r="J98" i="140"/>
  <c r="G98" i="140"/>
  <c r="P97" i="140"/>
  <c r="M97" i="140"/>
  <c r="J97" i="140"/>
  <c r="G97" i="140"/>
  <c r="P96" i="140"/>
  <c r="M96" i="140"/>
  <c r="J96" i="140"/>
  <c r="G96" i="140"/>
  <c r="P95" i="140"/>
  <c r="M95" i="140"/>
  <c r="J95" i="140"/>
  <c r="G95" i="140"/>
  <c r="P94" i="140"/>
  <c r="M94" i="140"/>
  <c r="J94" i="140"/>
  <c r="G94" i="140"/>
  <c r="P93" i="140"/>
  <c r="M93" i="140"/>
  <c r="J93" i="140"/>
  <c r="G93" i="140"/>
  <c r="P92" i="140"/>
  <c r="M92" i="140"/>
  <c r="J92" i="140"/>
  <c r="G92" i="140"/>
  <c r="P91" i="140"/>
  <c r="M91" i="140"/>
  <c r="J91" i="140"/>
  <c r="G91" i="140"/>
  <c r="P90" i="140"/>
  <c r="M90" i="140"/>
  <c r="J90" i="140"/>
  <c r="G90" i="140"/>
  <c r="P89" i="140"/>
  <c r="M89" i="140"/>
  <c r="J89" i="140"/>
  <c r="G89" i="140"/>
  <c r="P88" i="140"/>
  <c r="M88" i="140"/>
  <c r="J88" i="140"/>
  <c r="G88" i="140"/>
  <c r="P87" i="140"/>
  <c r="M87" i="140"/>
  <c r="J87" i="140"/>
  <c r="G87" i="140"/>
  <c r="P86" i="140"/>
  <c r="M86" i="140"/>
  <c r="J86" i="140"/>
  <c r="G86" i="140"/>
  <c r="P85" i="140"/>
  <c r="M85" i="140"/>
  <c r="J85" i="140"/>
  <c r="G85" i="140"/>
  <c r="P84" i="140"/>
  <c r="M84" i="140"/>
  <c r="J84" i="140"/>
  <c r="G84" i="140"/>
  <c r="P83" i="140"/>
  <c r="M83" i="140"/>
  <c r="J83" i="140"/>
  <c r="G83" i="140"/>
  <c r="P82" i="140"/>
  <c r="M82" i="140"/>
  <c r="J82" i="140"/>
  <c r="G82" i="140"/>
  <c r="P81" i="140"/>
  <c r="M81" i="140"/>
  <c r="J81" i="140"/>
  <c r="G81" i="140"/>
  <c r="P80" i="140"/>
  <c r="M80" i="140"/>
  <c r="J80" i="140"/>
  <c r="G80" i="140"/>
  <c r="P79" i="140"/>
  <c r="M79" i="140"/>
  <c r="J79" i="140"/>
  <c r="G79" i="140"/>
  <c r="P78" i="140"/>
  <c r="M78" i="140"/>
  <c r="J78" i="140"/>
  <c r="G78" i="140"/>
  <c r="P77" i="140"/>
  <c r="M77" i="140"/>
  <c r="J77" i="140"/>
  <c r="G77" i="140"/>
  <c r="P76" i="140"/>
  <c r="M76" i="140"/>
  <c r="J76" i="140"/>
  <c r="G76" i="140"/>
  <c r="P75" i="140"/>
  <c r="M75" i="140"/>
  <c r="J75" i="140"/>
  <c r="G75" i="140"/>
  <c r="P74" i="140"/>
  <c r="M74" i="140"/>
  <c r="J74" i="140"/>
  <c r="G74" i="140"/>
  <c r="P73" i="140"/>
  <c r="M73" i="140"/>
  <c r="J73" i="140"/>
  <c r="G73" i="140"/>
  <c r="P72" i="140"/>
  <c r="M72" i="140"/>
  <c r="J72" i="140"/>
  <c r="G72" i="140"/>
  <c r="P71" i="140"/>
  <c r="M71" i="140"/>
  <c r="J71" i="140"/>
  <c r="G71" i="140"/>
  <c r="P70" i="140"/>
  <c r="M70" i="140"/>
  <c r="J70" i="140"/>
  <c r="G70" i="140"/>
  <c r="P69" i="140"/>
  <c r="M69" i="140"/>
  <c r="J69" i="140"/>
  <c r="G69" i="140"/>
  <c r="P68" i="140"/>
  <c r="M68" i="140"/>
  <c r="J68" i="140"/>
  <c r="G68" i="140"/>
  <c r="P67" i="140"/>
  <c r="M67" i="140"/>
  <c r="J67" i="140"/>
  <c r="G67" i="140"/>
  <c r="P66" i="140"/>
  <c r="M66" i="140"/>
  <c r="J66" i="140"/>
  <c r="G66" i="140"/>
  <c r="P65" i="140"/>
  <c r="M65" i="140"/>
  <c r="J65" i="140"/>
  <c r="G65" i="140"/>
  <c r="P64" i="140"/>
  <c r="M64" i="140"/>
  <c r="J64" i="140"/>
  <c r="G64" i="140"/>
  <c r="P63" i="140"/>
  <c r="M63" i="140"/>
  <c r="J63" i="140"/>
  <c r="G63" i="140"/>
  <c r="P62" i="140"/>
  <c r="M62" i="140"/>
  <c r="J62" i="140"/>
  <c r="G62" i="140"/>
  <c r="P61" i="140"/>
  <c r="M61" i="140"/>
  <c r="J61" i="140"/>
  <c r="G61" i="140"/>
  <c r="P60" i="140"/>
  <c r="M60" i="140"/>
  <c r="J60" i="140"/>
  <c r="G60" i="140"/>
  <c r="P59" i="140"/>
  <c r="M59" i="140"/>
  <c r="J59" i="140"/>
  <c r="G59" i="140"/>
  <c r="P58" i="140"/>
  <c r="M58" i="140"/>
  <c r="J58" i="140"/>
  <c r="G58" i="140"/>
  <c r="P57" i="140"/>
  <c r="M57" i="140"/>
  <c r="J57" i="140"/>
  <c r="G57" i="140"/>
  <c r="P56" i="140"/>
  <c r="M56" i="140"/>
  <c r="J56" i="140"/>
  <c r="G56" i="140"/>
  <c r="P55" i="140"/>
  <c r="M55" i="140"/>
  <c r="J55" i="140"/>
  <c r="G55" i="140"/>
  <c r="P54" i="140"/>
  <c r="M54" i="140"/>
  <c r="J54" i="140"/>
  <c r="G54" i="140"/>
  <c r="P53" i="140"/>
  <c r="M53" i="140"/>
  <c r="J53" i="140"/>
  <c r="G53" i="140"/>
  <c r="P52" i="140"/>
  <c r="M52" i="140"/>
  <c r="J52" i="140"/>
  <c r="G52" i="140"/>
  <c r="P51" i="140"/>
  <c r="M51" i="140"/>
  <c r="J51" i="140"/>
  <c r="G51" i="140"/>
  <c r="P50" i="140"/>
  <c r="M50" i="140"/>
  <c r="J50" i="140"/>
  <c r="G50" i="140"/>
  <c r="P49" i="140"/>
  <c r="M49" i="140"/>
  <c r="J49" i="140"/>
  <c r="G49" i="140"/>
  <c r="P48" i="140"/>
  <c r="M48" i="140"/>
  <c r="J48" i="140"/>
  <c r="G48" i="140"/>
  <c r="P47" i="140"/>
  <c r="M47" i="140"/>
  <c r="J47" i="140"/>
  <c r="G47" i="140"/>
  <c r="P46" i="140"/>
  <c r="M46" i="140"/>
  <c r="J46" i="140"/>
  <c r="G46" i="140"/>
  <c r="P45" i="140"/>
  <c r="M45" i="140"/>
  <c r="J45" i="140"/>
  <c r="G45" i="140"/>
  <c r="P44" i="140"/>
  <c r="M44" i="140"/>
  <c r="J44" i="140"/>
  <c r="G44" i="140"/>
  <c r="P43" i="140"/>
  <c r="M43" i="140"/>
  <c r="J43" i="140"/>
  <c r="G43" i="140"/>
  <c r="P42" i="140"/>
  <c r="M42" i="140"/>
  <c r="J42" i="140"/>
  <c r="G42" i="140"/>
  <c r="P41" i="140"/>
  <c r="M41" i="140"/>
  <c r="J41" i="140"/>
  <c r="G41" i="140"/>
  <c r="P40" i="140"/>
  <c r="M40" i="140"/>
  <c r="J40" i="140"/>
  <c r="G40" i="140"/>
  <c r="P39" i="140"/>
  <c r="M39" i="140"/>
  <c r="J39" i="140"/>
  <c r="G39" i="140"/>
  <c r="P38" i="140"/>
  <c r="M38" i="140"/>
  <c r="J38" i="140"/>
  <c r="G38" i="140"/>
  <c r="P37" i="140"/>
  <c r="M37" i="140"/>
  <c r="J37" i="140"/>
  <c r="G37" i="140"/>
  <c r="P36" i="140"/>
  <c r="M36" i="140"/>
  <c r="J36" i="140"/>
  <c r="G36" i="140"/>
  <c r="P35" i="140"/>
  <c r="M35" i="140"/>
  <c r="J35" i="140"/>
  <c r="G35" i="140"/>
  <c r="P34" i="140"/>
  <c r="M34" i="140"/>
  <c r="J34" i="140"/>
  <c r="G34" i="140"/>
  <c r="P33" i="140"/>
  <c r="M33" i="140"/>
  <c r="J33" i="140"/>
  <c r="G33" i="140"/>
  <c r="P32" i="140"/>
  <c r="M32" i="140"/>
  <c r="J32" i="140"/>
  <c r="G32" i="140"/>
  <c r="P31" i="140"/>
  <c r="M31" i="140"/>
  <c r="J31" i="140"/>
  <c r="G31" i="140"/>
  <c r="P30" i="140"/>
  <c r="M30" i="140"/>
  <c r="J30" i="140"/>
  <c r="G30" i="140"/>
  <c r="P29" i="140"/>
  <c r="M29" i="140"/>
  <c r="J29" i="140"/>
  <c r="G29" i="140"/>
  <c r="P28" i="140"/>
  <c r="M28" i="140"/>
  <c r="J28" i="140"/>
  <c r="G28" i="140"/>
  <c r="P27" i="140"/>
  <c r="M27" i="140"/>
  <c r="J27" i="140"/>
  <c r="G27" i="140"/>
  <c r="P26" i="140"/>
  <c r="M26" i="140"/>
  <c r="J26" i="140"/>
  <c r="G26" i="140"/>
  <c r="P25" i="140"/>
  <c r="M25" i="140"/>
  <c r="J25" i="140"/>
  <c r="G25" i="140"/>
  <c r="P24" i="140"/>
  <c r="M24" i="140"/>
  <c r="J24" i="140"/>
  <c r="G24" i="140"/>
  <c r="P23" i="140"/>
  <c r="M23" i="140"/>
  <c r="J23" i="140"/>
  <c r="G23" i="140"/>
  <c r="P22" i="140"/>
  <c r="M22" i="140"/>
  <c r="J22" i="140"/>
  <c r="G22" i="140"/>
  <c r="P21" i="140"/>
  <c r="M21" i="140"/>
  <c r="J21" i="140"/>
  <c r="G21" i="140"/>
  <c r="P20" i="140"/>
  <c r="M20" i="140"/>
  <c r="J20" i="140"/>
  <c r="G20" i="140"/>
  <c r="I14" i="140"/>
  <c r="H14" i="140"/>
  <c r="D13" i="140"/>
  <c r="D12" i="140"/>
  <c r="P5" i="140"/>
  <c r="P5" i="131" l="1"/>
  <c r="P5" i="130"/>
  <c r="P5" i="118"/>
  <c r="P5" i="132"/>
  <c r="P5" i="106"/>
  <c r="P5" i="139"/>
  <c r="D12" i="139" l="1"/>
  <c r="M210" i="131" l="1"/>
  <c r="M209" i="131"/>
  <c r="M160" i="131"/>
  <c r="M159" i="131"/>
  <c r="J190" i="131"/>
  <c r="J189" i="131"/>
  <c r="J188" i="131"/>
  <c r="J187" i="131"/>
  <c r="J186" i="131"/>
  <c r="J107" i="131"/>
  <c r="J106" i="131"/>
  <c r="J105" i="131"/>
  <c r="M228" i="131"/>
  <c r="J228" i="131"/>
  <c r="G228" i="131"/>
  <c r="M227" i="131"/>
  <c r="J227" i="131"/>
  <c r="G227" i="131"/>
  <c r="M226" i="131"/>
  <c r="J226" i="131"/>
  <c r="G226" i="131"/>
  <c r="M225" i="131"/>
  <c r="J225" i="131"/>
  <c r="G225" i="131"/>
  <c r="M224" i="131"/>
  <c r="J224" i="131"/>
  <c r="G224" i="131"/>
  <c r="M223" i="131"/>
  <c r="J223" i="131"/>
  <c r="G223" i="131"/>
  <c r="M222" i="131"/>
  <c r="J222" i="131"/>
  <c r="G222" i="131"/>
  <c r="M221" i="131"/>
  <c r="J221" i="131"/>
  <c r="G221" i="131"/>
  <c r="M220" i="131"/>
  <c r="J220" i="131"/>
  <c r="G220" i="131"/>
  <c r="P219" i="131"/>
  <c r="M219" i="131"/>
  <c r="J219" i="131"/>
  <c r="G219" i="131"/>
  <c r="P218" i="131"/>
  <c r="M218" i="131"/>
  <c r="J218" i="131"/>
  <c r="G218" i="131"/>
  <c r="P217" i="131"/>
  <c r="M217" i="131"/>
  <c r="J217" i="131"/>
  <c r="G217" i="131"/>
  <c r="P216" i="131"/>
  <c r="M216" i="131"/>
  <c r="J216" i="131"/>
  <c r="G216" i="131"/>
  <c r="P215" i="131"/>
  <c r="M215" i="131"/>
  <c r="J215" i="131"/>
  <c r="G215" i="131"/>
  <c r="P214" i="131"/>
  <c r="M214" i="131"/>
  <c r="J214" i="131"/>
  <c r="G214" i="131"/>
  <c r="P213" i="131"/>
  <c r="M213" i="131"/>
  <c r="J213" i="131"/>
  <c r="G213" i="131"/>
  <c r="P212" i="131"/>
  <c r="M212" i="131"/>
  <c r="J212" i="131"/>
  <c r="G212" i="131"/>
  <c r="P211" i="131"/>
  <c r="M211" i="131"/>
  <c r="J211" i="131"/>
  <c r="G211" i="131"/>
  <c r="P210" i="131"/>
  <c r="J210" i="131"/>
  <c r="G210" i="131"/>
  <c r="P209" i="131"/>
  <c r="J209" i="131"/>
  <c r="G209" i="131"/>
  <c r="P208" i="131"/>
  <c r="J208" i="131"/>
  <c r="G208" i="131"/>
  <c r="P207" i="131"/>
  <c r="J207" i="131"/>
  <c r="G207" i="131"/>
  <c r="P206" i="131"/>
  <c r="J206" i="131"/>
  <c r="G206" i="131"/>
  <c r="P205" i="131"/>
  <c r="J205" i="131"/>
  <c r="G205" i="131"/>
  <c r="P204" i="131"/>
  <c r="M204" i="131"/>
  <c r="J204" i="131"/>
  <c r="G204" i="131"/>
  <c r="P203" i="131"/>
  <c r="M203" i="131"/>
  <c r="J203" i="131"/>
  <c r="G203" i="131"/>
  <c r="P202" i="131"/>
  <c r="M202" i="131"/>
  <c r="J202" i="131"/>
  <c r="G202" i="131"/>
  <c r="P201" i="131"/>
  <c r="M201" i="131"/>
  <c r="J201" i="131"/>
  <c r="G201" i="131"/>
  <c r="P200" i="131"/>
  <c r="M200" i="131"/>
  <c r="J200" i="131"/>
  <c r="G200" i="131"/>
  <c r="P199" i="131"/>
  <c r="M199" i="131"/>
  <c r="J199" i="131"/>
  <c r="G199" i="131"/>
  <c r="P198" i="131"/>
  <c r="M198" i="131"/>
  <c r="J198" i="131"/>
  <c r="G198" i="131"/>
  <c r="P197" i="131"/>
  <c r="M197" i="131"/>
  <c r="J197" i="131"/>
  <c r="G197" i="131"/>
  <c r="P196" i="131"/>
  <c r="M196" i="131"/>
  <c r="J196" i="131"/>
  <c r="G196" i="131"/>
  <c r="P195" i="131"/>
  <c r="M195" i="131"/>
  <c r="J195" i="131"/>
  <c r="G195" i="131"/>
  <c r="P194" i="131"/>
  <c r="M194" i="131"/>
  <c r="J194" i="131"/>
  <c r="G194" i="131"/>
  <c r="P193" i="131"/>
  <c r="M193" i="131"/>
  <c r="J193" i="131"/>
  <c r="G193" i="131"/>
  <c r="P192" i="131"/>
  <c r="M192" i="131"/>
  <c r="J192" i="131"/>
  <c r="G192" i="131"/>
  <c r="P191" i="131"/>
  <c r="M191" i="131"/>
  <c r="J191" i="131"/>
  <c r="G191" i="131"/>
  <c r="P190" i="131"/>
  <c r="M190" i="131"/>
  <c r="G190" i="131"/>
  <c r="P189" i="131"/>
  <c r="M189" i="131"/>
  <c r="G189" i="131"/>
  <c r="P188" i="131"/>
  <c r="M188" i="131"/>
  <c r="G188" i="131"/>
  <c r="P187" i="131"/>
  <c r="M187" i="131"/>
  <c r="G187" i="131"/>
  <c r="P186" i="131"/>
  <c r="M186" i="131"/>
  <c r="G186" i="131"/>
  <c r="P185" i="131"/>
  <c r="M185" i="131"/>
  <c r="G185" i="131"/>
  <c r="P184" i="131"/>
  <c r="M184" i="131"/>
  <c r="J184" i="131"/>
  <c r="G184" i="131"/>
  <c r="P183" i="131"/>
  <c r="M183" i="131"/>
  <c r="J183" i="131"/>
  <c r="G183" i="131"/>
  <c r="P182" i="131"/>
  <c r="M182" i="131"/>
  <c r="J182" i="131"/>
  <c r="G182" i="131"/>
  <c r="P181" i="131"/>
  <c r="M181" i="131"/>
  <c r="J181" i="131"/>
  <c r="G181" i="131"/>
  <c r="P180" i="131"/>
  <c r="M180" i="131"/>
  <c r="J180" i="131"/>
  <c r="G180" i="131"/>
  <c r="P179" i="131"/>
  <c r="M179" i="131"/>
  <c r="J179" i="131"/>
  <c r="G179" i="131"/>
  <c r="P178" i="131"/>
  <c r="M178" i="131"/>
  <c r="J178" i="131"/>
  <c r="G178" i="131"/>
  <c r="P177" i="131"/>
  <c r="M177" i="131"/>
  <c r="J177" i="131"/>
  <c r="G177" i="131"/>
  <c r="P176" i="131"/>
  <c r="M176" i="131"/>
  <c r="J176" i="131"/>
  <c r="G176" i="131"/>
  <c r="P175" i="131"/>
  <c r="M175" i="131"/>
  <c r="J175" i="131"/>
  <c r="G175" i="131"/>
  <c r="M174" i="131"/>
  <c r="J174" i="131"/>
  <c r="G174" i="131"/>
  <c r="M173" i="131"/>
  <c r="J173" i="131"/>
  <c r="G173" i="131"/>
  <c r="M172" i="131"/>
  <c r="J172" i="131"/>
  <c r="G172" i="131"/>
  <c r="M171" i="131"/>
  <c r="J171" i="131"/>
  <c r="G171" i="131"/>
  <c r="P170" i="131"/>
  <c r="M170" i="131"/>
  <c r="J170" i="131"/>
  <c r="G170" i="131"/>
  <c r="P169" i="131"/>
  <c r="M169" i="131"/>
  <c r="J169" i="131"/>
  <c r="G169" i="131"/>
  <c r="P168" i="131"/>
  <c r="M168" i="131"/>
  <c r="J168" i="131"/>
  <c r="G168" i="131"/>
  <c r="P167" i="131"/>
  <c r="M167" i="131"/>
  <c r="J167" i="131"/>
  <c r="G167" i="131"/>
  <c r="P166" i="131"/>
  <c r="M166" i="131"/>
  <c r="J166" i="131"/>
  <c r="G166" i="131"/>
  <c r="P165" i="131"/>
  <c r="M165" i="131"/>
  <c r="J165" i="131"/>
  <c r="G165" i="131"/>
  <c r="P164" i="131"/>
  <c r="M164" i="131"/>
  <c r="J164" i="131"/>
  <c r="G164" i="131"/>
  <c r="P163" i="131"/>
  <c r="M163" i="131"/>
  <c r="J163" i="131"/>
  <c r="G163" i="131"/>
  <c r="P162" i="131"/>
  <c r="M162" i="131"/>
  <c r="J162" i="131"/>
  <c r="G162" i="131"/>
  <c r="P161" i="131"/>
  <c r="M161" i="131"/>
  <c r="J161" i="131"/>
  <c r="G161" i="131"/>
  <c r="P160" i="131"/>
  <c r="J160" i="131"/>
  <c r="G160" i="131"/>
  <c r="P159" i="131"/>
  <c r="J159" i="131"/>
  <c r="G159" i="131"/>
  <c r="P158" i="131"/>
  <c r="J158" i="131"/>
  <c r="G158" i="131"/>
  <c r="P157" i="131"/>
  <c r="M157" i="131"/>
  <c r="J157" i="131"/>
  <c r="G157" i="131"/>
  <c r="P156" i="131"/>
  <c r="M156" i="131"/>
  <c r="J156" i="131"/>
  <c r="G156" i="131"/>
  <c r="P155" i="131"/>
  <c r="M155" i="131"/>
  <c r="J155" i="131"/>
  <c r="G155" i="131"/>
  <c r="P154" i="131"/>
  <c r="M154" i="131"/>
  <c r="J154" i="131"/>
  <c r="G154" i="131"/>
  <c r="P153" i="131"/>
  <c r="M153" i="131"/>
  <c r="J153" i="131"/>
  <c r="G153" i="131"/>
  <c r="P152" i="131"/>
  <c r="M152" i="131"/>
  <c r="J152" i="131"/>
  <c r="G152" i="131"/>
  <c r="P151" i="131"/>
  <c r="M151" i="131"/>
  <c r="J151" i="131"/>
  <c r="G151" i="131"/>
  <c r="P150" i="131"/>
  <c r="M150" i="131"/>
  <c r="J150" i="131"/>
  <c r="G150" i="131"/>
  <c r="P149" i="131"/>
  <c r="M149" i="131"/>
  <c r="J149" i="131"/>
  <c r="G149" i="131"/>
  <c r="P148" i="131"/>
  <c r="M148" i="131"/>
  <c r="J148" i="131"/>
  <c r="G148" i="131"/>
  <c r="P147" i="131"/>
  <c r="M147" i="131"/>
  <c r="J147" i="131"/>
  <c r="G147" i="131"/>
  <c r="P146" i="131"/>
  <c r="M146" i="131"/>
  <c r="J146" i="131"/>
  <c r="G146" i="131"/>
  <c r="P145" i="131"/>
  <c r="M145" i="131"/>
  <c r="J145" i="131"/>
  <c r="G145" i="131"/>
  <c r="P144" i="131"/>
  <c r="M144" i="131"/>
  <c r="J144" i="131"/>
  <c r="G144" i="131"/>
  <c r="P143" i="131"/>
  <c r="M143" i="131"/>
  <c r="J143" i="131"/>
  <c r="G143" i="131"/>
  <c r="P142" i="131"/>
  <c r="M142" i="131"/>
  <c r="J142" i="131"/>
  <c r="G142" i="131"/>
  <c r="P141" i="131"/>
  <c r="M141" i="131"/>
  <c r="J141" i="131"/>
  <c r="G141" i="131"/>
  <c r="P140" i="131"/>
  <c r="M140" i="131"/>
  <c r="J140" i="131"/>
  <c r="G140" i="131"/>
  <c r="P139" i="131"/>
  <c r="M139" i="131"/>
  <c r="J139" i="131"/>
  <c r="G139" i="131"/>
  <c r="P138" i="131"/>
  <c r="M138" i="131"/>
  <c r="J138" i="131"/>
  <c r="G138" i="131"/>
  <c r="P137" i="131"/>
  <c r="M137" i="131"/>
  <c r="J137" i="131"/>
  <c r="G137" i="131"/>
  <c r="P136" i="131"/>
  <c r="M136" i="131"/>
  <c r="J136" i="131"/>
  <c r="G136" i="131"/>
  <c r="P135" i="131"/>
  <c r="M135" i="131"/>
  <c r="J135" i="131"/>
  <c r="G135" i="131"/>
  <c r="P134" i="131"/>
  <c r="M134" i="131"/>
  <c r="J134" i="131"/>
  <c r="G134" i="131"/>
  <c r="P133" i="131"/>
  <c r="M133" i="131"/>
  <c r="J133" i="131"/>
  <c r="G133" i="131"/>
  <c r="P132" i="131"/>
  <c r="M132" i="131"/>
  <c r="J132" i="131"/>
  <c r="G132" i="131"/>
  <c r="P131" i="131"/>
  <c r="M131" i="131"/>
  <c r="J131" i="131"/>
  <c r="G131" i="131"/>
  <c r="P130" i="131"/>
  <c r="M130" i="131"/>
  <c r="J130" i="131"/>
  <c r="G130" i="131"/>
  <c r="P129" i="131"/>
  <c r="M129" i="131"/>
  <c r="J129" i="131"/>
  <c r="G129" i="131"/>
  <c r="P128" i="131"/>
  <c r="M128" i="131"/>
  <c r="J128" i="131"/>
  <c r="G128" i="131"/>
  <c r="P127" i="131"/>
  <c r="M127" i="131"/>
  <c r="J127" i="131"/>
  <c r="G127" i="131"/>
  <c r="P126" i="131"/>
  <c r="M126" i="131"/>
  <c r="J126" i="131"/>
  <c r="G126" i="131"/>
  <c r="P125" i="131"/>
  <c r="M125" i="131"/>
  <c r="J125" i="131"/>
  <c r="G125" i="131"/>
  <c r="P124" i="131"/>
  <c r="M124" i="131"/>
  <c r="J124" i="131"/>
  <c r="G124" i="131"/>
  <c r="P123" i="131"/>
  <c r="M123" i="131"/>
  <c r="J123" i="131"/>
  <c r="G123" i="131"/>
  <c r="P122" i="131"/>
  <c r="M122" i="131"/>
  <c r="J122" i="131"/>
  <c r="G122" i="131"/>
  <c r="P121" i="131"/>
  <c r="M121" i="131"/>
  <c r="J121" i="131"/>
  <c r="G121" i="131"/>
  <c r="P120" i="131"/>
  <c r="M120" i="131"/>
  <c r="J120" i="131"/>
  <c r="G120" i="131"/>
  <c r="P119" i="131"/>
  <c r="M119" i="131"/>
  <c r="J119" i="131"/>
  <c r="G119" i="131"/>
  <c r="P118" i="131"/>
  <c r="M118" i="131"/>
  <c r="J118" i="131"/>
  <c r="G118" i="131"/>
  <c r="P117" i="131"/>
  <c r="M117" i="131"/>
  <c r="J117" i="131"/>
  <c r="G117" i="131"/>
  <c r="P116" i="131"/>
  <c r="M116" i="131"/>
  <c r="J116" i="131"/>
  <c r="G116" i="131"/>
  <c r="P115" i="131"/>
  <c r="M115" i="131"/>
  <c r="J115" i="131"/>
  <c r="G115" i="131"/>
  <c r="P114" i="131"/>
  <c r="M114" i="131"/>
  <c r="J114" i="131"/>
  <c r="G114" i="131"/>
  <c r="P113" i="131"/>
  <c r="M113" i="131"/>
  <c r="J113" i="131"/>
  <c r="G113" i="131"/>
  <c r="P112" i="131"/>
  <c r="M112" i="131"/>
  <c r="J112" i="131"/>
  <c r="G112" i="131"/>
  <c r="P111" i="131"/>
  <c r="M111" i="131"/>
  <c r="J111" i="131"/>
  <c r="G111" i="131"/>
  <c r="P110" i="131"/>
  <c r="M110" i="131"/>
  <c r="J110" i="131"/>
  <c r="G110" i="131"/>
  <c r="P109" i="131"/>
  <c r="M109" i="131"/>
  <c r="J109" i="131"/>
  <c r="G109" i="131"/>
  <c r="P108" i="131"/>
  <c r="M108" i="131"/>
  <c r="J108" i="131"/>
  <c r="G108" i="131"/>
  <c r="P107" i="131"/>
  <c r="M107" i="131"/>
  <c r="G107" i="131"/>
  <c r="P106" i="131"/>
  <c r="M106" i="131"/>
  <c r="G106" i="131"/>
  <c r="P105" i="131"/>
  <c r="M105" i="131"/>
  <c r="G105" i="131"/>
  <c r="P104" i="131"/>
  <c r="M104" i="131"/>
  <c r="G104" i="131"/>
  <c r="P103" i="131"/>
  <c r="M103" i="131"/>
  <c r="J103" i="131"/>
  <c r="G103" i="131"/>
  <c r="P102" i="131"/>
  <c r="M102" i="131"/>
  <c r="J102" i="131"/>
  <c r="G102" i="131"/>
  <c r="P101" i="131"/>
  <c r="M101" i="131"/>
  <c r="J101" i="131"/>
  <c r="G101" i="131"/>
  <c r="P100" i="131"/>
  <c r="M100" i="131"/>
  <c r="J100" i="131"/>
  <c r="G100" i="131"/>
  <c r="P99" i="131"/>
  <c r="M99" i="131"/>
  <c r="J99" i="131"/>
  <c r="G99" i="131"/>
  <c r="P98" i="131"/>
  <c r="M98" i="131"/>
  <c r="J98" i="131"/>
  <c r="G98" i="131"/>
  <c r="P97" i="131"/>
  <c r="M97" i="131"/>
  <c r="J97" i="131"/>
  <c r="G97" i="131"/>
  <c r="P96" i="131"/>
  <c r="M96" i="131"/>
  <c r="J96" i="131"/>
  <c r="G96" i="131"/>
  <c r="P95" i="131"/>
  <c r="M95" i="131"/>
  <c r="J95" i="131"/>
  <c r="G95" i="131"/>
  <c r="P94" i="131"/>
  <c r="M94" i="131"/>
  <c r="J94" i="131"/>
  <c r="G94" i="131"/>
  <c r="P93" i="131"/>
  <c r="M93" i="131"/>
  <c r="J93" i="131"/>
  <c r="G93" i="131"/>
  <c r="P92" i="131"/>
  <c r="M92" i="131"/>
  <c r="J92" i="131"/>
  <c r="G92" i="131"/>
  <c r="P91" i="131"/>
  <c r="M91" i="131"/>
  <c r="J91" i="131"/>
  <c r="G91" i="131"/>
  <c r="P90" i="131"/>
  <c r="M90" i="131"/>
  <c r="J90" i="131"/>
  <c r="G90" i="131"/>
  <c r="P89" i="131"/>
  <c r="M89" i="131"/>
  <c r="J89" i="131"/>
  <c r="G89" i="131"/>
  <c r="P88" i="131"/>
  <c r="M88" i="131"/>
  <c r="J88" i="131"/>
  <c r="G88" i="131"/>
  <c r="P87" i="131"/>
  <c r="M87" i="131"/>
  <c r="J87" i="131"/>
  <c r="G87" i="131"/>
  <c r="P86" i="131"/>
  <c r="M86" i="131"/>
  <c r="J86" i="131"/>
  <c r="G86" i="131"/>
  <c r="P85" i="131"/>
  <c r="M85" i="131"/>
  <c r="J85" i="131"/>
  <c r="G85" i="131"/>
  <c r="P84" i="131"/>
  <c r="M84" i="131"/>
  <c r="J84" i="131"/>
  <c r="G84" i="131"/>
  <c r="P83" i="131"/>
  <c r="M83" i="131"/>
  <c r="J83" i="131"/>
  <c r="G83" i="131"/>
  <c r="P82" i="131"/>
  <c r="M82" i="131"/>
  <c r="J82" i="131"/>
  <c r="G82" i="131"/>
  <c r="P81" i="131"/>
  <c r="M81" i="131"/>
  <c r="J81" i="131"/>
  <c r="G81" i="131"/>
  <c r="P80" i="131"/>
  <c r="M80" i="131"/>
  <c r="J80" i="131"/>
  <c r="G80" i="131"/>
  <c r="P79" i="131"/>
  <c r="M79" i="131"/>
  <c r="J79" i="131"/>
  <c r="G79" i="131"/>
  <c r="P78" i="131"/>
  <c r="M78" i="131"/>
  <c r="J78" i="131"/>
  <c r="G78" i="131"/>
  <c r="P77" i="131"/>
  <c r="M77" i="131"/>
  <c r="J77" i="131"/>
  <c r="G77" i="131"/>
  <c r="P76" i="131"/>
  <c r="M76" i="131"/>
  <c r="J76" i="131"/>
  <c r="G76" i="131"/>
  <c r="P75" i="131"/>
  <c r="M75" i="131"/>
  <c r="J75" i="131"/>
  <c r="G75" i="131"/>
  <c r="P74" i="131"/>
  <c r="M74" i="131"/>
  <c r="J74" i="131"/>
  <c r="G74" i="131"/>
  <c r="P73" i="131"/>
  <c r="M73" i="131"/>
  <c r="J73" i="131"/>
  <c r="G73" i="131"/>
  <c r="P72" i="131"/>
  <c r="M72" i="131"/>
  <c r="J72" i="131"/>
  <c r="G72" i="131"/>
  <c r="P71" i="131"/>
  <c r="M71" i="131"/>
  <c r="J71" i="131"/>
  <c r="G71" i="131"/>
  <c r="P70" i="131"/>
  <c r="M70" i="131"/>
  <c r="J70" i="131"/>
  <c r="G70" i="131"/>
  <c r="P69" i="131"/>
  <c r="M69" i="131"/>
  <c r="J69" i="131"/>
  <c r="G69" i="131"/>
  <c r="P68" i="131"/>
  <c r="M68" i="131"/>
  <c r="J68" i="131"/>
  <c r="G68" i="131"/>
  <c r="P67" i="131"/>
  <c r="M67" i="131"/>
  <c r="J67" i="131"/>
  <c r="G67" i="131"/>
  <c r="P66" i="131"/>
  <c r="M66" i="131"/>
  <c r="J66" i="131"/>
  <c r="G66" i="131"/>
  <c r="P65" i="131"/>
  <c r="M65" i="131"/>
  <c r="J65" i="131"/>
  <c r="G65" i="131"/>
  <c r="P64" i="131"/>
  <c r="M64" i="131"/>
  <c r="J64" i="131"/>
  <c r="G64" i="131"/>
  <c r="P63" i="131"/>
  <c r="M63" i="131"/>
  <c r="J63" i="131"/>
  <c r="G63" i="131"/>
  <c r="P62" i="131"/>
  <c r="M62" i="131"/>
  <c r="J62" i="131"/>
  <c r="G62" i="131"/>
  <c r="P61" i="131"/>
  <c r="M61" i="131"/>
  <c r="J61" i="131"/>
  <c r="G61" i="131"/>
  <c r="P60" i="131"/>
  <c r="M60" i="131"/>
  <c r="J60" i="131"/>
  <c r="G60" i="131"/>
  <c r="P59" i="131"/>
  <c r="M59" i="131"/>
  <c r="J59" i="131"/>
  <c r="G59" i="131"/>
  <c r="P58" i="131"/>
  <c r="M58" i="131"/>
  <c r="J58" i="131"/>
  <c r="G58" i="131"/>
  <c r="P57" i="131"/>
  <c r="M57" i="131"/>
  <c r="J57" i="131"/>
  <c r="G57" i="131"/>
  <c r="P56" i="131"/>
  <c r="M56" i="131"/>
  <c r="J56" i="131"/>
  <c r="G56" i="131"/>
  <c r="P55" i="131"/>
  <c r="M55" i="131"/>
  <c r="J55" i="131"/>
  <c r="G55" i="131"/>
  <c r="P54" i="131"/>
  <c r="M54" i="131"/>
  <c r="J54" i="131"/>
  <c r="G54" i="131"/>
  <c r="P53" i="131"/>
  <c r="M53" i="131"/>
  <c r="J53" i="131"/>
  <c r="G53" i="131"/>
  <c r="P52" i="131"/>
  <c r="M52" i="131"/>
  <c r="J52" i="131"/>
  <c r="G52" i="131"/>
  <c r="P51" i="131"/>
  <c r="M51" i="131"/>
  <c r="J51" i="131"/>
  <c r="G51" i="131"/>
  <c r="P50" i="131"/>
  <c r="M50" i="131"/>
  <c r="J50" i="131"/>
  <c r="G50" i="131"/>
  <c r="P49" i="131"/>
  <c r="M49" i="131"/>
  <c r="J49" i="131"/>
  <c r="G49" i="131"/>
  <c r="P48" i="131"/>
  <c r="M48" i="131"/>
  <c r="J48" i="131"/>
  <c r="G48" i="131"/>
  <c r="P47" i="131"/>
  <c r="M47" i="131"/>
  <c r="J47" i="131"/>
  <c r="G47" i="131"/>
  <c r="P46" i="131"/>
  <c r="M46" i="131"/>
  <c r="J46" i="131"/>
  <c r="G46" i="131"/>
  <c r="P45" i="131"/>
  <c r="M45" i="131"/>
  <c r="J45" i="131"/>
  <c r="G45" i="131"/>
  <c r="P44" i="131"/>
  <c r="M44" i="131"/>
  <c r="J44" i="131"/>
  <c r="G44" i="131"/>
  <c r="P43" i="131"/>
  <c r="M43" i="131"/>
  <c r="J43" i="131"/>
  <c r="G43" i="131"/>
  <c r="P42" i="131"/>
  <c r="M42" i="131"/>
  <c r="J42" i="131"/>
  <c r="G42" i="131"/>
  <c r="P41" i="131"/>
  <c r="M41" i="131"/>
  <c r="J41" i="131"/>
  <c r="G41" i="131"/>
  <c r="P40" i="131"/>
  <c r="M40" i="131"/>
  <c r="J40" i="131"/>
  <c r="G40" i="131"/>
  <c r="P39" i="131"/>
  <c r="M39" i="131"/>
  <c r="J39" i="131"/>
  <c r="G39" i="131"/>
  <c r="P38" i="131"/>
  <c r="M38" i="131"/>
  <c r="J38" i="131"/>
  <c r="G38" i="131"/>
  <c r="P37" i="131"/>
  <c r="M37" i="131"/>
  <c r="J37" i="131"/>
  <c r="G37" i="131"/>
  <c r="P36" i="131"/>
  <c r="M36" i="131"/>
  <c r="J36" i="131"/>
  <c r="G36" i="131"/>
  <c r="P35" i="131"/>
  <c r="M35" i="131"/>
  <c r="J35" i="131"/>
  <c r="G35" i="131"/>
  <c r="P34" i="131"/>
  <c r="M34" i="131"/>
  <c r="J34" i="131"/>
  <c r="G34" i="131"/>
  <c r="P33" i="131"/>
  <c r="M33" i="131"/>
  <c r="J33" i="131"/>
  <c r="G33" i="131"/>
  <c r="P32" i="131"/>
  <c r="M32" i="131"/>
  <c r="J32" i="131"/>
  <c r="G32" i="131"/>
  <c r="P31" i="131"/>
  <c r="M31" i="131"/>
  <c r="J31" i="131"/>
  <c r="G31" i="131"/>
  <c r="P30" i="131"/>
  <c r="M30" i="131"/>
  <c r="J30" i="131"/>
  <c r="G30" i="131"/>
  <c r="P29" i="131"/>
  <c r="M29" i="131"/>
  <c r="J29" i="131"/>
  <c r="G29" i="131"/>
  <c r="P28" i="131"/>
  <c r="M28" i="131"/>
  <c r="J28" i="131"/>
  <c r="G28" i="131"/>
  <c r="P27" i="131"/>
  <c r="M27" i="131"/>
  <c r="J27" i="131"/>
  <c r="G27" i="131"/>
  <c r="P26" i="131"/>
  <c r="M26" i="131"/>
  <c r="J26" i="131"/>
  <c r="G26" i="131"/>
  <c r="P25" i="131"/>
  <c r="M25" i="131"/>
  <c r="J25" i="131"/>
  <c r="G25" i="131"/>
  <c r="P24" i="131"/>
  <c r="M24" i="131"/>
  <c r="J24" i="131"/>
  <c r="G24" i="131"/>
  <c r="P23" i="131"/>
  <c r="M23" i="131"/>
  <c r="J23" i="131"/>
  <c r="G23" i="131"/>
  <c r="P22" i="131"/>
  <c r="M22" i="131"/>
  <c r="J22" i="131"/>
  <c r="G22" i="131"/>
  <c r="P21" i="131"/>
  <c r="M21" i="131"/>
  <c r="J21" i="131"/>
  <c r="G21" i="131"/>
  <c r="P20" i="131"/>
  <c r="M20" i="131"/>
  <c r="J20" i="131"/>
  <c r="G20" i="131"/>
  <c r="M210" i="130"/>
  <c r="M209" i="130"/>
  <c r="M160" i="130"/>
  <c r="J190" i="130"/>
  <c r="J189" i="130"/>
  <c r="J188" i="130"/>
  <c r="J107" i="130"/>
  <c r="M228" i="130"/>
  <c r="J228" i="130"/>
  <c r="G228" i="130"/>
  <c r="M227" i="130"/>
  <c r="J227" i="130"/>
  <c r="G227" i="130"/>
  <c r="M226" i="130"/>
  <c r="J226" i="130"/>
  <c r="G226" i="130"/>
  <c r="M225" i="130"/>
  <c r="J225" i="130"/>
  <c r="G225" i="130"/>
  <c r="M224" i="130"/>
  <c r="J224" i="130"/>
  <c r="G224" i="130"/>
  <c r="M223" i="130"/>
  <c r="J223" i="130"/>
  <c r="G223" i="130"/>
  <c r="M222" i="130"/>
  <c r="J222" i="130"/>
  <c r="G222" i="130"/>
  <c r="M221" i="130"/>
  <c r="J221" i="130"/>
  <c r="G221" i="130"/>
  <c r="P220" i="130"/>
  <c r="M220" i="130"/>
  <c r="J220" i="130"/>
  <c r="G220" i="130"/>
  <c r="P219" i="130"/>
  <c r="M219" i="130"/>
  <c r="J219" i="130"/>
  <c r="G219" i="130"/>
  <c r="P218" i="130"/>
  <c r="M218" i="130"/>
  <c r="J218" i="130"/>
  <c r="G218" i="130"/>
  <c r="P217" i="130"/>
  <c r="M217" i="130"/>
  <c r="J217" i="130"/>
  <c r="G217" i="130"/>
  <c r="P216" i="130"/>
  <c r="M216" i="130"/>
  <c r="J216" i="130"/>
  <c r="G216" i="130"/>
  <c r="P215" i="130"/>
  <c r="M215" i="130"/>
  <c r="J215" i="130"/>
  <c r="G215" i="130"/>
  <c r="P214" i="130"/>
  <c r="M214" i="130"/>
  <c r="J214" i="130"/>
  <c r="G214" i="130"/>
  <c r="P213" i="130"/>
  <c r="M213" i="130"/>
  <c r="J213" i="130"/>
  <c r="G213" i="130"/>
  <c r="P212" i="130"/>
  <c r="M212" i="130"/>
  <c r="J212" i="130"/>
  <c r="G212" i="130"/>
  <c r="P211" i="130"/>
  <c r="M211" i="130"/>
  <c r="J211" i="130"/>
  <c r="G211" i="130"/>
  <c r="P210" i="130"/>
  <c r="J210" i="130"/>
  <c r="G210" i="130"/>
  <c r="P209" i="130"/>
  <c r="J209" i="130"/>
  <c r="G209" i="130"/>
  <c r="P208" i="130"/>
  <c r="J208" i="130"/>
  <c r="G208" i="130"/>
  <c r="P207" i="130"/>
  <c r="J207" i="130"/>
  <c r="G207" i="130"/>
  <c r="P206" i="130"/>
  <c r="M206" i="130"/>
  <c r="J206" i="130"/>
  <c r="G206" i="130"/>
  <c r="P205" i="130"/>
  <c r="M205" i="130"/>
  <c r="J205" i="130"/>
  <c r="G205" i="130"/>
  <c r="P204" i="130"/>
  <c r="M204" i="130"/>
  <c r="J204" i="130"/>
  <c r="G204" i="130"/>
  <c r="P203" i="130"/>
  <c r="M203" i="130"/>
  <c r="J203" i="130"/>
  <c r="G203" i="130"/>
  <c r="P202" i="130"/>
  <c r="M202" i="130"/>
  <c r="J202" i="130"/>
  <c r="G202" i="130"/>
  <c r="P201" i="130"/>
  <c r="M201" i="130"/>
  <c r="J201" i="130"/>
  <c r="G201" i="130"/>
  <c r="P200" i="130"/>
  <c r="M200" i="130"/>
  <c r="J200" i="130"/>
  <c r="G200" i="130"/>
  <c r="P199" i="130"/>
  <c r="M199" i="130"/>
  <c r="J199" i="130"/>
  <c r="G199" i="130"/>
  <c r="P198" i="130"/>
  <c r="M198" i="130"/>
  <c r="J198" i="130"/>
  <c r="G198" i="130"/>
  <c r="P197" i="130"/>
  <c r="M197" i="130"/>
  <c r="J197" i="130"/>
  <c r="G197" i="130"/>
  <c r="P196" i="130"/>
  <c r="M196" i="130"/>
  <c r="J196" i="130"/>
  <c r="G196" i="130"/>
  <c r="P195" i="130"/>
  <c r="M195" i="130"/>
  <c r="J195" i="130"/>
  <c r="G195" i="130"/>
  <c r="P194" i="130"/>
  <c r="M194" i="130"/>
  <c r="J194" i="130"/>
  <c r="G194" i="130"/>
  <c r="P193" i="130"/>
  <c r="M193" i="130"/>
  <c r="J193" i="130"/>
  <c r="G193" i="130"/>
  <c r="P192" i="130"/>
  <c r="M192" i="130"/>
  <c r="J192" i="130"/>
  <c r="G192" i="130"/>
  <c r="P191" i="130"/>
  <c r="M191" i="130"/>
  <c r="J191" i="130"/>
  <c r="G191" i="130"/>
  <c r="P190" i="130"/>
  <c r="M190" i="130"/>
  <c r="G190" i="130"/>
  <c r="P189" i="130"/>
  <c r="M189" i="130"/>
  <c r="G189" i="130"/>
  <c r="P188" i="130"/>
  <c r="M188" i="130"/>
  <c r="G188" i="130"/>
  <c r="P187" i="130"/>
  <c r="M187" i="130"/>
  <c r="G187" i="130"/>
  <c r="P186" i="130"/>
  <c r="M186" i="130"/>
  <c r="G186" i="130"/>
  <c r="P185" i="130"/>
  <c r="M185" i="130"/>
  <c r="J185" i="130"/>
  <c r="G185" i="130"/>
  <c r="P184" i="130"/>
  <c r="M184" i="130"/>
  <c r="J184" i="130"/>
  <c r="G184" i="130"/>
  <c r="P183" i="130"/>
  <c r="M183" i="130"/>
  <c r="J183" i="130"/>
  <c r="G183" i="130"/>
  <c r="P182" i="130"/>
  <c r="M182" i="130"/>
  <c r="J182" i="130"/>
  <c r="G182" i="130"/>
  <c r="P181" i="130"/>
  <c r="M181" i="130"/>
  <c r="J181" i="130"/>
  <c r="G181" i="130"/>
  <c r="P180" i="130"/>
  <c r="M180" i="130"/>
  <c r="J180" i="130"/>
  <c r="G180" i="130"/>
  <c r="P179" i="130"/>
  <c r="M179" i="130"/>
  <c r="J179" i="130"/>
  <c r="G179" i="130"/>
  <c r="P178" i="130"/>
  <c r="M178" i="130"/>
  <c r="J178" i="130"/>
  <c r="G178" i="130"/>
  <c r="P177" i="130"/>
  <c r="M177" i="130"/>
  <c r="J177" i="130"/>
  <c r="G177" i="130"/>
  <c r="P176" i="130"/>
  <c r="M176" i="130"/>
  <c r="J176" i="130"/>
  <c r="G176" i="130"/>
  <c r="M175" i="130"/>
  <c r="J175" i="130"/>
  <c r="G175" i="130"/>
  <c r="M174" i="130"/>
  <c r="J174" i="130"/>
  <c r="G174" i="130"/>
  <c r="M173" i="130"/>
  <c r="J173" i="130"/>
  <c r="G173" i="130"/>
  <c r="M172" i="130"/>
  <c r="J172" i="130"/>
  <c r="G172" i="130"/>
  <c r="P171" i="130"/>
  <c r="M171" i="130"/>
  <c r="J171" i="130"/>
  <c r="G171" i="130"/>
  <c r="P170" i="130"/>
  <c r="M170" i="130"/>
  <c r="J170" i="130"/>
  <c r="G170" i="130"/>
  <c r="P169" i="130"/>
  <c r="M169" i="130"/>
  <c r="J169" i="130"/>
  <c r="G169" i="130"/>
  <c r="P168" i="130"/>
  <c r="M168" i="130"/>
  <c r="J168" i="130"/>
  <c r="G168" i="130"/>
  <c r="P167" i="130"/>
  <c r="M167" i="130"/>
  <c r="J167" i="130"/>
  <c r="G167" i="130"/>
  <c r="P166" i="130"/>
  <c r="M166" i="130"/>
  <c r="J166" i="130"/>
  <c r="G166" i="130"/>
  <c r="P165" i="130"/>
  <c r="M165" i="130"/>
  <c r="J165" i="130"/>
  <c r="G165" i="130"/>
  <c r="P164" i="130"/>
  <c r="M164" i="130"/>
  <c r="J164" i="130"/>
  <c r="G164" i="130"/>
  <c r="P163" i="130"/>
  <c r="M163" i="130"/>
  <c r="J163" i="130"/>
  <c r="G163" i="130"/>
  <c r="P162" i="130"/>
  <c r="M162" i="130"/>
  <c r="J162" i="130"/>
  <c r="G162" i="130"/>
  <c r="P161" i="130"/>
  <c r="M161" i="130"/>
  <c r="J161" i="130"/>
  <c r="G161" i="130"/>
  <c r="P160" i="130"/>
  <c r="J160" i="130"/>
  <c r="G160" i="130"/>
  <c r="P159" i="130"/>
  <c r="M159" i="130"/>
  <c r="J159" i="130"/>
  <c r="G159" i="130"/>
  <c r="P158" i="130"/>
  <c r="M158" i="130"/>
  <c r="J158" i="130"/>
  <c r="G158" i="130"/>
  <c r="P157" i="130"/>
  <c r="M157" i="130"/>
  <c r="J157" i="130"/>
  <c r="G157" i="130"/>
  <c r="P156" i="130"/>
  <c r="M156" i="130"/>
  <c r="J156" i="130"/>
  <c r="G156" i="130"/>
  <c r="P155" i="130"/>
  <c r="M155" i="130"/>
  <c r="J155" i="130"/>
  <c r="G155" i="130"/>
  <c r="P154" i="130"/>
  <c r="M154" i="130"/>
  <c r="J154" i="130"/>
  <c r="G154" i="130"/>
  <c r="P153" i="130"/>
  <c r="M153" i="130"/>
  <c r="J153" i="130"/>
  <c r="G153" i="130"/>
  <c r="P152" i="130"/>
  <c r="M152" i="130"/>
  <c r="J152" i="130"/>
  <c r="G152" i="130"/>
  <c r="P151" i="130"/>
  <c r="M151" i="130"/>
  <c r="J151" i="130"/>
  <c r="G151" i="130"/>
  <c r="P150" i="130"/>
  <c r="M150" i="130"/>
  <c r="J150" i="130"/>
  <c r="G150" i="130"/>
  <c r="P149" i="130"/>
  <c r="M149" i="130"/>
  <c r="J149" i="130"/>
  <c r="G149" i="130"/>
  <c r="P148" i="130"/>
  <c r="M148" i="130"/>
  <c r="J148" i="130"/>
  <c r="G148" i="130"/>
  <c r="P147" i="130"/>
  <c r="M147" i="130"/>
  <c r="J147" i="130"/>
  <c r="G147" i="130"/>
  <c r="P146" i="130"/>
  <c r="M146" i="130"/>
  <c r="J146" i="130"/>
  <c r="G146" i="130"/>
  <c r="P145" i="130"/>
  <c r="M145" i="130"/>
  <c r="J145" i="130"/>
  <c r="G145" i="130"/>
  <c r="P144" i="130"/>
  <c r="M144" i="130"/>
  <c r="J144" i="130"/>
  <c r="G144" i="130"/>
  <c r="P143" i="130"/>
  <c r="M143" i="130"/>
  <c r="J143" i="130"/>
  <c r="G143" i="130"/>
  <c r="P142" i="130"/>
  <c r="M142" i="130"/>
  <c r="J142" i="130"/>
  <c r="G142" i="130"/>
  <c r="P141" i="130"/>
  <c r="M141" i="130"/>
  <c r="J141" i="130"/>
  <c r="G141" i="130"/>
  <c r="P140" i="130"/>
  <c r="M140" i="130"/>
  <c r="J140" i="130"/>
  <c r="G140" i="130"/>
  <c r="P139" i="130"/>
  <c r="M139" i="130"/>
  <c r="J139" i="130"/>
  <c r="G139" i="130"/>
  <c r="P138" i="130"/>
  <c r="M138" i="130"/>
  <c r="J138" i="130"/>
  <c r="G138" i="130"/>
  <c r="P137" i="130"/>
  <c r="M137" i="130"/>
  <c r="J137" i="130"/>
  <c r="G137" i="130"/>
  <c r="P136" i="130"/>
  <c r="M136" i="130"/>
  <c r="J136" i="130"/>
  <c r="G136" i="130"/>
  <c r="P135" i="130"/>
  <c r="M135" i="130"/>
  <c r="J135" i="130"/>
  <c r="G135" i="130"/>
  <c r="P134" i="130"/>
  <c r="M134" i="130"/>
  <c r="J134" i="130"/>
  <c r="G134" i="130"/>
  <c r="P133" i="130"/>
  <c r="M133" i="130"/>
  <c r="J133" i="130"/>
  <c r="G133" i="130"/>
  <c r="P132" i="130"/>
  <c r="M132" i="130"/>
  <c r="J132" i="130"/>
  <c r="G132" i="130"/>
  <c r="P131" i="130"/>
  <c r="M131" i="130"/>
  <c r="J131" i="130"/>
  <c r="G131" i="130"/>
  <c r="P130" i="130"/>
  <c r="M130" i="130"/>
  <c r="J130" i="130"/>
  <c r="G130" i="130"/>
  <c r="P129" i="130"/>
  <c r="M129" i="130"/>
  <c r="J129" i="130"/>
  <c r="G129" i="130"/>
  <c r="P128" i="130"/>
  <c r="M128" i="130"/>
  <c r="J128" i="130"/>
  <c r="G128" i="130"/>
  <c r="P127" i="130"/>
  <c r="M127" i="130"/>
  <c r="J127" i="130"/>
  <c r="G127" i="130"/>
  <c r="P126" i="130"/>
  <c r="M126" i="130"/>
  <c r="J126" i="130"/>
  <c r="G126" i="130"/>
  <c r="P125" i="130"/>
  <c r="M125" i="130"/>
  <c r="J125" i="130"/>
  <c r="G125" i="130"/>
  <c r="P124" i="130"/>
  <c r="M124" i="130"/>
  <c r="J124" i="130"/>
  <c r="G124" i="130"/>
  <c r="P123" i="130"/>
  <c r="M123" i="130"/>
  <c r="J123" i="130"/>
  <c r="G123" i="130"/>
  <c r="P122" i="130"/>
  <c r="M122" i="130"/>
  <c r="J122" i="130"/>
  <c r="G122" i="130"/>
  <c r="P121" i="130"/>
  <c r="M121" i="130"/>
  <c r="J121" i="130"/>
  <c r="G121" i="130"/>
  <c r="P120" i="130"/>
  <c r="M120" i="130"/>
  <c r="J120" i="130"/>
  <c r="G120" i="130"/>
  <c r="P119" i="130"/>
  <c r="M119" i="130"/>
  <c r="J119" i="130"/>
  <c r="G119" i="130"/>
  <c r="P118" i="130"/>
  <c r="M118" i="130"/>
  <c r="J118" i="130"/>
  <c r="G118" i="130"/>
  <c r="P117" i="130"/>
  <c r="M117" i="130"/>
  <c r="J117" i="130"/>
  <c r="G117" i="130"/>
  <c r="P116" i="130"/>
  <c r="M116" i="130"/>
  <c r="J116" i="130"/>
  <c r="G116" i="130"/>
  <c r="P115" i="130"/>
  <c r="M115" i="130"/>
  <c r="J115" i="130"/>
  <c r="G115" i="130"/>
  <c r="P114" i="130"/>
  <c r="M114" i="130"/>
  <c r="J114" i="130"/>
  <c r="G114" i="130"/>
  <c r="P113" i="130"/>
  <c r="M113" i="130"/>
  <c r="J113" i="130"/>
  <c r="G113" i="130"/>
  <c r="P112" i="130"/>
  <c r="M112" i="130"/>
  <c r="J112" i="130"/>
  <c r="G112" i="130"/>
  <c r="P111" i="130"/>
  <c r="M111" i="130"/>
  <c r="J111" i="130"/>
  <c r="G111" i="130"/>
  <c r="P110" i="130"/>
  <c r="M110" i="130"/>
  <c r="J110" i="130"/>
  <c r="G110" i="130"/>
  <c r="P109" i="130"/>
  <c r="M109" i="130"/>
  <c r="J109" i="130"/>
  <c r="G109" i="130"/>
  <c r="P108" i="130"/>
  <c r="M108" i="130"/>
  <c r="J108" i="130"/>
  <c r="G108" i="130"/>
  <c r="P107" i="130"/>
  <c r="M107" i="130"/>
  <c r="G107" i="130"/>
  <c r="P106" i="130"/>
  <c r="M106" i="130"/>
  <c r="G106" i="130"/>
  <c r="P105" i="130"/>
  <c r="M105" i="130"/>
  <c r="G105" i="130"/>
  <c r="P104" i="130"/>
  <c r="M104" i="130"/>
  <c r="J104" i="130"/>
  <c r="G104" i="130"/>
  <c r="P103" i="130"/>
  <c r="M103" i="130"/>
  <c r="J103" i="130"/>
  <c r="G103" i="130"/>
  <c r="P102" i="130"/>
  <c r="M102" i="130"/>
  <c r="J102" i="130"/>
  <c r="G102" i="130"/>
  <c r="P101" i="130"/>
  <c r="M101" i="130"/>
  <c r="J101" i="130"/>
  <c r="G101" i="130"/>
  <c r="P100" i="130"/>
  <c r="M100" i="130"/>
  <c r="J100" i="130"/>
  <c r="G100" i="130"/>
  <c r="P99" i="130"/>
  <c r="M99" i="130"/>
  <c r="J99" i="130"/>
  <c r="G99" i="130"/>
  <c r="P98" i="130"/>
  <c r="M98" i="130"/>
  <c r="J98" i="130"/>
  <c r="G98" i="130"/>
  <c r="P97" i="130"/>
  <c r="M97" i="130"/>
  <c r="J97" i="130"/>
  <c r="G97" i="130"/>
  <c r="P96" i="130"/>
  <c r="M96" i="130"/>
  <c r="J96" i="130"/>
  <c r="G96" i="130"/>
  <c r="P95" i="130"/>
  <c r="M95" i="130"/>
  <c r="J95" i="130"/>
  <c r="G95" i="130"/>
  <c r="P94" i="130"/>
  <c r="M94" i="130"/>
  <c r="J94" i="130"/>
  <c r="G94" i="130"/>
  <c r="P93" i="130"/>
  <c r="M93" i="130"/>
  <c r="J93" i="130"/>
  <c r="G93" i="130"/>
  <c r="P92" i="130"/>
  <c r="M92" i="130"/>
  <c r="J92" i="130"/>
  <c r="G92" i="130"/>
  <c r="P91" i="130"/>
  <c r="M91" i="130"/>
  <c r="J91" i="130"/>
  <c r="G91" i="130"/>
  <c r="P90" i="130"/>
  <c r="M90" i="130"/>
  <c r="J90" i="130"/>
  <c r="G90" i="130"/>
  <c r="P89" i="130"/>
  <c r="M89" i="130"/>
  <c r="J89" i="130"/>
  <c r="G89" i="130"/>
  <c r="P88" i="130"/>
  <c r="M88" i="130"/>
  <c r="J88" i="130"/>
  <c r="G88" i="130"/>
  <c r="P87" i="130"/>
  <c r="M87" i="130"/>
  <c r="J87" i="130"/>
  <c r="G87" i="130"/>
  <c r="P86" i="130"/>
  <c r="M86" i="130"/>
  <c r="J86" i="130"/>
  <c r="G86" i="130"/>
  <c r="P85" i="130"/>
  <c r="M85" i="130"/>
  <c r="J85" i="130"/>
  <c r="G85" i="130"/>
  <c r="P84" i="130"/>
  <c r="M84" i="130"/>
  <c r="J84" i="130"/>
  <c r="G84" i="130"/>
  <c r="P83" i="130"/>
  <c r="M83" i="130"/>
  <c r="J83" i="130"/>
  <c r="G83" i="130"/>
  <c r="P82" i="130"/>
  <c r="M82" i="130"/>
  <c r="J82" i="130"/>
  <c r="G82" i="130"/>
  <c r="P81" i="130"/>
  <c r="M81" i="130"/>
  <c r="J81" i="130"/>
  <c r="G81" i="130"/>
  <c r="P80" i="130"/>
  <c r="M80" i="130"/>
  <c r="J80" i="130"/>
  <c r="G80" i="130"/>
  <c r="P79" i="130"/>
  <c r="M79" i="130"/>
  <c r="J79" i="130"/>
  <c r="G79" i="130"/>
  <c r="P78" i="130"/>
  <c r="M78" i="130"/>
  <c r="J78" i="130"/>
  <c r="G78" i="130"/>
  <c r="P77" i="130"/>
  <c r="M77" i="130"/>
  <c r="J77" i="130"/>
  <c r="G77" i="130"/>
  <c r="P76" i="130"/>
  <c r="M76" i="130"/>
  <c r="J76" i="130"/>
  <c r="G76" i="130"/>
  <c r="P75" i="130"/>
  <c r="M75" i="130"/>
  <c r="J75" i="130"/>
  <c r="G75" i="130"/>
  <c r="P74" i="130"/>
  <c r="M74" i="130"/>
  <c r="J74" i="130"/>
  <c r="G74" i="130"/>
  <c r="P73" i="130"/>
  <c r="M73" i="130"/>
  <c r="J73" i="130"/>
  <c r="G73" i="130"/>
  <c r="P72" i="130"/>
  <c r="M72" i="130"/>
  <c r="J72" i="130"/>
  <c r="G72" i="130"/>
  <c r="P71" i="130"/>
  <c r="M71" i="130"/>
  <c r="J71" i="130"/>
  <c r="G71" i="130"/>
  <c r="P70" i="130"/>
  <c r="M70" i="130"/>
  <c r="J70" i="130"/>
  <c r="G70" i="130"/>
  <c r="P69" i="130"/>
  <c r="M69" i="130"/>
  <c r="J69" i="130"/>
  <c r="G69" i="130"/>
  <c r="P68" i="130"/>
  <c r="M68" i="130"/>
  <c r="J68" i="130"/>
  <c r="G68" i="130"/>
  <c r="P67" i="130"/>
  <c r="M67" i="130"/>
  <c r="J67" i="130"/>
  <c r="G67" i="130"/>
  <c r="P66" i="130"/>
  <c r="M66" i="130"/>
  <c r="J66" i="130"/>
  <c r="G66" i="130"/>
  <c r="P65" i="130"/>
  <c r="M65" i="130"/>
  <c r="J65" i="130"/>
  <c r="G65" i="130"/>
  <c r="P64" i="130"/>
  <c r="M64" i="130"/>
  <c r="J64" i="130"/>
  <c r="G64" i="130"/>
  <c r="P63" i="130"/>
  <c r="M63" i="130"/>
  <c r="J63" i="130"/>
  <c r="G63" i="130"/>
  <c r="P62" i="130"/>
  <c r="M62" i="130"/>
  <c r="J62" i="130"/>
  <c r="G62" i="130"/>
  <c r="P61" i="130"/>
  <c r="M61" i="130"/>
  <c r="J61" i="130"/>
  <c r="G61" i="130"/>
  <c r="P60" i="130"/>
  <c r="M60" i="130"/>
  <c r="J60" i="130"/>
  <c r="G60" i="130"/>
  <c r="P59" i="130"/>
  <c r="M59" i="130"/>
  <c r="J59" i="130"/>
  <c r="G59" i="130"/>
  <c r="P58" i="130"/>
  <c r="M58" i="130"/>
  <c r="J58" i="130"/>
  <c r="G58" i="130"/>
  <c r="P57" i="130"/>
  <c r="M57" i="130"/>
  <c r="J57" i="130"/>
  <c r="G57" i="130"/>
  <c r="P56" i="130"/>
  <c r="M56" i="130"/>
  <c r="J56" i="130"/>
  <c r="G56" i="130"/>
  <c r="P55" i="130"/>
  <c r="M55" i="130"/>
  <c r="J55" i="130"/>
  <c r="G55" i="130"/>
  <c r="P54" i="130"/>
  <c r="M54" i="130"/>
  <c r="J54" i="130"/>
  <c r="G54" i="130"/>
  <c r="P53" i="130"/>
  <c r="M53" i="130"/>
  <c r="J53" i="130"/>
  <c r="G53" i="130"/>
  <c r="P52" i="130"/>
  <c r="M52" i="130"/>
  <c r="J52" i="130"/>
  <c r="G52" i="130"/>
  <c r="P51" i="130"/>
  <c r="M51" i="130"/>
  <c r="J51" i="130"/>
  <c r="G51" i="130"/>
  <c r="P50" i="130"/>
  <c r="M50" i="130"/>
  <c r="J50" i="130"/>
  <c r="G50" i="130"/>
  <c r="P49" i="130"/>
  <c r="M49" i="130"/>
  <c r="J49" i="130"/>
  <c r="G49" i="130"/>
  <c r="P48" i="130"/>
  <c r="M48" i="130"/>
  <c r="J48" i="130"/>
  <c r="G48" i="130"/>
  <c r="P47" i="130"/>
  <c r="M47" i="130"/>
  <c r="J47" i="130"/>
  <c r="G47" i="130"/>
  <c r="P46" i="130"/>
  <c r="M46" i="130"/>
  <c r="J46" i="130"/>
  <c r="G46" i="130"/>
  <c r="P45" i="130"/>
  <c r="M45" i="130"/>
  <c r="J45" i="130"/>
  <c r="G45" i="130"/>
  <c r="P44" i="130"/>
  <c r="M44" i="130"/>
  <c r="J44" i="130"/>
  <c r="G44" i="130"/>
  <c r="P43" i="130"/>
  <c r="M43" i="130"/>
  <c r="J43" i="130"/>
  <c r="G43" i="130"/>
  <c r="P42" i="130"/>
  <c r="M42" i="130"/>
  <c r="J42" i="130"/>
  <c r="G42" i="130"/>
  <c r="P41" i="130"/>
  <c r="M41" i="130"/>
  <c r="J41" i="130"/>
  <c r="G41" i="130"/>
  <c r="P40" i="130"/>
  <c r="M40" i="130"/>
  <c r="J40" i="130"/>
  <c r="G40" i="130"/>
  <c r="P39" i="130"/>
  <c r="M39" i="130"/>
  <c r="J39" i="130"/>
  <c r="G39" i="130"/>
  <c r="P38" i="130"/>
  <c r="M38" i="130"/>
  <c r="J38" i="130"/>
  <c r="G38" i="130"/>
  <c r="P37" i="130"/>
  <c r="M37" i="130"/>
  <c r="J37" i="130"/>
  <c r="G37" i="130"/>
  <c r="P36" i="130"/>
  <c r="M36" i="130"/>
  <c r="J36" i="130"/>
  <c r="G36" i="130"/>
  <c r="P35" i="130"/>
  <c r="M35" i="130"/>
  <c r="J35" i="130"/>
  <c r="G35" i="130"/>
  <c r="P34" i="130"/>
  <c r="M34" i="130"/>
  <c r="J34" i="130"/>
  <c r="G34" i="130"/>
  <c r="P33" i="130"/>
  <c r="M33" i="130"/>
  <c r="J33" i="130"/>
  <c r="G33" i="130"/>
  <c r="P32" i="130"/>
  <c r="M32" i="130"/>
  <c r="J32" i="130"/>
  <c r="G32" i="130"/>
  <c r="P31" i="130"/>
  <c r="M31" i="130"/>
  <c r="J31" i="130"/>
  <c r="G31" i="130"/>
  <c r="P30" i="130"/>
  <c r="M30" i="130"/>
  <c r="J30" i="130"/>
  <c r="G30" i="130"/>
  <c r="P29" i="130"/>
  <c r="M29" i="130"/>
  <c r="J29" i="130"/>
  <c r="G29" i="130"/>
  <c r="P28" i="130"/>
  <c r="M28" i="130"/>
  <c r="J28" i="130"/>
  <c r="G28" i="130"/>
  <c r="P27" i="130"/>
  <c r="M27" i="130"/>
  <c r="J27" i="130"/>
  <c r="G27" i="130"/>
  <c r="P26" i="130"/>
  <c r="M26" i="130"/>
  <c r="J26" i="130"/>
  <c r="G26" i="130"/>
  <c r="P25" i="130"/>
  <c r="M25" i="130"/>
  <c r="J25" i="130"/>
  <c r="G25" i="130"/>
  <c r="P24" i="130"/>
  <c r="M24" i="130"/>
  <c r="J24" i="130"/>
  <c r="G24" i="130"/>
  <c r="P23" i="130"/>
  <c r="M23" i="130"/>
  <c r="J23" i="130"/>
  <c r="G23" i="130"/>
  <c r="P22" i="130"/>
  <c r="M22" i="130"/>
  <c r="J22" i="130"/>
  <c r="G22" i="130"/>
  <c r="P21" i="130"/>
  <c r="M21" i="130"/>
  <c r="J21" i="130"/>
  <c r="G21" i="130"/>
  <c r="P20" i="130"/>
  <c r="M20" i="130"/>
  <c r="J20" i="130"/>
  <c r="G20" i="130"/>
  <c r="M210" i="118"/>
  <c r="M209" i="118"/>
  <c r="M160" i="118"/>
  <c r="J190" i="118"/>
  <c r="J189" i="118"/>
  <c r="J188" i="118"/>
  <c r="J107" i="118"/>
  <c r="M228" i="118"/>
  <c r="J228" i="118"/>
  <c r="G228" i="118"/>
  <c r="M227" i="118"/>
  <c r="J227" i="118"/>
  <c r="G227" i="118"/>
  <c r="M226" i="118"/>
  <c r="J226" i="118"/>
  <c r="G226" i="118"/>
  <c r="M225" i="118"/>
  <c r="J225" i="118"/>
  <c r="G225" i="118"/>
  <c r="M224" i="118"/>
  <c r="J224" i="118"/>
  <c r="G224" i="118"/>
  <c r="M223" i="118"/>
  <c r="J223" i="118"/>
  <c r="G223" i="118"/>
  <c r="M222" i="118"/>
  <c r="J222" i="118"/>
  <c r="G222" i="118"/>
  <c r="M221" i="118"/>
  <c r="J221" i="118"/>
  <c r="G221" i="118"/>
  <c r="P220" i="118"/>
  <c r="M220" i="118"/>
  <c r="J220" i="118"/>
  <c r="G220" i="118"/>
  <c r="P219" i="118"/>
  <c r="M219" i="118"/>
  <c r="J219" i="118"/>
  <c r="G219" i="118"/>
  <c r="P218" i="118"/>
  <c r="M218" i="118"/>
  <c r="J218" i="118"/>
  <c r="G218" i="118"/>
  <c r="P217" i="118"/>
  <c r="M217" i="118"/>
  <c r="J217" i="118"/>
  <c r="G217" i="118"/>
  <c r="P216" i="118"/>
  <c r="M216" i="118"/>
  <c r="J216" i="118"/>
  <c r="G216" i="118"/>
  <c r="P215" i="118"/>
  <c r="M215" i="118"/>
  <c r="J215" i="118"/>
  <c r="G215" i="118"/>
  <c r="P214" i="118"/>
  <c r="M214" i="118"/>
  <c r="J214" i="118"/>
  <c r="G214" i="118"/>
  <c r="P213" i="118"/>
  <c r="M213" i="118"/>
  <c r="J213" i="118"/>
  <c r="G213" i="118"/>
  <c r="P212" i="118"/>
  <c r="M212" i="118"/>
  <c r="J212" i="118"/>
  <c r="G212" i="118"/>
  <c r="P211" i="118"/>
  <c r="M211" i="118"/>
  <c r="J211" i="118"/>
  <c r="G211" i="118"/>
  <c r="P210" i="118"/>
  <c r="J210" i="118"/>
  <c r="G210" i="118"/>
  <c r="P209" i="118"/>
  <c r="J209" i="118"/>
  <c r="G209" i="118"/>
  <c r="P208" i="118"/>
  <c r="J208" i="118"/>
  <c r="G208" i="118"/>
  <c r="P207" i="118"/>
  <c r="J207" i="118"/>
  <c r="G207" i="118"/>
  <c r="P206" i="118"/>
  <c r="M206" i="118"/>
  <c r="J206" i="118"/>
  <c r="G206" i="118"/>
  <c r="P205" i="118"/>
  <c r="M205" i="118"/>
  <c r="J205" i="118"/>
  <c r="G205" i="118"/>
  <c r="P204" i="118"/>
  <c r="M204" i="118"/>
  <c r="J204" i="118"/>
  <c r="G204" i="118"/>
  <c r="P203" i="118"/>
  <c r="M203" i="118"/>
  <c r="J203" i="118"/>
  <c r="G203" i="118"/>
  <c r="P202" i="118"/>
  <c r="M202" i="118"/>
  <c r="J202" i="118"/>
  <c r="G202" i="118"/>
  <c r="P201" i="118"/>
  <c r="M201" i="118"/>
  <c r="J201" i="118"/>
  <c r="G201" i="118"/>
  <c r="P200" i="118"/>
  <c r="M200" i="118"/>
  <c r="J200" i="118"/>
  <c r="G200" i="118"/>
  <c r="P199" i="118"/>
  <c r="M199" i="118"/>
  <c r="J199" i="118"/>
  <c r="G199" i="118"/>
  <c r="P198" i="118"/>
  <c r="M198" i="118"/>
  <c r="J198" i="118"/>
  <c r="G198" i="118"/>
  <c r="P197" i="118"/>
  <c r="M197" i="118"/>
  <c r="J197" i="118"/>
  <c r="G197" i="118"/>
  <c r="P196" i="118"/>
  <c r="M196" i="118"/>
  <c r="J196" i="118"/>
  <c r="G196" i="118"/>
  <c r="P195" i="118"/>
  <c r="M195" i="118"/>
  <c r="J195" i="118"/>
  <c r="G195" i="118"/>
  <c r="P194" i="118"/>
  <c r="M194" i="118"/>
  <c r="J194" i="118"/>
  <c r="G194" i="118"/>
  <c r="P193" i="118"/>
  <c r="M193" i="118"/>
  <c r="J193" i="118"/>
  <c r="G193" i="118"/>
  <c r="P192" i="118"/>
  <c r="M192" i="118"/>
  <c r="J192" i="118"/>
  <c r="G192" i="118"/>
  <c r="P191" i="118"/>
  <c r="M191" i="118"/>
  <c r="J191" i="118"/>
  <c r="G191" i="118"/>
  <c r="P190" i="118"/>
  <c r="M190" i="118"/>
  <c r="G190" i="118"/>
  <c r="P189" i="118"/>
  <c r="M189" i="118"/>
  <c r="G189" i="118"/>
  <c r="P188" i="118"/>
  <c r="M188" i="118"/>
  <c r="G188" i="118"/>
  <c r="P187" i="118"/>
  <c r="M187" i="118"/>
  <c r="G187" i="118"/>
  <c r="P186" i="118"/>
  <c r="M186" i="118"/>
  <c r="G186" i="118"/>
  <c r="P185" i="118"/>
  <c r="M185" i="118"/>
  <c r="J185" i="118"/>
  <c r="G185" i="118"/>
  <c r="P184" i="118"/>
  <c r="M184" i="118"/>
  <c r="J184" i="118"/>
  <c r="G184" i="118"/>
  <c r="P183" i="118"/>
  <c r="M183" i="118"/>
  <c r="J183" i="118"/>
  <c r="G183" i="118"/>
  <c r="P182" i="118"/>
  <c r="M182" i="118"/>
  <c r="J182" i="118"/>
  <c r="G182" i="118"/>
  <c r="P181" i="118"/>
  <c r="M181" i="118"/>
  <c r="J181" i="118"/>
  <c r="G181" i="118"/>
  <c r="P180" i="118"/>
  <c r="M180" i="118"/>
  <c r="J180" i="118"/>
  <c r="G180" i="118"/>
  <c r="P179" i="118"/>
  <c r="M179" i="118"/>
  <c r="J179" i="118"/>
  <c r="G179" i="118"/>
  <c r="P178" i="118"/>
  <c r="M178" i="118"/>
  <c r="J178" i="118"/>
  <c r="G178" i="118"/>
  <c r="P177" i="118"/>
  <c r="M177" i="118"/>
  <c r="J177" i="118"/>
  <c r="G177" i="118"/>
  <c r="P176" i="118"/>
  <c r="M176" i="118"/>
  <c r="J176" i="118"/>
  <c r="G176" i="118"/>
  <c r="M175" i="118"/>
  <c r="J175" i="118"/>
  <c r="G175" i="118"/>
  <c r="M174" i="118"/>
  <c r="J174" i="118"/>
  <c r="G174" i="118"/>
  <c r="M173" i="118"/>
  <c r="J173" i="118"/>
  <c r="G173" i="118"/>
  <c r="M172" i="118"/>
  <c r="J172" i="118"/>
  <c r="G172" i="118"/>
  <c r="P171" i="118"/>
  <c r="M171" i="118"/>
  <c r="J171" i="118"/>
  <c r="G171" i="118"/>
  <c r="P170" i="118"/>
  <c r="M170" i="118"/>
  <c r="J170" i="118"/>
  <c r="G170" i="118"/>
  <c r="P169" i="118"/>
  <c r="M169" i="118"/>
  <c r="J169" i="118"/>
  <c r="G169" i="118"/>
  <c r="P168" i="118"/>
  <c r="M168" i="118"/>
  <c r="J168" i="118"/>
  <c r="G168" i="118"/>
  <c r="P167" i="118"/>
  <c r="M167" i="118"/>
  <c r="J167" i="118"/>
  <c r="G167" i="118"/>
  <c r="P166" i="118"/>
  <c r="M166" i="118"/>
  <c r="J166" i="118"/>
  <c r="G166" i="118"/>
  <c r="P165" i="118"/>
  <c r="M165" i="118"/>
  <c r="J165" i="118"/>
  <c r="G165" i="118"/>
  <c r="P164" i="118"/>
  <c r="M164" i="118"/>
  <c r="J164" i="118"/>
  <c r="G164" i="118"/>
  <c r="P163" i="118"/>
  <c r="M163" i="118"/>
  <c r="J163" i="118"/>
  <c r="G163" i="118"/>
  <c r="P162" i="118"/>
  <c r="M162" i="118"/>
  <c r="J162" i="118"/>
  <c r="G162" i="118"/>
  <c r="P161" i="118"/>
  <c r="M161" i="118"/>
  <c r="J161" i="118"/>
  <c r="G161" i="118"/>
  <c r="P160" i="118"/>
  <c r="J160" i="118"/>
  <c r="G160" i="118"/>
  <c r="P159" i="118"/>
  <c r="M159" i="118"/>
  <c r="J159" i="118"/>
  <c r="G159" i="118"/>
  <c r="P158" i="118"/>
  <c r="M158" i="118"/>
  <c r="J158" i="118"/>
  <c r="G158" i="118"/>
  <c r="P157" i="118"/>
  <c r="M157" i="118"/>
  <c r="J157" i="118"/>
  <c r="G157" i="118"/>
  <c r="P156" i="118"/>
  <c r="M156" i="118"/>
  <c r="J156" i="118"/>
  <c r="G156" i="118"/>
  <c r="P155" i="118"/>
  <c r="M155" i="118"/>
  <c r="J155" i="118"/>
  <c r="G155" i="118"/>
  <c r="P154" i="118"/>
  <c r="M154" i="118"/>
  <c r="J154" i="118"/>
  <c r="G154" i="118"/>
  <c r="P153" i="118"/>
  <c r="M153" i="118"/>
  <c r="J153" i="118"/>
  <c r="G153" i="118"/>
  <c r="P152" i="118"/>
  <c r="M152" i="118"/>
  <c r="J152" i="118"/>
  <c r="G152" i="118"/>
  <c r="P151" i="118"/>
  <c r="M151" i="118"/>
  <c r="J151" i="118"/>
  <c r="G151" i="118"/>
  <c r="P150" i="118"/>
  <c r="M150" i="118"/>
  <c r="J150" i="118"/>
  <c r="G150" i="118"/>
  <c r="P149" i="118"/>
  <c r="M149" i="118"/>
  <c r="J149" i="118"/>
  <c r="G149" i="118"/>
  <c r="P148" i="118"/>
  <c r="M148" i="118"/>
  <c r="J148" i="118"/>
  <c r="G148" i="118"/>
  <c r="P147" i="118"/>
  <c r="M147" i="118"/>
  <c r="J147" i="118"/>
  <c r="G147" i="118"/>
  <c r="P146" i="118"/>
  <c r="M146" i="118"/>
  <c r="J146" i="118"/>
  <c r="G146" i="118"/>
  <c r="P145" i="118"/>
  <c r="M145" i="118"/>
  <c r="J145" i="118"/>
  <c r="G145" i="118"/>
  <c r="P144" i="118"/>
  <c r="M144" i="118"/>
  <c r="J144" i="118"/>
  <c r="G144" i="118"/>
  <c r="P143" i="118"/>
  <c r="M143" i="118"/>
  <c r="J143" i="118"/>
  <c r="G143" i="118"/>
  <c r="P142" i="118"/>
  <c r="M142" i="118"/>
  <c r="J142" i="118"/>
  <c r="G142" i="118"/>
  <c r="P141" i="118"/>
  <c r="M141" i="118"/>
  <c r="J141" i="118"/>
  <c r="G141" i="118"/>
  <c r="P140" i="118"/>
  <c r="M140" i="118"/>
  <c r="J140" i="118"/>
  <c r="G140" i="118"/>
  <c r="P139" i="118"/>
  <c r="M139" i="118"/>
  <c r="J139" i="118"/>
  <c r="G139" i="118"/>
  <c r="P138" i="118"/>
  <c r="M138" i="118"/>
  <c r="J138" i="118"/>
  <c r="G138" i="118"/>
  <c r="P137" i="118"/>
  <c r="M137" i="118"/>
  <c r="J137" i="118"/>
  <c r="G137" i="118"/>
  <c r="P136" i="118"/>
  <c r="M136" i="118"/>
  <c r="J136" i="118"/>
  <c r="G136" i="118"/>
  <c r="P135" i="118"/>
  <c r="M135" i="118"/>
  <c r="J135" i="118"/>
  <c r="G135" i="118"/>
  <c r="P134" i="118"/>
  <c r="M134" i="118"/>
  <c r="J134" i="118"/>
  <c r="G134" i="118"/>
  <c r="P133" i="118"/>
  <c r="M133" i="118"/>
  <c r="J133" i="118"/>
  <c r="G133" i="118"/>
  <c r="P132" i="118"/>
  <c r="M132" i="118"/>
  <c r="J132" i="118"/>
  <c r="G132" i="118"/>
  <c r="P131" i="118"/>
  <c r="M131" i="118"/>
  <c r="J131" i="118"/>
  <c r="G131" i="118"/>
  <c r="P130" i="118"/>
  <c r="M130" i="118"/>
  <c r="J130" i="118"/>
  <c r="G130" i="118"/>
  <c r="P129" i="118"/>
  <c r="M129" i="118"/>
  <c r="J129" i="118"/>
  <c r="G129" i="118"/>
  <c r="P128" i="118"/>
  <c r="M128" i="118"/>
  <c r="J128" i="118"/>
  <c r="G128" i="118"/>
  <c r="P127" i="118"/>
  <c r="M127" i="118"/>
  <c r="J127" i="118"/>
  <c r="G127" i="118"/>
  <c r="P126" i="118"/>
  <c r="M126" i="118"/>
  <c r="J126" i="118"/>
  <c r="G126" i="118"/>
  <c r="P125" i="118"/>
  <c r="M125" i="118"/>
  <c r="J125" i="118"/>
  <c r="G125" i="118"/>
  <c r="P124" i="118"/>
  <c r="M124" i="118"/>
  <c r="J124" i="118"/>
  <c r="G124" i="118"/>
  <c r="P123" i="118"/>
  <c r="M123" i="118"/>
  <c r="J123" i="118"/>
  <c r="G123" i="118"/>
  <c r="P122" i="118"/>
  <c r="M122" i="118"/>
  <c r="J122" i="118"/>
  <c r="G122" i="118"/>
  <c r="P121" i="118"/>
  <c r="M121" i="118"/>
  <c r="J121" i="118"/>
  <c r="G121" i="118"/>
  <c r="P120" i="118"/>
  <c r="M120" i="118"/>
  <c r="J120" i="118"/>
  <c r="G120" i="118"/>
  <c r="P119" i="118"/>
  <c r="M119" i="118"/>
  <c r="J119" i="118"/>
  <c r="G119" i="118"/>
  <c r="P118" i="118"/>
  <c r="M118" i="118"/>
  <c r="J118" i="118"/>
  <c r="G118" i="118"/>
  <c r="P117" i="118"/>
  <c r="M117" i="118"/>
  <c r="J117" i="118"/>
  <c r="G117" i="118"/>
  <c r="P116" i="118"/>
  <c r="M116" i="118"/>
  <c r="J116" i="118"/>
  <c r="G116" i="118"/>
  <c r="P115" i="118"/>
  <c r="M115" i="118"/>
  <c r="J115" i="118"/>
  <c r="G115" i="118"/>
  <c r="P114" i="118"/>
  <c r="M114" i="118"/>
  <c r="J114" i="118"/>
  <c r="G114" i="118"/>
  <c r="P113" i="118"/>
  <c r="M113" i="118"/>
  <c r="J113" i="118"/>
  <c r="G113" i="118"/>
  <c r="P112" i="118"/>
  <c r="M112" i="118"/>
  <c r="J112" i="118"/>
  <c r="G112" i="118"/>
  <c r="P111" i="118"/>
  <c r="M111" i="118"/>
  <c r="J111" i="118"/>
  <c r="G111" i="118"/>
  <c r="P110" i="118"/>
  <c r="M110" i="118"/>
  <c r="J110" i="118"/>
  <c r="G110" i="118"/>
  <c r="P109" i="118"/>
  <c r="M109" i="118"/>
  <c r="J109" i="118"/>
  <c r="G109" i="118"/>
  <c r="P108" i="118"/>
  <c r="M108" i="118"/>
  <c r="J108" i="118"/>
  <c r="G108" i="118"/>
  <c r="P107" i="118"/>
  <c r="M107" i="118"/>
  <c r="G107" i="118"/>
  <c r="P106" i="118"/>
  <c r="M106" i="118"/>
  <c r="G106" i="118"/>
  <c r="P105" i="118"/>
  <c r="M105" i="118"/>
  <c r="G105" i="118"/>
  <c r="P104" i="118"/>
  <c r="M104" i="118"/>
  <c r="J104" i="118"/>
  <c r="G104" i="118"/>
  <c r="P103" i="118"/>
  <c r="M103" i="118"/>
  <c r="J103" i="118"/>
  <c r="G103" i="118"/>
  <c r="P102" i="118"/>
  <c r="M102" i="118"/>
  <c r="J102" i="118"/>
  <c r="G102" i="118"/>
  <c r="P101" i="118"/>
  <c r="M101" i="118"/>
  <c r="J101" i="118"/>
  <c r="G101" i="118"/>
  <c r="P100" i="118"/>
  <c r="M100" i="118"/>
  <c r="J100" i="118"/>
  <c r="G100" i="118"/>
  <c r="P99" i="118"/>
  <c r="M99" i="118"/>
  <c r="J99" i="118"/>
  <c r="G99" i="118"/>
  <c r="P98" i="118"/>
  <c r="M98" i="118"/>
  <c r="J98" i="118"/>
  <c r="G98" i="118"/>
  <c r="P97" i="118"/>
  <c r="M97" i="118"/>
  <c r="J97" i="118"/>
  <c r="G97" i="118"/>
  <c r="P96" i="118"/>
  <c r="M96" i="118"/>
  <c r="J96" i="118"/>
  <c r="G96" i="118"/>
  <c r="P95" i="118"/>
  <c r="M95" i="118"/>
  <c r="J95" i="118"/>
  <c r="G95" i="118"/>
  <c r="P94" i="118"/>
  <c r="M94" i="118"/>
  <c r="J94" i="118"/>
  <c r="G94" i="118"/>
  <c r="P93" i="118"/>
  <c r="M93" i="118"/>
  <c r="J93" i="118"/>
  <c r="G93" i="118"/>
  <c r="P92" i="118"/>
  <c r="M92" i="118"/>
  <c r="J92" i="118"/>
  <c r="G92" i="118"/>
  <c r="P91" i="118"/>
  <c r="M91" i="118"/>
  <c r="J91" i="118"/>
  <c r="G91" i="118"/>
  <c r="P90" i="118"/>
  <c r="M90" i="118"/>
  <c r="J90" i="118"/>
  <c r="G90" i="118"/>
  <c r="P89" i="118"/>
  <c r="M89" i="118"/>
  <c r="J89" i="118"/>
  <c r="G89" i="118"/>
  <c r="P88" i="118"/>
  <c r="M88" i="118"/>
  <c r="J88" i="118"/>
  <c r="G88" i="118"/>
  <c r="P87" i="118"/>
  <c r="M87" i="118"/>
  <c r="J87" i="118"/>
  <c r="G87" i="118"/>
  <c r="P86" i="118"/>
  <c r="M86" i="118"/>
  <c r="J86" i="118"/>
  <c r="G86" i="118"/>
  <c r="P85" i="118"/>
  <c r="M85" i="118"/>
  <c r="J85" i="118"/>
  <c r="G85" i="118"/>
  <c r="P84" i="118"/>
  <c r="M84" i="118"/>
  <c r="J84" i="118"/>
  <c r="G84" i="118"/>
  <c r="P83" i="118"/>
  <c r="M83" i="118"/>
  <c r="J83" i="118"/>
  <c r="G83" i="118"/>
  <c r="P82" i="118"/>
  <c r="M82" i="118"/>
  <c r="J82" i="118"/>
  <c r="G82" i="118"/>
  <c r="P81" i="118"/>
  <c r="M81" i="118"/>
  <c r="J81" i="118"/>
  <c r="G81" i="118"/>
  <c r="P80" i="118"/>
  <c r="M80" i="118"/>
  <c r="J80" i="118"/>
  <c r="G80" i="118"/>
  <c r="P79" i="118"/>
  <c r="M79" i="118"/>
  <c r="J79" i="118"/>
  <c r="G79" i="118"/>
  <c r="P78" i="118"/>
  <c r="M78" i="118"/>
  <c r="J78" i="118"/>
  <c r="G78" i="118"/>
  <c r="P77" i="118"/>
  <c r="M77" i="118"/>
  <c r="J77" i="118"/>
  <c r="G77" i="118"/>
  <c r="P76" i="118"/>
  <c r="M76" i="118"/>
  <c r="J76" i="118"/>
  <c r="G76" i="118"/>
  <c r="P75" i="118"/>
  <c r="M75" i="118"/>
  <c r="J75" i="118"/>
  <c r="G75" i="118"/>
  <c r="P74" i="118"/>
  <c r="M74" i="118"/>
  <c r="J74" i="118"/>
  <c r="G74" i="118"/>
  <c r="P73" i="118"/>
  <c r="M73" i="118"/>
  <c r="J73" i="118"/>
  <c r="G73" i="118"/>
  <c r="P72" i="118"/>
  <c r="M72" i="118"/>
  <c r="J72" i="118"/>
  <c r="G72" i="118"/>
  <c r="P71" i="118"/>
  <c r="M71" i="118"/>
  <c r="J71" i="118"/>
  <c r="G71" i="118"/>
  <c r="P70" i="118"/>
  <c r="M70" i="118"/>
  <c r="J70" i="118"/>
  <c r="G70" i="118"/>
  <c r="P69" i="118"/>
  <c r="M69" i="118"/>
  <c r="J69" i="118"/>
  <c r="G69" i="118"/>
  <c r="P68" i="118"/>
  <c r="M68" i="118"/>
  <c r="J68" i="118"/>
  <c r="G68" i="118"/>
  <c r="P67" i="118"/>
  <c r="M67" i="118"/>
  <c r="J67" i="118"/>
  <c r="G67" i="118"/>
  <c r="P66" i="118"/>
  <c r="M66" i="118"/>
  <c r="J66" i="118"/>
  <c r="G66" i="118"/>
  <c r="P65" i="118"/>
  <c r="M65" i="118"/>
  <c r="J65" i="118"/>
  <c r="G65" i="118"/>
  <c r="P64" i="118"/>
  <c r="M64" i="118"/>
  <c r="J64" i="118"/>
  <c r="G64" i="118"/>
  <c r="P63" i="118"/>
  <c r="M63" i="118"/>
  <c r="J63" i="118"/>
  <c r="G63" i="118"/>
  <c r="P62" i="118"/>
  <c r="M62" i="118"/>
  <c r="J62" i="118"/>
  <c r="G62" i="118"/>
  <c r="P61" i="118"/>
  <c r="M61" i="118"/>
  <c r="J61" i="118"/>
  <c r="G61" i="118"/>
  <c r="P60" i="118"/>
  <c r="M60" i="118"/>
  <c r="J60" i="118"/>
  <c r="G60" i="118"/>
  <c r="P59" i="118"/>
  <c r="M59" i="118"/>
  <c r="J59" i="118"/>
  <c r="G59" i="118"/>
  <c r="P58" i="118"/>
  <c r="M58" i="118"/>
  <c r="J58" i="118"/>
  <c r="G58" i="118"/>
  <c r="P57" i="118"/>
  <c r="M57" i="118"/>
  <c r="J57" i="118"/>
  <c r="G57" i="118"/>
  <c r="P56" i="118"/>
  <c r="M56" i="118"/>
  <c r="J56" i="118"/>
  <c r="G56" i="118"/>
  <c r="P55" i="118"/>
  <c r="M55" i="118"/>
  <c r="J55" i="118"/>
  <c r="G55" i="118"/>
  <c r="P54" i="118"/>
  <c r="M54" i="118"/>
  <c r="J54" i="118"/>
  <c r="G54" i="118"/>
  <c r="P53" i="118"/>
  <c r="M53" i="118"/>
  <c r="J53" i="118"/>
  <c r="G53" i="118"/>
  <c r="P52" i="118"/>
  <c r="M52" i="118"/>
  <c r="J52" i="118"/>
  <c r="G52" i="118"/>
  <c r="P51" i="118"/>
  <c r="M51" i="118"/>
  <c r="J51" i="118"/>
  <c r="G51" i="118"/>
  <c r="P50" i="118"/>
  <c r="M50" i="118"/>
  <c r="J50" i="118"/>
  <c r="G50" i="118"/>
  <c r="P49" i="118"/>
  <c r="M49" i="118"/>
  <c r="J49" i="118"/>
  <c r="G49" i="118"/>
  <c r="P48" i="118"/>
  <c r="M48" i="118"/>
  <c r="J48" i="118"/>
  <c r="G48" i="118"/>
  <c r="P47" i="118"/>
  <c r="M47" i="118"/>
  <c r="J47" i="118"/>
  <c r="G47" i="118"/>
  <c r="P46" i="118"/>
  <c r="M46" i="118"/>
  <c r="J46" i="118"/>
  <c r="G46" i="118"/>
  <c r="P45" i="118"/>
  <c r="M45" i="118"/>
  <c r="J45" i="118"/>
  <c r="G45" i="118"/>
  <c r="P44" i="118"/>
  <c r="M44" i="118"/>
  <c r="J44" i="118"/>
  <c r="G44" i="118"/>
  <c r="P43" i="118"/>
  <c r="M43" i="118"/>
  <c r="J43" i="118"/>
  <c r="G43" i="118"/>
  <c r="P42" i="118"/>
  <c r="M42" i="118"/>
  <c r="J42" i="118"/>
  <c r="G42" i="118"/>
  <c r="P41" i="118"/>
  <c r="M41" i="118"/>
  <c r="J41" i="118"/>
  <c r="G41" i="118"/>
  <c r="P40" i="118"/>
  <c r="M40" i="118"/>
  <c r="J40" i="118"/>
  <c r="G40" i="118"/>
  <c r="P39" i="118"/>
  <c r="M39" i="118"/>
  <c r="J39" i="118"/>
  <c r="G39" i="118"/>
  <c r="P38" i="118"/>
  <c r="M38" i="118"/>
  <c r="J38" i="118"/>
  <c r="G38" i="118"/>
  <c r="P37" i="118"/>
  <c r="M37" i="118"/>
  <c r="J37" i="118"/>
  <c r="G37" i="118"/>
  <c r="P36" i="118"/>
  <c r="M36" i="118"/>
  <c r="J36" i="118"/>
  <c r="G36" i="118"/>
  <c r="P35" i="118"/>
  <c r="M35" i="118"/>
  <c r="J35" i="118"/>
  <c r="G35" i="118"/>
  <c r="P34" i="118"/>
  <c r="M34" i="118"/>
  <c r="J34" i="118"/>
  <c r="G34" i="118"/>
  <c r="P33" i="118"/>
  <c r="M33" i="118"/>
  <c r="J33" i="118"/>
  <c r="G33" i="118"/>
  <c r="P32" i="118"/>
  <c r="M32" i="118"/>
  <c r="J32" i="118"/>
  <c r="G32" i="118"/>
  <c r="P31" i="118"/>
  <c r="M31" i="118"/>
  <c r="J31" i="118"/>
  <c r="G31" i="118"/>
  <c r="P30" i="118"/>
  <c r="M30" i="118"/>
  <c r="J30" i="118"/>
  <c r="G30" i="118"/>
  <c r="P29" i="118"/>
  <c r="M29" i="118"/>
  <c r="J29" i="118"/>
  <c r="G29" i="118"/>
  <c r="P28" i="118"/>
  <c r="M28" i="118"/>
  <c r="J28" i="118"/>
  <c r="G28" i="118"/>
  <c r="P27" i="118"/>
  <c r="M27" i="118"/>
  <c r="J27" i="118"/>
  <c r="G27" i="118"/>
  <c r="P26" i="118"/>
  <c r="M26" i="118"/>
  <c r="J26" i="118"/>
  <c r="G26" i="118"/>
  <c r="P25" i="118"/>
  <c r="M25" i="118"/>
  <c r="J25" i="118"/>
  <c r="G25" i="118"/>
  <c r="P24" i="118"/>
  <c r="M24" i="118"/>
  <c r="J24" i="118"/>
  <c r="G24" i="118"/>
  <c r="P23" i="118"/>
  <c r="M23" i="118"/>
  <c r="J23" i="118"/>
  <c r="G23" i="118"/>
  <c r="P22" i="118"/>
  <c r="M22" i="118"/>
  <c r="J22" i="118"/>
  <c r="G22" i="118"/>
  <c r="P21" i="118"/>
  <c r="M21" i="118"/>
  <c r="J21" i="118"/>
  <c r="G21" i="118"/>
  <c r="P20" i="118"/>
  <c r="M20" i="118"/>
  <c r="J20" i="118"/>
  <c r="G20" i="118"/>
  <c r="P171" i="132" l="1"/>
  <c r="M219" i="132"/>
  <c r="M218" i="132"/>
  <c r="M217" i="132"/>
  <c r="M216" i="132"/>
  <c r="M215" i="132"/>
  <c r="M214" i="132"/>
  <c r="M213" i="132"/>
  <c r="M212" i="132"/>
  <c r="M211" i="132"/>
  <c r="M169" i="132"/>
  <c r="M168" i="132"/>
  <c r="M167" i="132"/>
  <c r="M166" i="132"/>
  <c r="M165" i="132"/>
  <c r="M164" i="132"/>
  <c r="M163" i="132"/>
  <c r="M162" i="132"/>
  <c r="M161" i="132"/>
  <c r="J197" i="132"/>
  <c r="J196" i="132"/>
  <c r="J195" i="132"/>
  <c r="J194" i="132"/>
  <c r="J193" i="132"/>
  <c r="J192" i="132"/>
  <c r="J191" i="132"/>
  <c r="J122" i="132"/>
  <c r="J121" i="132"/>
  <c r="J120" i="132"/>
  <c r="J119" i="132"/>
  <c r="J118" i="132"/>
  <c r="J117" i="132"/>
  <c r="J116" i="132"/>
  <c r="J115" i="132"/>
  <c r="J114" i="132"/>
  <c r="J113" i="132"/>
  <c r="J112" i="132"/>
  <c r="J111" i="132"/>
  <c r="J110" i="132"/>
  <c r="J109" i="132"/>
  <c r="J108" i="132"/>
  <c r="D13" i="106" l="1"/>
  <c r="D12" i="106"/>
  <c r="M228" i="132"/>
  <c r="J228" i="132"/>
  <c r="G228" i="132"/>
  <c r="P227" i="132"/>
  <c r="M227" i="132"/>
  <c r="J227" i="132"/>
  <c r="G227" i="132"/>
  <c r="P226" i="132"/>
  <c r="M226" i="132"/>
  <c r="J226" i="132"/>
  <c r="G226" i="132"/>
  <c r="P225" i="132"/>
  <c r="M225" i="132"/>
  <c r="J225" i="132"/>
  <c r="G225" i="132"/>
  <c r="P224" i="132"/>
  <c r="J224" i="132"/>
  <c r="G224" i="132"/>
  <c r="P223" i="132"/>
  <c r="J223" i="132"/>
  <c r="G223" i="132"/>
  <c r="P222" i="132"/>
  <c r="J222" i="132"/>
  <c r="G222" i="132"/>
  <c r="P221" i="132"/>
  <c r="J221" i="132"/>
  <c r="G221" i="132"/>
  <c r="P220" i="132"/>
  <c r="J220" i="132"/>
  <c r="G220" i="132"/>
  <c r="P219" i="132"/>
  <c r="J219" i="132"/>
  <c r="G219" i="132"/>
  <c r="P218" i="132"/>
  <c r="J218" i="132"/>
  <c r="G218" i="132"/>
  <c r="P217" i="132"/>
  <c r="J217" i="132"/>
  <c r="G217" i="132"/>
  <c r="P216" i="132"/>
  <c r="J216" i="132"/>
  <c r="G216" i="132"/>
  <c r="P215" i="132"/>
  <c r="J215" i="132"/>
  <c r="G215" i="132"/>
  <c r="P214" i="132"/>
  <c r="J214" i="132"/>
  <c r="G214" i="132"/>
  <c r="P213" i="132"/>
  <c r="J213" i="132"/>
  <c r="G213" i="132"/>
  <c r="P212" i="132"/>
  <c r="J212" i="132"/>
  <c r="G212" i="132"/>
  <c r="P211" i="132"/>
  <c r="J211" i="132"/>
  <c r="G211" i="132"/>
  <c r="P210" i="132"/>
  <c r="M210" i="132"/>
  <c r="J210" i="132"/>
  <c r="G210" i="132"/>
  <c r="P209" i="132"/>
  <c r="M209" i="132"/>
  <c r="J209" i="132"/>
  <c r="G209" i="132"/>
  <c r="P208" i="132"/>
  <c r="M208" i="132"/>
  <c r="J208" i="132"/>
  <c r="G208" i="132"/>
  <c r="P207" i="132"/>
  <c r="M207" i="132"/>
  <c r="J207" i="132"/>
  <c r="G207" i="132"/>
  <c r="P206" i="132"/>
  <c r="M206" i="132"/>
  <c r="J206" i="132"/>
  <c r="G206" i="132"/>
  <c r="P205" i="132"/>
  <c r="M205" i="132"/>
  <c r="J205" i="132"/>
  <c r="G205" i="132"/>
  <c r="P204" i="132"/>
  <c r="M204" i="132"/>
  <c r="J204" i="132"/>
  <c r="G204" i="132"/>
  <c r="P203" i="132"/>
  <c r="M203" i="132"/>
  <c r="J203" i="132"/>
  <c r="G203" i="132"/>
  <c r="P202" i="132"/>
  <c r="M202" i="132"/>
  <c r="J202" i="132"/>
  <c r="G202" i="132"/>
  <c r="P201" i="132"/>
  <c r="M201" i="132"/>
  <c r="G201" i="132"/>
  <c r="P200" i="132"/>
  <c r="M200" i="132"/>
  <c r="G200" i="132"/>
  <c r="P199" i="132"/>
  <c r="M199" i="132"/>
  <c r="G199" i="132"/>
  <c r="P198" i="132"/>
  <c r="M198" i="132"/>
  <c r="G198" i="132"/>
  <c r="P197" i="132"/>
  <c r="M197" i="132"/>
  <c r="G197" i="132"/>
  <c r="P196" i="132"/>
  <c r="M196" i="132"/>
  <c r="G196" i="132"/>
  <c r="P195" i="132"/>
  <c r="M195" i="132"/>
  <c r="G195" i="132"/>
  <c r="P194" i="132"/>
  <c r="M194" i="132"/>
  <c r="G194" i="132"/>
  <c r="P193" i="132"/>
  <c r="M193" i="132"/>
  <c r="G193" i="132"/>
  <c r="P192" i="132"/>
  <c r="M192" i="132"/>
  <c r="G192" i="132"/>
  <c r="P191" i="132"/>
  <c r="M191" i="132"/>
  <c r="G191" i="132"/>
  <c r="P190" i="132"/>
  <c r="M190" i="132"/>
  <c r="J190" i="132"/>
  <c r="G190" i="132"/>
  <c r="P189" i="132"/>
  <c r="M189" i="132"/>
  <c r="J189" i="132"/>
  <c r="G189" i="132"/>
  <c r="P188" i="132"/>
  <c r="M188" i="132"/>
  <c r="J188" i="132"/>
  <c r="G188" i="132"/>
  <c r="P187" i="132"/>
  <c r="M187" i="132"/>
  <c r="J187" i="132"/>
  <c r="G187" i="132"/>
  <c r="P186" i="132"/>
  <c r="M186" i="132"/>
  <c r="J186" i="132"/>
  <c r="G186" i="132"/>
  <c r="P185" i="132"/>
  <c r="M185" i="132"/>
  <c r="J185" i="132"/>
  <c r="G185" i="132"/>
  <c r="P184" i="132"/>
  <c r="M184" i="132"/>
  <c r="J184" i="132"/>
  <c r="G184" i="132"/>
  <c r="P183" i="132"/>
  <c r="M183" i="132"/>
  <c r="J183" i="132"/>
  <c r="G183" i="132"/>
  <c r="P182" i="132"/>
  <c r="M182" i="132"/>
  <c r="J182" i="132"/>
  <c r="G182" i="132"/>
  <c r="P181" i="132"/>
  <c r="M181" i="132"/>
  <c r="J181" i="132"/>
  <c r="G181" i="132"/>
  <c r="P180" i="132"/>
  <c r="M180" i="132"/>
  <c r="J180" i="132"/>
  <c r="G180" i="132"/>
  <c r="P179" i="132"/>
  <c r="M179" i="132"/>
  <c r="J179" i="132"/>
  <c r="G179" i="132"/>
  <c r="P178" i="132"/>
  <c r="M178" i="132"/>
  <c r="J178" i="132"/>
  <c r="G178" i="132"/>
  <c r="P177" i="132"/>
  <c r="M177" i="132"/>
  <c r="J177" i="132"/>
  <c r="G177" i="132"/>
  <c r="P176" i="132"/>
  <c r="M176" i="132"/>
  <c r="J176" i="132"/>
  <c r="G176" i="132"/>
  <c r="P175" i="132"/>
  <c r="M175" i="132"/>
  <c r="J175" i="132"/>
  <c r="G175" i="132"/>
  <c r="P174" i="132"/>
  <c r="M174" i="132"/>
  <c r="J174" i="132"/>
  <c r="G174" i="132"/>
  <c r="P173" i="132"/>
  <c r="M173" i="132"/>
  <c r="J173" i="132"/>
  <c r="G173" i="132"/>
  <c r="P172" i="132"/>
  <c r="M172" i="132"/>
  <c r="J172" i="132"/>
  <c r="G172" i="132"/>
  <c r="J171" i="132"/>
  <c r="G171" i="132"/>
  <c r="J170" i="132"/>
  <c r="G170" i="132"/>
  <c r="J169" i="132"/>
  <c r="G169" i="132"/>
  <c r="P168" i="132"/>
  <c r="J168" i="132"/>
  <c r="G168" i="132"/>
  <c r="P167" i="132"/>
  <c r="J167" i="132"/>
  <c r="G167" i="132"/>
  <c r="P166" i="132"/>
  <c r="J166" i="132"/>
  <c r="G166" i="132"/>
  <c r="P165" i="132"/>
  <c r="J165" i="132"/>
  <c r="G165" i="132"/>
  <c r="P164" i="132"/>
  <c r="J164" i="132"/>
  <c r="G164" i="132"/>
  <c r="P163" i="132"/>
  <c r="J163" i="132"/>
  <c r="G163" i="132"/>
  <c r="P162" i="132"/>
  <c r="J162" i="132"/>
  <c r="G162" i="132"/>
  <c r="P161" i="132"/>
  <c r="J161" i="132"/>
  <c r="G161" i="132"/>
  <c r="P160" i="132"/>
  <c r="M160" i="132"/>
  <c r="J160" i="132"/>
  <c r="G160" i="132"/>
  <c r="P159" i="132"/>
  <c r="M159" i="132"/>
  <c r="J159" i="132"/>
  <c r="G159" i="132"/>
  <c r="P158" i="132"/>
  <c r="M158" i="132"/>
  <c r="J158" i="132"/>
  <c r="G158" i="132"/>
  <c r="P157" i="132"/>
  <c r="M157" i="132"/>
  <c r="J157" i="132"/>
  <c r="G157" i="132"/>
  <c r="P156" i="132"/>
  <c r="M156" i="132"/>
  <c r="J156" i="132"/>
  <c r="G156" i="132"/>
  <c r="P155" i="132"/>
  <c r="M155" i="132"/>
  <c r="J155" i="132"/>
  <c r="G155" i="132"/>
  <c r="P154" i="132"/>
  <c r="M154" i="132"/>
  <c r="J154" i="132"/>
  <c r="G154" i="132"/>
  <c r="P153" i="132"/>
  <c r="M153" i="132"/>
  <c r="J153" i="132"/>
  <c r="G153" i="132"/>
  <c r="P152" i="132"/>
  <c r="M152" i="132"/>
  <c r="J152" i="132"/>
  <c r="G152" i="132"/>
  <c r="P151" i="132"/>
  <c r="M151" i="132"/>
  <c r="J151" i="132"/>
  <c r="G151" i="132"/>
  <c r="P150" i="132"/>
  <c r="M150" i="132"/>
  <c r="J150" i="132"/>
  <c r="G150" i="132"/>
  <c r="P149" i="132"/>
  <c r="M149" i="132"/>
  <c r="J149" i="132"/>
  <c r="G149" i="132"/>
  <c r="P148" i="132"/>
  <c r="M148" i="132"/>
  <c r="J148" i="132"/>
  <c r="G148" i="132"/>
  <c r="P147" i="132"/>
  <c r="M147" i="132"/>
  <c r="J147" i="132"/>
  <c r="G147" i="132"/>
  <c r="P146" i="132"/>
  <c r="M146" i="132"/>
  <c r="J146" i="132"/>
  <c r="G146" i="132"/>
  <c r="P145" i="132"/>
  <c r="M145" i="132"/>
  <c r="J145" i="132"/>
  <c r="G145" i="132"/>
  <c r="P144" i="132"/>
  <c r="M144" i="132"/>
  <c r="J144" i="132"/>
  <c r="G144" i="132"/>
  <c r="P143" i="132"/>
  <c r="M143" i="132"/>
  <c r="J143" i="132"/>
  <c r="G143" i="132"/>
  <c r="P142" i="132"/>
  <c r="M142" i="132"/>
  <c r="J142" i="132"/>
  <c r="G142" i="132"/>
  <c r="P141" i="132"/>
  <c r="M141" i="132"/>
  <c r="J141" i="132"/>
  <c r="G141" i="132"/>
  <c r="P140" i="132"/>
  <c r="M140" i="132"/>
  <c r="J140" i="132"/>
  <c r="G140" i="132"/>
  <c r="P139" i="132"/>
  <c r="M139" i="132"/>
  <c r="J139" i="132"/>
  <c r="G139" i="132"/>
  <c r="P138" i="132"/>
  <c r="M138" i="132"/>
  <c r="J138" i="132"/>
  <c r="G138" i="132"/>
  <c r="P137" i="132"/>
  <c r="M137" i="132"/>
  <c r="J137" i="132"/>
  <c r="G137" i="132"/>
  <c r="P136" i="132"/>
  <c r="M136" i="132"/>
  <c r="J136" i="132"/>
  <c r="G136" i="132"/>
  <c r="P135" i="132"/>
  <c r="M135" i="132"/>
  <c r="J135" i="132"/>
  <c r="G135" i="132"/>
  <c r="P134" i="132"/>
  <c r="M134" i="132"/>
  <c r="J134" i="132"/>
  <c r="G134" i="132"/>
  <c r="P133" i="132"/>
  <c r="M133" i="132"/>
  <c r="J133" i="132"/>
  <c r="G133" i="132"/>
  <c r="P132" i="132"/>
  <c r="M132" i="132"/>
  <c r="J132" i="132"/>
  <c r="G132" i="132"/>
  <c r="P131" i="132"/>
  <c r="M131" i="132"/>
  <c r="J131" i="132"/>
  <c r="G131" i="132"/>
  <c r="P130" i="132"/>
  <c r="M130" i="132"/>
  <c r="J130" i="132"/>
  <c r="G130" i="132"/>
  <c r="P129" i="132"/>
  <c r="M129" i="132"/>
  <c r="J129" i="132"/>
  <c r="G129" i="132"/>
  <c r="P128" i="132"/>
  <c r="M128" i="132"/>
  <c r="J128" i="132"/>
  <c r="G128" i="132"/>
  <c r="P127" i="132"/>
  <c r="M127" i="132"/>
  <c r="J127" i="132"/>
  <c r="G127" i="132"/>
  <c r="P126" i="132"/>
  <c r="M126" i="132"/>
  <c r="G126" i="132"/>
  <c r="P125" i="132"/>
  <c r="M125" i="132"/>
  <c r="G125" i="132"/>
  <c r="P124" i="132"/>
  <c r="M124" i="132"/>
  <c r="G124" i="132"/>
  <c r="P123" i="132"/>
  <c r="M123" i="132"/>
  <c r="G123" i="132"/>
  <c r="P122" i="132"/>
  <c r="M122" i="132"/>
  <c r="G122" i="132"/>
  <c r="P121" i="132"/>
  <c r="M121" i="132"/>
  <c r="G121" i="132"/>
  <c r="P120" i="132"/>
  <c r="M120" i="132"/>
  <c r="G120" i="132"/>
  <c r="P119" i="132"/>
  <c r="M119" i="132"/>
  <c r="G119" i="132"/>
  <c r="P118" i="132"/>
  <c r="M118" i="132"/>
  <c r="G118" i="132"/>
  <c r="P117" i="132"/>
  <c r="M117" i="132"/>
  <c r="G117" i="132"/>
  <c r="P116" i="132"/>
  <c r="M116" i="132"/>
  <c r="G116" i="132"/>
  <c r="P115" i="132"/>
  <c r="M115" i="132"/>
  <c r="G115" i="132"/>
  <c r="P114" i="132"/>
  <c r="M114" i="132"/>
  <c r="G114" i="132"/>
  <c r="P113" i="132"/>
  <c r="M113" i="132"/>
  <c r="G113" i="132"/>
  <c r="P112" i="132"/>
  <c r="M112" i="132"/>
  <c r="G112" i="132"/>
  <c r="P111" i="132"/>
  <c r="M111" i="132"/>
  <c r="G111" i="132"/>
  <c r="P110" i="132"/>
  <c r="M110" i="132"/>
  <c r="G110" i="132"/>
  <c r="P109" i="132"/>
  <c r="M109" i="132"/>
  <c r="G109" i="132"/>
  <c r="P108" i="132"/>
  <c r="M108" i="132"/>
  <c r="G108" i="132"/>
  <c r="P107" i="132"/>
  <c r="M107" i="132"/>
  <c r="J107" i="132"/>
  <c r="G107" i="132"/>
  <c r="P106" i="132"/>
  <c r="M106" i="132"/>
  <c r="J106" i="132"/>
  <c r="G106" i="132"/>
  <c r="P105" i="132"/>
  <c r="M105" i="132"/>
  <c r="J105" i="132"/>
  <c r="G105" i="132"/>
  <c r="P104" i="132"/>
  <c r="M104" i="132"/>
  <c r="J104" i="132"/>
  <c r="G104" i="132"/>
  <c r="P103" i="132"/>
  <c r="M103" i="132"/>
  <c r="J103" i="132"/>
  <c r="G103" i="132"/>
  <c r="P102" i="132"/>
  <c r="M102" i="132"/>
  <c r="J102" i="132"/>
  <c r="G102" i="132"/>
  <c r="P101" i="132"/>
  <c r="M101" i="132"/>
  <c r="J101" i="132"/>
  <c r="G101" i="132"/>
  <c r="P100" i="132"/>
  <c r="M100" i="132"/>
  <c r="J100" i="132"/>
  <c r="G100" i="132"/>
  <c r="P99" i="132"/>
  <c r="M99" i="132"/>
  <c r="J99" i="132"/>
  <c r="G99" i="132"/>
  <c r="P98" i="132"/>
  <c r="M98" i="132"/>
  <c r="J98" i="132"/>
  <c r="G98" i="132"/>
  <c r="P97" i="132"/>
  <c r="M97" i="132"/>
  <c r="J97" i="132"/>
  <c r="G97" i="132"/>
  <c r="P96" i="132"/>
  <c r="M96" i="132"/>
  <c r="J96" i="132"/>
  <c r="G96" i="132"/>
  <c r="P95" i="132"/>
  <c r="M95" i="132"/>
  <c r="J95" i="132"/>
  <c r="G95" i="132"/>
  <c r="P94" i="132"/>
  <c r="M94" i="132"/>
  <c r="J94" i="132"/>
  <c r="G94" i="132"/>
  <c r="P93" i="132"/>
  <c r="M93" i="132"/>
  <c r="J93" i="132"/>
  <c r="G93" i="132"/>
  <c r="P92" i="132"/>
  <c r="M92" i="132"/>
  <c r="J92" i="132"/>
  <c r="G92" i="132"/>
  <c r="P91" i="132"/>
  <c r="M91" i="132"/>
  <c r="J91" i="132"/>
  <c r="G91" i="132"/>
  <c r="P90" i="132"/>
  <c r="M90" i="132"/>
  <c r="J90" i="132"/>
  <c r="G90" i="132"/>
  <c r="P89" i="132"/>
  <c r="M89" i="132"/>
  <c r="J89" i="132"/>
  <c r="G89" i="132"/>
  <c r="P88" i="132"/>
  <c r="M88" i="132"/>
  <c r="J88" i="132"/>
  <c r="G88" i="132"/>
  <c r="P87" i="132"/>
  <c r="M87" i="132"/>
  <c r="J87" i="132"/>
  <c r="G87" i="132"/>
  <c r="P86" i="132"/>
  <c r="M86" i="132"/>
  <c r="J86" i="132"/>
  <c r="G86" i="132"/>
  <c r="P85" i="132"/>
  <c r="M85" i="132"/>
  <c r="J85" i="132"/>
  <c r="G85" i="132"/>
  <c r="P84" i="132"/>
  <c r="M84" i="132"/>
  <c r="J84" i="132"/>
  <c r="G84" i="132"/>
  <c r="P83" i="132"/>
  <c r="M83" i="132"/>
  <c r="J83" i="132"/>
  <c r="G83" i="132"/>
  <c r="P82" i="132"/>
  <c r="M82" i="132"/>
  <c r="J82" i="132"/>
  <c r="G82" i="132"/>
  <c r="P81" i="132"/>
  <c r="M81" i="132"/>
  <c r="J81" i="132"/>
  <c r="G81" i="132"/>
  <c r="P80" i="132"/>
  <c r="M80" i="132"/>
  <c r="J80" i="132"/>
  <c r="G80" i="132"/>
  <c r="P79" i="132"/>
  <c r="M79" i="132"/>
  <c r="J79" i="132"/>
  <c r="G79" i="132"/>
  <c r="P78" i="132"/>
  <c r="M78" i="132"/>
  <c r="J78" i="132"/>
  <c r="G78" i="132"/>
  <c r="P77" i="132"/>
  <c r="M77" i="132"/>
  <c r="J77" i="132"/>
  <c r="G77" i="132"/>
  <c r="P76" i="132"/>
  <c r="M76" i="132"/>
  <c r="J76" i="132"/>
  <c r="G76" i="132"/>
  <c r="P75" i="132"/>
  <c r="M75" i="132"/>
  <c r="J75" i="132"/>
  <c r="G75" i="132"/>
  <c r="P74" i="132"/>
  <c r="M74" i="132"/>
  <c r="J74" i="132"/>
  <c r="G74" i="132"/>
  <c r="P73" i="132"/>
  <c r="M73" i="132"/>
  <c r="J73" i="132"/>
  <c r="G73" i="132"/>
  <c r="P72" i="132"/>
  <c r="M72" i="132"/>
  <c r="J72" i="132"/>
  <c r="G72" i="132"/>
  <c r="P71" i="132"/>
  <c r="M71" i="132"/>
  <c r="J71" i="132"/>
  <c r="G71" i="132"/>
  <c r="P70" i="132"/>
  <c r="M70" i="132"/>
  <c r="J70" i="132"/>
  <c r="G70" i="132"/>
  <c r="P69" i="132"/>
  <c r="M69" i="132"/>
  <c r="J69" i="132"/>
  <c r="G69" i="132"/>
  <c r="P68" i="132"/>
  <c r="M68" i="132"/>
  <c r="J68" i="132"/>
  <c r="G68" i="132"/>
  <c r="P67" i="132"/>
  <c r="M67" i="132"/>
  <c r="J67" i="132"/>
  <c r="G67" i="132"/>
  <c r="P66" i="132"/>
  <c r="M66" i="132"/>
  <c r="J66" i="132"/>
  <c r="G66" i="132"/>
  <c r="P65" i="132"/>
  <c r="M65" i="132"/>
  <c r="J65" i="132"/>
  <c r="G65" i="132"/>
  <c r="P64" i="132"/>
  <c r="M64" i="132"/>
  <c r="J64" i="132"/>
  <c r="G64" i="132"/>
  <c r="P63" i="132"/>
  <c r="M63" i="132"/>
  <c r="J63" i="132"/>
  <c r="G63" i="132"/>
  <c r="P62" i="132"/>
  <c r="M62" i="132"/>
  <c r="J62" i="132"/>
  <c r="G62" i="132"/>
  <c r="P61" i="132"/>
  <c r="M61" i="132"/>
  <c r="J61" i="132"/>
  <c r="G61" i="132"/>
  <c r="P60" i="132"/>
  <c r="M60" i="132"/>
  <c r="J60" i="132"/>
  <c r="G60" i="132"/>
  <c r="P59" i="132"/>
  <c r="M59" i="132"/>
  <c r="J59" i="132"/>
  <c r="G59" i="132"/>
  <c r="P58" i="132"/>
  <c r="M58" i="132"/>
  <c r="J58" i="132"/>
  <c r="G58" i="132"/>
  <c r="P57" i="132"/>
  <c r="M57" i="132"/>
  <c r="J57" i="132"/>
  <c r="G57" i="132"/>
  <c r="P56" i="132"/>
  <c r="M56" i="132"/>
  <c r="J56" i="132"/>
  <c r="G56" i="132"/>
  <c r="P55" i="132"/>
  <c r="M55" i="132"/>
  <c r="J55" i="132"/>
  <c r="G55" i="132"/>
  <c r="P54" i="132"/>
  <c r="M54" i="132"/>
  <c r="J54" i="132"/>
  <c r="G54" i="132"/>
  <c r="P53" i="132"/>
  <c r="M53" i="132"/>
  <c r="J53" i="132"/>
  <c r="G53" i="132"/>
  <c r="P52" i="132"/>
  <c r="M52" i="132"/>
  <c r="J52" i="132"/>
  <c r="G52" i="132"/>
  <c r="P51" i="132"/>
  <c r="M51" i="132"/>
  <c r="J51" i="132"/>
  <c r="G51" i="132"/>
  <c r="P50" i="132"/>
  <c r="M50" i="132"/>
  <c r="J50" i="132"/>
  <c r="G50" i="132"/>
  <c r="P49" i="132"/>
  <c r="M49" i="132"/>
  <c r="J49" i="132"/>
  <c r="G49" i="132"/>
  <c r="P48" i="132"/>
  <c r="M48" i="132"/>
  <c r="J48" i="132"/>
  <c r="G48" i="132"/>
  <c r="P47" i="132"/>
  <c r="M47" i="132"/>
  <c r="J47" i="132"/>
  <c r="G47" i="132"/>
  <c r="P46" i="132"/>
  <c r="M46" i="132"/>
  <c r="J46" i="132"/>
  <c r="G46" i="132"/>
  <c r="P45" i="132"/>
  <c r="M45" i="132"/>
  <c r="J45" i="132"/>
  <c r="G45" i="132"/>
  <c r="P44" i="132"/>
  <c r="M44" i="132"/>
  <c r="J44" i="132"/>
  <c r="G44" i="132"/>
  <c r="P43" i="132"/>
  <c r="M43" i="132"/>
  <c r="J43" i="132"/>
  <c r="G43" i="132"/>
  <c r="P42" i="132"/>
  <c r="M42" i="132"/>
  <c r="J42" i="132"/>
  <c r="G42" i="132"/>
  <c r="P41" i="132"/>
  <c r="M41" i="132"/>
  <c r="J41" i="132"/>
  <c r="G41" i="132"/>
  <c r="P40" i="132"/>
  <c r="M40" i="132"/>
  <c r="J40" i="132"/>
  <c r="G40" i="132"/>
  <c r="P39" i="132"/>
  <c r="M39" i="132"/>
  <c r="J39" i="132"/>
  <c r="G39" i="132"/>
  <c r="P38" i="132"/>
  <c r="M38" i="132"/>
  <c r="J38" i="132"/>
  <c r="G38" i="132"/>
  <c r="P37" i="132"/>
  <c r="M37" i="132"/>
  <c r="J37" i="132"/>
  <c r="G37" i="132"/>
  <c r="P36" i="132"/>
  <c r="M36" i="132"/>
  <c r="J36" i="132"/>
  <c r="G36" i="132"/>
  <c r="P35" i="132"/>
  <c r="M35" i="132"/>
  <c r="J35" i="132"/>
  <c r="G35" i="132"/>
  <c r="P34" i="132"/>
  <c r="M34" i="132"/>
  <c r="J34" i="132"/>
  <c r="G34" i="132"/>
  <c r="P33" i="132"/>
  <c r="M33" i="132"/>
  <c r="J33" i="132"/>
  <c r="G33" i="132"/>
  <c r="P32" i="132"/>
  <c r="M32" i="132"/>
  <c r="J32" i="132"/>
  <c r="G32" i="132"/>
  <c r="P31" i="132"/>
  <c r="M31" i="132"/>
  <c r="J31" i="132"/>
  <c r="G31" i="132"/>
  <c r="P30" i="132"/>
  <c r="M30" i="132"/>
  <c r="J30" i="132"/>
  <c r="G30" i="132"/>
  <c r="P29" i="132"/>
  <c r="M29" i="132"/>
  <c r="J29" i="132"/>
  <c r="G29" i="132"/>
  <c r="P28" i="132"/>
  <c r="M28" i="132"/>
  <c r="J28" i="132"/>
  <c r="G28" i="132"/>
  <c r="P27" i="132"/>
  <c r="M27" i="132"/>
  <c r="J27" i="132"/>
  <c r="G27" i="132"/>
  <c r="P26" i="132"/>
  <c r="M26" i="132"/>
  <c r="J26" i="132"/>
  <c r="G26" i="132"/>
  <c r="P25" i="132"/>
  <c r="M25" i="132"/>
  <c r="J25" i="132"/>
  <c r="G25" i="132"/>
  <c r="P24" i="132"/>
  <c r="M24" i="132"/>
  <c r="J24" i="132"/>
  <c r="G24" i="132"/>
  <c r="P23" i="132"/>
  <c r="M23" i="132"/>
  <c r="J23" i="132"/>
  <c r="G23" i="132"/>
  <c r="P22" i="132"/>
  <c r="M22" i="132"/>
  <c r="J22" i="132"/>
  <c r="G22" i="132"/>
  <c r="P21" i="132"/>
  <c r="M21" i="132"/>
  <c r="J21" i="132"/>
  <c r="G21" i="132"/>
  <c r="P20" i="132"/>
  <c r="M20" i="132"/>
  <c r="J20" i="132"/>
  <c r="G20" i="132"/>
  <c r="M162" i="106" l="1"/>
  <c r="M161" i="106"/>
  <c r="J109" i="106"/>
  <c r="J108" i="106"/>
  <c r="M228" i="106"/>
  <c r="J228" i="106"/>
  <c r="G228" i="106"/>
  <c r="M227" i="106"/>
  <c r="J227" i="106"/>
  <c r="G227" i="106"/>
  <c r="M226" i="106"/>
  <c r="J226" i="106"/>
  <c r="G226" i="106"/>
  <c r="M225" i="106"/>
  <c r="J225" i="106"/>
  <c r="G225" i="106"/>
  <c r="M224" i="106"/>
  <c r="J224" i="106"/>
  <c r="G224" i="106"/>
  <c r="M223" i="106"/>
  <c r="J223" i="106"/>
  <c r="G223" i="106"/>
  <c r="M222" i="106"/>
  <c r="J222" i="106"/>
  <c r="G222" i="106"/>
  <c r="P221" i="106"/>
  <c r="M221" i="106"/>
  <c r="J221" i="106"/>
  <c r="G221" i="106"/>
  <c r="P220" i="106"/>
  <c r="M220" i="106"/>
  <c r="J220" i="106"/>
  <c r="G220" i="106"/>
  <c r="P219" i="106"/>
  <c r="M219" i="106"/>
  <c r="J219" i="106"/>
  <c r="G219" i="106"/>
  <c r="P218" i="106"/>
  <c r="M218" i="106"/>
  <c r="J218" i="106"/>
  <c r="G218" i="106"/>
  <c r="P217" i="106"/>
  <c r="M217" i="106"/>
  <c r="J217" i="106"/>
  <c r="G217" i="106"/>
  <c r="P216" i="106"/>
  <c r="M216" i="106"/>
  <c r="J216" i="106"/>
  <c r="G216" i="106"/>
  <c r="P215" i="106"/>
  <c r="M215" i="106"/>
  <c r="J215" i="106"/>
  <c r="G215" i="106"/>
  <c r="P214" i="106"/>
  <c r="M214" i="106"/>
  <c r="J214" i="106"/>
  <c r="G214" i="106"/>
  <c r="P213" i="106"/>
  <c r="M213" i="106"/>
  <c r="J213" i="106"/>
  <c r="G213" i="106"/>
  <c r="P212" i="106"/>
  <c r="M212" i="106"/>
  <c r="J212" i="106"/>
  <c r="G212" i="106"/>
  <c r="P211" i="106"/>
  <c r="J211" i="106"/>
  <c r="G211" i="106"/>
  <c r="P210" i="106"/>
  <c r="M210" i="106"/>
  <c r="J210" i="106"/>
  <c r="G210" i="106"/>
  <c r="P209" i="106"/>
  <c r="M209" i="106"/>
  <c r="J209" i="106"/>
  <c r="G209" i="106"/>
  <c r="P208" i="106"/>
  <c r="M208" i="106"/>
  <c r="J208" i="106"/>
  <c r="G208" i="106"/>
  <c r="P207" i="106"/>
  <c r="M207" i="106"/>
  <c r="J207" i="106"/>
  <c r="G207" i="106"/>
  <c r="P206" i="106"/>
  <c r="M206" i="106"/>
  <c r="J206" i="106"/>
  <c r="G206" i="106"/>
  <c r="P205" i="106"/>
  <c r="M205" i="106"/>
  <c r="J205" i="106"/>
  <c r="G205" i="106"/>
  <c r="P204" i="106"/>
  <c r="M204" i="106"/>
  <c r="J204" i="106"/>
  <c r="G204" i="106"/>
  <c r="P203" i="106"/>
  <c r="M203" i="106"/>
  <c r="J203" i="106"/>
  <c r="G203" i="106"/>
  <c r="P202" i="106"/>
  <c r="M202" i="106"/>
  <c r="J202" i="106"/>
  <c r="G202" i="106"/>
  <c r="P201" i="106"/>
  <c r="M201" i="106"/>
  <c r="J201" i="106"/>
  <c r="G201" i="106"/>
  <c r="P200" i="106"/>
  <c r="M200" i="106"/>
  <c r="J200" i="106"/>
  <c r="G200" i="106"/>
  <c r="P199" i="106"/>
  <c r="M199" i="106"/>
  <c r="J199" i="106"/>
  <c r="G199" i="106"/>
  <c r="P198" i="106"/>
  <c r="M198" i="106"/>
  <c r="J198" i="106"/>
  <c r="G198" i="106"/>
  <c r="P197" i="106"/>
  <c r="M197" i="106"/>
  <c r="J197" i="106"/>
  <c r="G197" i="106"/>
  <c r="P196" i="106"/>
  <c r="M196" i="106"/>
  <c r="J196" i="106"/>
  <c r="G196" i="106"/>
  <c r="P195" i="106"/>
  <c r="M195" i="106"/>
  <c r="J195" i="106"/>
  <c r="G195" i="106"/>
  <c r="P194" i="106"/>
  <c r="M194" i="106"/>
  <c r="J194" i="106"/>
  <c r="G194" i="106"/>
  <c r="P193" i="106"/>
  <c r="M193" i="106"/>
  <c r="J193" i="106"/>
  <c r="G193" i="106"/>
  <c r="P192" i="106"/>
  <c r="M192" i="106"/>
  <c r="J192" i="106"/>
  <c r="G192" i="106"/>
  <c r="P191" i="106"/>
  <c r="M191" i="106"/>
  <c r="G191" i="106"/>
  <c r="P190" i="106"/>
  <c r="M190" i="106"/>
  <c r="G190" i="106"/>
  <c r="P189" i="106"/>
  <c r="M189" i="106"/>
  <c r="G189" i="106"/>
  <c r="P188" i="106"/>
  <c r="M188" i="106"/>
  <c r="J188" i="106"/>
  <c r="G188" i="106"/>
  <c r="P187" i="106"/>
  <c r="M187" i="106"/>
  <c r="J187" i="106"/>
  <c r="G187" i="106"/>
  <c r="P186" i="106"/>
  <c r="M186" i="106"/>
  <c r="J186" i="106"/>
  <c r="G186" i="106"/>
  <c r="P185" i="106"/>
  <c r="M185" i="106"/>
  <c r="J185" i="106"/>
  <c r="G185" i="106"/>
  <c r="P184" i="106"/>
  <c r="M184" i="106"/>
  <c r="J184" i="106"/>
  <c r="G184" i="106"/>
  <c r="P183" i="106"/>
  <c r="M183" i="106"/>
  <c r="J183" i="106"/>
  <c r="G183" i="106"/>
  <c r="P182" i="106"/>
  <c r="M182" i="106"/>
  <c r="J182" i="106"/>
  <c r="G182" i="106"/>
  <c r="P181" i="106"/>
  <c r="M181" i="106"/>
  <c r="J181" i="106"/>
  <c r="G181" i="106"/>
  <c r="P180" i="106"/>
  <c r="M180" i="106"/>
  <c r="J180" i="106"/>
  <c r="G180" i="106"/>
  <c r="P179" i="106"/>
  <c r="M179" i="106"/>
  <c r="J179" i="106"/>
  <c r="G179" i="106"/>
  <c r="P178" i="106"/>
  <c r="M178" i="106"/>
  <c r="J178" i="106"/>
  <c r="G178" i="106"/>
  <c r="P177" i="106"/>
  <c r="M177" i="106"/>
  <c r="J177" i="106"/>
  <c r="G177" i="106"/>
  <c r="P176" i="106"/>
  <c r="M176" i="106"/>
  <c r="J176" i="106"/>
  <c r="G176" i="106"/>
  <c r="P175" i="106"/>
  <c r="M175" i="106"/>
  <c r="J175" i="106"/>
  <c r="G175" i="106"/>
  <c r="M174" i="106"/>
  <c r="J174" i="106"/>
  <c r="G174" i="106"/>
  <c r="M173" i="106"/>
  <c r="J173" i="106"/>
  <c r="G173" i="106"/>
  <c r="M172" i="106"/>
  <c r="J172" i="106"/>
  <c r="G172" i="106"/>
  <c r="M171" i="106"/>
  <c r="J171" i="106"/>
  <c r="G171" i="106"/>
  <c r="P170" i="106"/>
  <c r="M170" i="106"/>
  <c r="J170" i="106"/>
  <c r="G170" i="106"/>
  <c r="P169" i="106"/>
  <c r="M169" i="106"/>
  <c r="J169" i="106"/>
  <c r="G169" i="106"/>
  <c r="P168" i="106"/>
  <c r="M168" i="106"/>
  <c r="J168" i="106"/>
  <c r="G168" i="106"/>
  <c r="P167" i="106"/>
  <c r="M167" i="106"/>
  <c r="J167" i="106"/>
  <c r="G167" i="106"/>
  <c r="P166" i="106"/>
  <c r="M166" i="106"/>
  <c r="J166" i="106"/>
  <c r="G166" i="106"/>
  <c r="P165" i="106"/>
  <c r="M165" i="106"/>
  <c r="J165" i="106"/>
  <c r="G165" i="106"/>
  <c r="P164" i="106"/>
  <c r="M164" i="106"/>
  <c r="J164" i="106"/>
  <c r="G164" i="106"/>
  <c r="P163" i="106"/>
  <c r="J163" i="106"/>
  <c r="G163" i="106"/>
  <c r="P162" i="106"/>
  <c r="J162" i="106"/>
  <c r="G162" i="106"/>
  <c r="P161" i="106"/>
  <c r="J161" i="106"/>
  <c r="G161" i="106"/>
  <c r="P160" i="106"/>
  <c r="M160" i="106"/>
  <c r="J160" i="106"/>
  <c r="G160" i="106"/>
  <c r="P159" i="106"/>
  <c r="M159" i="106"/>
  <c r="J159" i="106"/>
  <c r="G159" i="106"/>
  <c r="P158" i="106"/>
  <c r="M158" i="106"/>
  <c r="J158" i="106"/>
  <c r="G158" i="106"/>
  <c r="P157" i="106"/>
  <c r="M157" i="106"/>
  <c r="J157" i="106"/>
  <c r="G157" i="106"/>
  <c r="P156" i="106"/>
  <c r="M156" i="106"/>
  <c r="J156" i="106"/>
  <c r="G156" i="106"/>
  <c r="P155" i="106"/>
  <c r="M155" i="106"/>
  <c r="J155" i="106"/>
  <c r="G155" i="106"/>
  <c r="P154" i="106"/>
  <c r="M154" i="106"/>
  <c r="J154" i="106"/>
  <c r="G154" i="106"/>
  <c r="P153" i="106"/>
  <c r="M153" i="106"/>
  <c r="J153" i="106"/>
  <c r="G153" i="106"/>
  <c r="P152" i="106"/>
  <c r="M152" i="106"/>
  <c r="J152" i="106"/>
  <c r="G152" i="106"/>
  <c r="P151" i="106"/>
  <c r="M151" i="106"/>
  <c r="J151" i="106"/>
  <c r="G151" i="106"/>
  <c r="P150" i="106"/>
  <c r="M150" i="106"/>
  <c r="J150" i="106"/>
  <c r="G150" i="106"/>
  <c r="P149" i="106"/>
  <c r="M149" i="106"/>
  <c r="J149" i="106"/>
  <c r="G149" i="106"/>
  <c r="P148" i="106"/>
  <c r="M148" i="106"/>
  <c r="J148" i="106"/>
  <c r="G148" i="106"/>
  <c r="P147" i="106"/>
  <c r="M147" i="106"/>
  <c r="J147" i="106"/>
  <c r="G147" i="106"/>
  <c r="P146" i="106"/>
  <c r="M146" i="106"/>
  <c r="J146" i="106"/>
  <c r="G146" i="106"/>
  <c r="P145" i="106"/>
  <c r="M145" i="106"/>
  <c r="J145" i="106"/>
  <c r="G145" i="106"/>
  <c r="P144" i="106"/>
  <c r="M144" i="106"/>
  <c r="J144" i="106"/>
  <c r="G144" i="106"/>
  <c r="P143" i="106"/>
  <c r="M143" i="106"/>
  <c r="J143" i="106"/>
  <c r="G143" i="106"/>
  <c r="P142" i="106"/>
  <c r="M142" i="106"/>
  <c r="J142" i="106"/>
  <c r="G142" i="106"/>
  <c r="P141" i="106"/>
  <c r="M141" i="106"/>
  <c r="J141" i="106"/>
  <c r="G141" i="106"/>
  <c r="P140" i="106"/>
  <c r="M140" i="106"/>
  <c r="J140" i="106"/>
  <c r="G140" i="106"/>
  <c r="P139" i="106"/>
  <c r="M139" i="106"/>
  <c r="J139" i="106"/>
  <c r="G139" i="106"/>
  <c r="P138" i="106"/>
  <c r="M138" i="106"/>
  <c r="J138" i="106"/>
  <c r="G138" i="106"/>
  <c r="P137" i="106"/>
  <c r="M137" i="106"/>
  <c r="J137" i="106"/>
  <c r="G137" i="106"/>
  <c r="P136" i="106"/>
  <c r="M136" i="106"/>
  <c r="J136" i="106"/>
  <c r="G136" i="106"/>
  <c r="P135" i="106"/>
  <c r="M135" i="106"/>
  <c r="J135" i="106"/>
  <c r="G135" i="106"/>
  <c r="P134" i="106"/>
  <c r="M134" i="106"/>
  <c r="J134" i="106"/>
  <c r="G134" i="106"/>
  <c r="P133" i="106"/>
  <c r="M133" i="106"/>
  <c r="J133" i="106"/>
  <c r="G133" i="106"/>
  <c r="P132" i="106"/>
  <c r="M132" i="106"/>
  <c r="J132" i="106"/>
  <c r="G132" i="106"/>
  <c r="P131" i="106"/>
  <c r="M131" i="106"/>
  <c r="J131" i="106"/>
  <c r="G131" i="106"/>
  <c r="P130" i="106"/>
  <c r="M130" i="106"/>
  <c r="J130" i="106"/>
  <c r="G130" i="106"/>
  <c r="P129" i="106"/>
  <c r="M129" i="106"/>
  <c r="J129" i="106"/>
  <c r="G129" i="106"/>
  <c r="P128" i="106"/>
  <c r="M128" i="106"/>
  <c r="J128" i="106"/>
  <c r="G128" i="106"/>
  <c r="P127" i="106"/>
  <c r="M127" i="106"/>
  <c r="J127" i="106"/>
  <c r="G127" i="106"/>
  <c r="P126" i="106"/>
  <c r="M126" i="106"/>
  <c r="J126" i="106"/>
  <c r="G126" i="106"/>
  <c r="P125" i="106"/>
  <c r="M125" i="106"/>
  <c r="J125" i="106"/>
  <c r="G125" i="106"/>
  <c r="P124" i="106"/>
  <c r="M124" i="106"/>
  <c r="J124" i="106"/>
  <c r="G124" i="106"/>
  <c r="P123" i="106"/>
  <c r="M123" i="106"/>
  <c r="J123" i="106"/>
  <c r="G123" i="106"/>
  <c r="P122" i="106"/>
  <c r="M122" i="106"/>
  <c r="J122" i="106"/>
  <c r="G122" i="106"/>
  <c r="P121" i="106"/>
  <c r="M121" i="106"/>
  <c r="J121" i="106"/>
  <c r="G121" i="106"/>
  <c r="P120" i="106"/>
  <c r="M120" i="106"/>
  <c r="J120" i="106"/>
  <c r="G120" i="106"/>
  <c r="P119" i="106"/>
  <c r="M119" i="106"/>
  <c r="J119" i="106"/>
  <c r="G119" i="106"/>
  <c r="P118" i="106"/>
  <c r="M118" i="106"/>
  <c r="J118" i="106"/>
  <c r="G118" i="106"/>
  <c r="P117" i="106"/>
  <c r="M117" i="106"/>
  <c r="J117" i="106"/>
  <c r="G117" i="106"/>
  <c r="P116" i="106"/>
  <c r="M116" i="106"/>
  <c r="J116" i="106"/>
  <c r="G116" i="106"/>
  <c r="P115" i="106"/>
  <c r="M115" i="106"/>
  <c r="J115" i="106"/>
  <c r="G115" i="106"/>
  <c r="P114" i="106"/>
  <c r="M114" i="106"/>
  <c r="J114" i="106"/>
  <c r="G114" i="106"/>
  <c r="P113" i="106"/>
  <c r="M113" i="106"/>
  <c r="J113" i="106"/>
  <c r="G113" i="106"/>
  <c r="P112" i="106"/>
  <c r="M112" i="106"/>
  <c r="G112" i="106"/>
  <c r="P111" i="106"/>
  <c r="M111" i="106"/>
  <c r="G111" i="106"/>
  <c r="P110" i="106"/>
  <c r="M110" i="106"/>
  <c r="G110" i="106"/>
  <c r="P109" i="106"/>
  <c r="M109" i="106"/>
  <c r="G109" i="106"/>
  <c r="P108" i="106"/>
  <c r="M108" i="106"/>
  <c r="G108" i="106"/>
  <c r="P107" i="106"/>
  <c r="M107" i="106"/>
  <c r="J107" i="106"/>
  <c r="G107" i="106"/>
  <c r="P106" i="106"/>
  <c r="M106" i="106"/>
  <c r="J106" i="106"/>
  <c r="G106" i="106"/>
  <c r="P105" i="106"/>
  <c r="M105" i="106"/>
  <c r="J105" i="106"/>
  <c r="G105" i="106"/>
  <c r="P104" i="106"/>
  <c r="M104" i="106"/>
  <c r="J104" i="106"/>
  <c r="G104" i="106"/>
  <c r="P103" i="106"/>
  <c r="M103" i="106"/>
  <c r="J103" i="106"/>
  <c r="G103" i="106"/>
  <c r="P102" i="106"/>
  <c r="M102" i="106"/>
  <c r="J102" i="106"/>
  <c r="G102" i="106"/>
  <c r="P101" i="106"/>
  <c r="M101" i="106"/>
  <c r="J101" i="106"/>
  <c r="G101" i="106"/>
  <c r="P100" i="106"/>
  <c r="M100" i="106"/>
  <c r="J100" i="106"/>
  <c r="G100" i="106"/>
  <c r="P99" i="106"/>
  <c r="M99" i="106"/>
  <c r="J99" i="106"/>
  <c r="G99" i="106"/>
  <c r="P98" i="106"/>
  <c r="M98" i="106"/>
  <c r="J98" i="106"/>
  <c r="G98" i="106"/>
  <c r="P97" i="106"/>
  <c r="M97" i="106"/>
  <c r="J97" i="106"/>
  <c r="G97" i="106"/>
  <c r="P96" i="106"/>
  <c r="M96" i="106"/>
  <c r="J96" i="106"/>
  <c r="G96" i="106"/>
  <c r="P95" i="106"/>
  <c r="M95" i="106"/>
  <c r="J95" i="106"/>
  <c r="G95" i="106"/>
  <c r="P94" i="106"/>
  <c r="M94" i="106"/>
  <c r="J94" i="106"/>
  <c r="G94" i="106"/>
  <c r="P93" i="106"/>
  <c r="M93" i="106"/>
  <c r="J93" i="106"/>
  <c r="G93" i="106"/>
  <c r="P92" i="106"/>
  <c r="M92" i="106"/>
  <c r="J92" i="106"/>
  <c r="G92" i="106"/>
  <c r="P91" i="106"/>
  <c r="M91" i="106"/>
  <c r="J91" i="106"/>
  <c r="G91" i="106"/>
  <c r="P90" i="106"/>
  <c r="M90" i="106"/>
  <c r="J90" i="106"/>
  <c r="G90" i="106"/>
  <c r="P89" i="106"/>
  <c r="M89" i="106"/>
  <c r="J89" i="106"/>
  <c r="G89" i="106"/>
  <c r="P88" i="106"/>
  <c r="M88" i="106"/>
  <c r="J88" i="106"/>
  <c r="G88" i="106"/>
  <c r="P87" i="106"/>
  <c r="M87" i="106"/>
  <c r="J87" i="106"/>
  <c r="G87" i="106"/>
  <c r="P86" i="106"/>
  <c r="M86" i="106"/>
  <c r="J86" i="106"/>
  <c r="G86" i="106"/>
  <c r="P85" i="106"/>
  <c r="M85" i="106"/>
  <c r="J85" i="106"/>
  <c r="G85" i="106"/>
  <c r="P84" i="106"/>
  <c r="M84" i="106"/>
  <c r="J84" i="106"/>
  <c r="G84" i="106"/>
  <c r="P83" i="106"/>
  <c r="M83" i="106"/>
  <c r="J83" i="106"/>
  <c r="G83" i="106"/>
  <c r="P82" i="106"/>
  <c r="M82" i="106"/>
  <c r="J82" i="106"/>
  <c r="G82" i="106"/>
  <c r="P81" i="106"/>
  <c r="M81" i="106"/>
  <c r="J81" i="106"/>
  <c r="G81" i="106"/>
  <c r="P80" i="106"/>
  <c r="M80" i="106"/>
  <c r="J80" i="106"/>
  <c r="G80" i="106"/>
  <c r="P79" i="106"/>
  <c r="M79" i="106"/>
  <c r="J79" i="106"/>
  <c r="G79" i="106"/>
  <c r="P78" i="106"/>
  <c r="M78" i="106"/>
  <c r="J78" i="106"/>
  <c r="G78" i="106"/>
  <c r="P77" i="106"/>
  <c r="M77" i="106"/>
  <c r="J77" i="106"/>
  <c r="G77" i="106"/>
  <c r="P76" i="106"/>
  <c r="M76" i="106"/>
  <c r="J76" i="106"/>
  <c r="G76" i="106"/>
  <c r="P75" i="106"/>
  <c r="M75" i="106"/>
  <c r="J75" i="106"/>
  <c r="G75" i="106"/>
  <c r="P74" i="106"/>
  <c r="M74" i="106"/>
  <c r="J74" i="106"/>
  <c r="G74" i="106"/>
  <c r="P73" i="106"/>
  <c r="M73" i="106"/>
  <c r="J73" i="106"/>
  <c r="G73" i="106"/>
  <c r="P72" i="106"/>
  <c r="M72" i="106"/>
  <c r="J72" i="106"/>
  <c r="G72" i="106"/>
  <c r="P71" i="106"/>
  <c r="M71" i="106"/>
  <c r="J71" i="106"/>
  <c r="G71" i="106"/>
  <c r="P70" i="106"/>
  <c r="M70" i="106"/>
  <c r="J70" i="106"/>
  <c r="G70" i="106"/>
  <c r="P69" i="106"/>
  <c r="M69" i="106"/>
  <c r="J69" i="106"/>
  <c r="G69" i="106"/>
  <c r="P68" i="106"/>
  <c r="M68" i="106"/>
  <c r="J68" i="106"/>
  <c r="G68" i="106"/>
  <c r="P67" i="106"/>
  <c r="M67" i="106"/>
  <c r="J67" i="106"/>
  <c r="G67" i="106"/>
  <c r="P66" i="106"/>
  <c r="M66" i="106"/>
  <c r="J66" i="106"/>
  <c r="G66" i="106"/>
  <c r="P65" i="106"/>
  <c r="M65" i="106"/>
  <c r="J65" i="106"/>
  <c r="G65" i="106"/>
  <c r="P64" i="106"/>
  <c r="M64" i="106"/>
  <c r="J64" i="106"/>
  <c r="G64" i="106"/>
  <c r="P63" i="106"/>
  <c r="M63" i="106"/>
  <c r="J63" i="106"/>
  <c r="G63" i="106"/>
  <c r="P62" i="106"/>
  <c r="M62" i="106"/>
  <c r="J62" i="106"/>
  <c r="G62" i="106"/>
  <c r="P61" i="106"/>
  <c r="M61" i="106"/>
  <c r="J61" i="106"/>
  <c r="G61" i="106"/>
  <c r="P60" i="106"/>
  <c r="M60" i="106"/>
  <c r="J60" i="106"/>
  <c r="G60" i="106"/>
  <c r="P59" i="106"/>
  <c r="M59" i="106"/>
  <c r="J59" i="106"/>
  <c r="G59" i="106"/>
  <c r="P58" i="106"/>
  <c r="M58" i="106"/>
  <c r="J58" i="106"/>
  <c r="G58" i="106"/>
  <c r="P57" i="106"/>
  <c r="M57" i="106"/>
  <c r="J57" i="106"/>
  <c r="G57" i="106"/>
  <c r="P56" i="106"/>
  <c r="M56" i="106"/>
  <c r="J56" i="106"/>
  <c r="G56" i="106"/>
  <c r="P55" i="106"/>
  <c r="M55" i="106"/>
  <c r="J55" i="106"/>
  <c r="G55" i="106"/>
  <c r="P54" i="106"/>
  <c r="M54" i="106"/>
  <c r="J54" i="106"/>
  <c r="G54" i="106"/>
  <c r="P53" i="106"/>
  <c r="M53" i="106"/>
  <c r="J53" i="106"/>
  <c r="G53" i="106"/>
  <c r="P52" i="106"/>
  <c r="M52" i="106"/>
  <c r="J52" i="106"/>
  <c r="G52" i="106"/>
  <c r="P51" i="106"/>
  <c r="M51" i="106"/>
  <c r="J51" i="106"/>
  <c r="G51" i="106"/>
  <c r="P50" i="106"/>
  <c r="M50" i="106"/>
  <c r="J50" i="106"/>
  <c r="G50" i="106"/>
  <c r="P49" i="106"/>
  <c r="M49" i="106"/>
  <c r="J49" i="106"/>
  <c r="G49" i="106"/>
  <c r="P48" i="106"/>
  <c r="M48" i="106"/>
  <c r="J48" i="106"/>
  <c r="G48" i="106"/>
  <c r="P47" i="106"/>
  <c r="M47" i="106"/>
  <c r="J47" i="106"/>
  <c r="G47" i="106"/>
  <c r="P46" i="106"/>
  <c r="M46" i="106"/>
  <c r="J46" i="106"/>
  <c r="G46" i="106"/>
  <c r="P45" i="106"/>
  <c r="M45" i="106"/>
  <c r="J45" i="106"/>
  <c r="G45" i="106"/>
  <c r="P44" i="106"/>
  <c r="M44" i="106"/>
  <c r="J44" i="106"/>
  <c r="G44" i="106"/>
  <c r="P43" i="106"/>
  <c r="M43" i="106"/>
  <c r="J43" i="106"/>
  <c r="G43" i="106"/>
  <c r="P42" i="106"/>
  <c r="M42" i="106"/>
  <c r="J42" i="106"/>
  <c r="G42" i="106"/>
  <c r="P41" i="106"/>
  <c r="M41" i="106"/>
  <c r="J41" i="106"/>
  <c r="G41" i="106"/>
  <c r="P40" i="106"/>
  <c r="M40" i="106"/>
  <c r="J40" i="106"/>
  <c r="G40" i="106"/>
  <c r="P39" i="106"/>
  <c r="M39" i="106"/>
  <c r="J39" i="106"/>
  <c r="G39" i="106"/>
  <c r="P38" i="106"/>
  <c r="M38" i="106"/>
  <c r="J38" i="106"/>
  <c r="G38" i="106"/>
  <c r="P37" i="106"/>
  <c r="M37" i="106"/>
  <c r="J37" i="106"/>
  <c r="G37" i="106"/>
  <c r="P36" i="106"/>
  <c r="M36" i="106"/>
  <c r="J36" i="106"/>
  <c r="G36" i="106"/>
  <c r="P35" i="106"/>
  <c r="M35" i="106"/>
  <c r="J35" i="106"/>
  <c r="G35" i="106"/>
  <c r="P34" i="106"/>
  <c r="M34" i="106"/>
  <c r="J34" i="106"/>
  <c r="G34" i="106"/>
  <c r="P33" i="106"/>
  <c r="M33" i="106"/>
  <c r="J33" i="106"/>
  <c r="G33" i="106"/>
  <c r="P32" i="106"/>
  <c r="M32" i="106"/>
  <c r="J32" i="106"/>
  <c r="G32" i="106"/>
  <c r="P31" i="106"/>
  <c r="M31" i="106"/>
  <c r="J31" i="106"/>
  <c r="G31" i="106"/>
  <c r="P30" i="106"/>
  <c r="M30" i="106"/>
  <c r="J30" i="106"/>
  <c r="G30" i="106"/>
  <c r="P29" i="106"/>
  <c r="M29" i="106"/>
  <c r="J29" i="106"/>
  <c r="G29" i="106"/>
  <c r="P28" i="106"/>
  <c r="M28" i="106"/>
  <c r="J28" i="106"/>
  <c r="G28" i="106"/>
  <c r="P27" i="106"/>
  <c r="M27" i="106"/>
  <c r="J27" i="106"/>
  <c r="G27" i="106"/>
  <c r="P26" i="106"/>
  <c r="M26" i="106"/>
  <c r="J26" i="106"/>
  <c r="G26" i="106"/>
  <c r="P25" i="106"/>
  <c r="M25" i="106"/>
  <c r="J25" i="106"/>
  <c r="G25" i="106"/>
  <c r="P24" i="106"/>
  <c r="M24" i="106"/>
  <c r="J24" i="106"/>
  <c r="G24" i="106"/>
  <c r="P23" i="106"/>
  <c r="M23" i="106"/>
  <c r="J23" i="106"/>
  <c r="G23" i="106"/>
  <c r="P22" i="106"/>
  <c r="M22" i="106"/>
  <c r="J22" i="106"/>
  <c r="G22" i="106"/>
  <c r="P21" i="106"/>
  <c r="M21" i="106"/>
  <c r="J21" i="106"/>
  <c r="G21" i="106"/>
  <c r="P20" i="106"/>
  <c r="M20" i="106"/>
  <c r="J20" i="106"/>
  <c r="G20" i="106"/>
  <c r="P172" i="139"/>
  <c r="M216" i="139"/>
  <c r="M215" i="139"/>
  <c r="M214" i="139"/>
  <c r="M213" i="139"/>
  <c r="M212" i="139"/>
  <c r="M211" i="139"/>
  <c r="M162" i="139"/>
  <c r="J194" i="139"/>
  <c r="J193" i="139"/>
  <c r="J192" i="139"/>
  <c r="J191" i="139"/>
  <c r="J107" i="139"/>
  <c r="J106" i="139"/>
  <c r="D184" i="139"/>
  <c r="D183" i="139"/>
  <c r="D182" i="139"/>
  <c r="D181" i="139"/>
  <c r="D180" i="139"/>
  <c r="D179" i="139"/>
  <c r="D178" i="139"/>
  <c r="D177" i="139"/>
  <c r="D106" i="139"/>
  <c r="D105" i="139"/>
  <c r="D104" i="139"/>
  <c r="D103" i="139"/>
  <c r="D102" i="139"/>
  <c r="D101" i="139"/>
  <c r="D100" i="139"/>
  <c r="D99" i="139"/>
  <c r="D29" i="139"/>
  <c r="D28" i="139"/>
  <c r="D27" i="139"/>
  <c r="D26" i="139"/>
  <c r="D25" i="139"/>
  <c r="D24" i="139"/>
  <c r="D23" i="139"/>
  <c r="D22" i="139"/>
  <c r="D21" i="139"/>
  <c r="D13" i="131" l="1"/>
  <c r="D12" i="131"/>
  <c r="D13" i="130"/>
  <c r="D12" i="130"/>
  <c r="D13" i="118"/>
  <c r="D12" i="118"/>
  <c r="D13" i="132"/>
  <c r="D12" i="132"/>
  <c r="P219" i="139"/>
  <c r="P218" i="139"/>
  <c r="P217" i="139"/>
  <c r="P216" i="139"/>
  <c r="P215" i="139"/>
  <c r="P214" i="139"/>
  <c r="P213" i="139"/>
  <c r="P212" i="139"/>
  <c r="P211" i="139"/>
  <c r="P210" i="139"/>
  <c r="P209" i="139"/>
  <c r="P208" i="139"/>
  <c r="P207" i="139"/>
  <c r="P206" i="139"/>
  <c r="P205" i="139"/>
  <c r="P204" i="139"/>
  <c r="P203" i="139"/>
  <c r="P202" i="139"/>
  <c r="P201" i="139"/>
  <c r="P200" i="139"/>
  <c r="P199" i="139"/>
  <c r="P198" i="139"/>
  <c r="P197" i="139"/>
  <c r="P196" i="139"/>
  <c r="P195" i="139"/>
  <c r="P194" i="139"/>
  <c r="P193" i="139"/>
  <c r="P192" i="139"/>
  <c r="P191" i="139"/>
  <c r="P190" i="139"/>
  <c r="P189" i="139"/>
  <c r="P188" i="139"/>
  <c r="P187" i="139"/>
  <c r="P186" i="139"/>
  <c r="P185" i="139"/>
  <c r="P184" i="139"/>
  <c r="P183" i="139"/>
  <c r="P182" i="139"/>
  <c r="P181" i="139"/>
  <c r="P180" i="139"/>
  <c r="P179" i="139"/>
  <c r="P178" i="139"/>
  <c r="P177" i="139"/>
  <c r="P176" i="139"/>
  <c r="P175" i="139"/>
  <c r="P174" i="139"/>
  <c r="P167" i="139"/>
  <c r="P166" i="139"/>
  <c r="P165" i="139"/>
  <c r="P164" i="139"/>
  <c r="P163" i="139"/>
  <c r="P162" i="139"/>
  <c r="P161" i="139"/>
  <c r="P160" i="139"/>
  <c r="P159" i="139"/>
  <c r="P158" i="139"/>
  <c r="P157" i="139"/>
  <c r="P156" i="139"/>
  <c r="P155" i="139"/>
  <c r="P154" i="139"/>
  <c r="P153" i="139"/>
  <c r="P152" i="139"/>
  <c r="P151" i="139"/>
  <c r="P150" i="139"/>
  <c r="P149" i="139"/>
  <c r="P148" i="139"/>
  <c r="P147" i="139"/>
  <c r="P146" i="139"/>
  <c r="P145" i="139"/>
  <c r="P144" i="139"/>
  <c r="P143" i="139"/>
  <c r="P142" i="139"/>
  <c r="P141" i="139"/>
  <c r="P140" i="139"/>
  <c r="P139" i="139"/>
  <c r="P138" i="139"/>
  <c r="P137" i="139"/>
  <c r="P136" i="139"/>
  <c r="P135" i="139"/>
  <c r="P134" i="139"/>
  <c r="P133" i="139"/>
  <c r="P132" i="139"/>
  <c r="P131" i="139"/>
  <c r="P130" i="139"/>
  <c r="P129" i="139"/>
  <c r="P128" i="139"/>
  <c r="P127" i="139"/>
  <c r="P126" i="139"/>
  <c r="P125" i="139"/>
  <c r="P124" i="139"/>
  <c r="P123" i="139"/>
  <c r="P122" i="139"/>
  <c r="P121" i="139"/>
  <c r="M228" i="139"/>
  <c r="M227" i="139"/>
  <c r="M226" i="139"/>
  <c r="M225" i="139"/>
  <c r="M224" i="139"/>
  <c r="M223" i="139"/>
  <c r="M222" i="139"/>
  <c r="M221" i="139"/>
  <c r="M220" i="139"/>
  <c r="M219" i="139"/>
  <c r="M218" i="139"/>
  <c r="M217" i="139"/>
  <c r="M209" i="139"/>
  <c r="M208" i="139"/>
  <c r="M207" i="139"/>
  <c r="M206" i="139"/>
  <c r="M205" i="139"/>
  <c r="M204" i="139"/>
  <c r="M203" i="139"/>
  <c r="M202" i="139"/>
  <c r="M201" i="139"/>
  <c r="M200" i="139"/>
  <c r="M199" i="139"/>
  <c r="M198" i="139"/>
  <c r="M197" i="139"/>
  <c r="M196" i="139"/>
  <c r="M195" i="139"/>
  <c r="M194" i="139"/>
  <c r="M193" i="139"/>
  <c r="M192" i="139"/>
  <c r="M191" i="139"/>
  <c r="M190" i="139"/>
  <c r="M189" i="139"/>
  <c r="M188" i="139"/>
  <c r="M187" i="139"/>
  <c r="M186" i="139"/>
  <c r="M185" i="139"/>
  <c r="M184" i="139"/>
  <c r="M183" i="139"/>
  <c r="M182" i="139"/>
  <c r="M181" i="139"/>
  <c r="M180" i="139"/>
  <c r="M179" i="139"/>
  <c r="M178" i="139"/>
  <c r="M177" i="139"/>
  <c r="M176" i="139"/>
  <c r="M175" i="139"/>
  <c r="M174" i="139"/>
  <c r="M173" i="139"/>
  <c r="M172" i="139"/>
  <c r="M171" i="139"/>
  <c r="M170" i="139"/>
  <c r="M169" i="139"/>
  <c r="M168" i="139"/>
  <c r="M167" i="139"/>
  <c r="M166" i="139"/>
  <c r="M165" i="139"/>
  <c r="M164" i="139"/>
  <c r="M160" i="139"/>
  <c r="M159" i="139"/>
  <c r="M158" i="139"/>
  <c r="M157" i="139"/>
  <c r="M156" i="139"/>
  <c r="M155" i="139"/>
  <c r="M154" i="139"/>
  <c r="M153" i="139"/>
  <c r="M152" i="139"/>
  <c r="M151" i="139"/>
  <c r="M150" i="139"/>
  <c r="M149" i="139"/>
  <c r="M148" i="139"/>
  <c r="M147" i="139"/>
  <c r="M146" i="139"/>
  <c r="M145" i="139"/>
  <c r="M144" i="139"/>
  <c r="M143" i="139"/>
  <c r="M142" i="139"/>
  <c r="M141" i="139"/>
  <c r="M140" i="139"/>
  <c r="M139" i="139"/>
  <c r="M138" i="139"/>
  <c r="M137" i="139"/>
  <c r="M136" i="139"/>
  <c r="M135" i="139"/>
  <c r="M134" i="139"/>
  <c r="M133" i="139"/>
  <c r="M132" i="139"/>
  <c r="M131" i="139"/>
  <c r="M130" i="139"/>
  <c r="M129" i="139"/>
  <c r="M128" i="139"/>
  <c r="M127" i="139"/>
  <c r="M126" i="139"/>
  <c r="M125" i="139"/>
  <c r="M124" i="139"/>
  <c r="M123" i="139"/>
  <c r="M122" i="139"/>
  <c r="M121" i="139"/>
  <c r="M120" i="139"/>
  <c r="M119" i="139"/>
  <c r="M118" i="139"/>
  <c r="M117" i="139"/>
  <c r="M116" i="139"/>
  <c r="M115" i="139"/>
  <c r="M114" i="139"/>
  <c r="M113" i="139"/>
  <c r="M112" i="139"/>
  <c r="M111" i="139"/>
  <c r="J187" i="139"/>
  <c r="J186" i="139"/>
  <c r="J185" i="139"/>
  <c r="J184" i="139"/>
  <c r="J183" i="139"/>
  <c r="J182" i="139"/>
  <c r="J181" i="139"/>
  <c r="J180" i="139"/>
  <c r="J179" i="139"/>
  <c r="J178" i="139"/>
  <c r="J177" i="139"/>
  <c r="J176" i="139"/>
  <c r="J175" i="139"/>
  <c r="J174" i="139"/>
  <c r="J173" i="139"/>
  <c r="J172" i="139"/>
  <c r="J171" i="139"/>
  <c r="J170" i="139"/>
  <c r="J169" i="139"/>
  <c r="J168" i="139"/>
  <c r="J167" i="139"/>
  <c r="J166" i="139"/>
  <c r="J165" i="139"/>
  <c r="J164" i="139"/>
  <c r="J163" i="139"/>
  <c r="J162" i="139"/>
  <c r="J161" i="139"/>
  <c r="J160" i="139"/>
  <c r="J159" i="139"/>
  <c r="J158" i="139"/>
  <c r="J157" i="139"/>
  <c r="J156" i="139"/>
  <c r="J155" i="139"/>
  <c r="J154" i="139"/>
  <c r="J153" i="139"/>
  <c r="J152" i="139"/>
  <c r="J151" i="139"/>
  <c r="J150" i="139"/>
  <c r="J149" i="139"/>
  <c r="J148" i="139"/>
  <c r="J147" i="139"/>
  <c r="J146" i="139"/>
  <c r="J145" i="139"/>
  <c r="J144" i="139"/>
  <c r="J143" i="139"/>
  <c r="J228" i="139"/>
  <c r="J227" i="139"/>
  <c r="J226" i="139"/>
  <c r="J225" i="139"/>
  <c r="J224" i="139"/>
  <c r="J223" i="139"/>
  <c r="J222" i="139"/>
  <c r="J221" i="139"/>
  <c r="J220" i="139"/>
  <c r="J219" i="139"/>
  <c r="J218" i="139"/>
  <c r="J217" i="139"/>
  <c r="J216" i="139"/>
  <c r="J215" i="139"/>
  <c r="J214" i="139"/>
  <c r="J213" i="139"/>
  <c r="J212" i="139"/>
  <c r="J211" i="139"/>
  <c r="J210" i="139"/>
  <c r="J209" i="139"/>
  <c r="J208" i="139"/>
  <c r="J207" i="139"/>
  <c r="J206" i="139"/>
  <c r="J205" i="139"/>
  <c r="J204" i="139"/>
  <c r="J203" i="139"/>
  <c r="J202" i="139"/>
  <c r="J201" i="139"/>
  <c r="J200" i="139"/>
  <c r="J199" i="139"/>
  <c r="J198" i="139"/>
  <c r="J197" i="139"/>
  <c r="J196" i="139"/>
  <c r="J195" i="139"/>
  <c r="J105" i="139"/>
  <c r="J104" i="139"/>
  <c r="J103" i="139"/>
  <c r="J102" i="139"/>
  <c r="J101" i="139"/>
  <c r="J100" i="139"/>
  <c r="J99" i="139"/>
  <c r="J98" i="139"/>
  <c r="J97" i="139"/>
  <c r="J96" i="139"/>
  <c r="J95" i="139"/>
  <c r="J94" i="139"/>
  <c r="J93" i="139"/>
  <c r="J92" i="139"/>
  <c r="J91" i="139"/>
  <c r="J90" i="139"/>
  <c r="J89" i="139"/>
  <c r="J88" i="139"/>
  <c r="J87" i="139"/>
  <c r="J86" i="139"/>
  <c r="J85" i="139"/>
  <c r="J84" i="139"/>
  <c r="J83" i="139"/>
  <c r="J82" i="139"/>
  <c r="J81" i="139"/>
  <c r="J80" i="139"/>
  <c r="J79" i="139"/>
  <c r="J78" i="139"/>
  <c r="J77" i="139"/>
  <c r="J76" i="139"/>
  <c r="J75" i="139"/>
  <c r="J74" i="139"/>
  <c r="J73" i="139"/>
  <c r="J72" i="139"/>
  <c r="J71" i="139"/>
  <c r="J70" i="139"/>
  <c r="J69" i="139"/>
  <c r="J68" i="139"/>
  <c r="J67" i="139"/>
  <c r="J66" i="139"/>
  <c r="J65" i="139"/>
  <c r="J64" i="139"/>
  <c r="J63" i="139"/>
  <c r="J62" i="139"/>
  <c r="J61" i="139"/>
  <c r="J60" i="139"/>
  <c r="J59" i="139"/>
  <c r="J58" i="139"/>
  <c r="J57" i="139"/>
  <c r="J56" i="139"/>
  <c r="J55" i="139"/>
  <c r="J54" i="139"/>
  <c r="G228" i="139"/>
  <c r="G227" i="139"/>
  <c r="G226" i="139"/>
  <c r="G225" i="139"/>
  <c r="G224" i="139"/>
  <c r="G223" i="139"/>
  <c r="G222" i="139"/>
  <c r="G221" i="139"/>
  <c r="G220" i="139"/>
  <c r="G219" i="139"/>
  <c r="G218" i="139"/>
  <c r="G217" i="139"/>
  <c r="G216" i="139"/>
  <c r="G215" i="139"/>
  <c r="G214" i="139"/>
  <c r="G213" i="139"/>
  <c r="G212" i="139"/>
  <c r="G211" i="139"/>
  <c r="G210" i="139"/>
  <c r="G209" i="139"/>
  <c r="G208" i="139"/>
  <c r="G207" i="139"/>
  <c r="G206" i="139"/>
  <c r="G205" i="139"/>
  <c r="G204" i="139"/>
  <c r="G203" i="139"/>
  <c r="G202" i="139"/>
  <c r="G201" i="139"/>
  <c r="G200" i="139"/>
  <c r="G199" i="139"/>
  <c r="G198" i="139"/>
  <c r="G197" i="139"/>
  <c r="G196" i="139"/>
  <c r="G195" i="139"/>
  <c r="G194" i="139"/>
  <c r="G193" i="139"/>
  <c r="G192" i="139"/>
  <c r="G191" i="139"/>
  <c r="G190" i="139"/>
  <c r="G189" i="139"/>
  <c r="G188" i="139"/>
  <c r="G187" i="139"/>
  <c r="G186" i="139"/>
  <c r="G185" i="139"/>
  <c r="G184" i="139"/>
  <c r="G183" i="139"/>
  <c r="G182" i="139"/>
  <c r="G181" i="139"/>
  <c r="G180" i="139"/>
  <c r="G179" i="139"/>
  <c r="G178" i="139"/>
  <c r="G177" i="139"/>
  <c r="D228" i="139"/>
  <c r="D227" i="139"/>
  <c r="D226" i="139"/>
  <c r="D225" i="139"/>
  <c r="D224" i="139"/>
  <c r="D223" i="139"/>
  <c r="D222" i="139"/>
  <c r="D221" i="139"/>
  <c r="D220" i="139"/>
  <c r="D219" i="139"/>
  <c r="D218" i="139"/>
  <c r="D217" i="139"/>
  <c r="D216" i="139"/>
  <c r="D215" i="139"/>
  <c r="D214" i="139"/>
  <c r="D213" i="139"/>
  <c r="D212" i="139"/>
  <c r="D211" i="139"/>
  <c r="D210" i="139"/>
  <c r="D209" i="139"/>
  <c r="D208" i="139"/>
  <c r="D207" i="139"/>
  <c r="D206" i="139"/>
  <c r="D205" i="139"/>
  <c r="D204" i="139"/>
  <c r="D203" i="139"/>
  <c r="D202" i="139"/>
  <c r="D201" i="139"/>
  <c r="D200" i="139"/>
  <c r="D199" i="139"/>
  <c r="D198" i="139"/>
  <c r="D197" i="139"/>
  <c r="D196" i="139"/>
  <c r="D195" i="139"/>
  <c r="D194" i="139"/>
  <c r="D193" i="139"/>
  <c r="D176" i="139"/>
  <c r="D175" i="139"/>
  <c r="D174" i="139"/>
  <c r="D173" i="139"/>
  <c r="D172" i="139"/>
  <c r="D171" i="139"/>
  <c r="D170" i="139"/>
  <c r="D169" i="139"/>
  <c r="D168" i="139"/>
  <c r="D167" i="139"/>
  <c r="D166" i="139"/>
  <c r="D165" i="139"/>
  <c r="D164" i="139"/>
  <c r="D163" i="139"/>
  <c r="D162" i="139"/>
  <c r="D161" i="139"/>
  <c r="D160" i="139"/>
  <c r="D159" i="139"/>
  <c r="D158" i="139"/>
  <c r="D157" i="139"/>
  <c r="D156" i="139"/>
  <c r="D155" i="139"/>
  <c r="D154" i="139"/>
  <c r="D153" i="139"/>
  <c r="D152" i="139"/>
  <c r="D151" i="139"/>
  <c r="D150" i="139"/>
  <c r="D149" i="139"/>
  <c r="D148" i="139"/>
  <c r="D147" i="139"/>
  <c r="D146" i="139"/>
  <c r="D145" i="139"/>
  <c r="D144" i="139"/>
  <c r="D143" i="139"/>
  <c r="D142" i="139"/>
  <c r="D141" i="139"/>
  <c r="D140" i="139"/>
  <c r="D139" i="139"/>
  <c r="D138" i="139"/>
  <c r="D137" i="139"/>
  <c r="D136" i="139"/>
  <c r="D135" i="139"/>
  <c r="D134" i="139"/>
  <c r="D133" i="139"/>
  <c r="D132" i="139"/>
  <c r="D131" i="139"/>
  <c r="D130" i="139"/>
  <c r="D129" i="139"/>
  <c r="D128" i="139"/>
  <c r="D127" i="139"/>
  <c r="D126" i="139"/>
  <c r="D125" i="139"/>
  <c r="D98" i="139"/>
  <c r="D97" i="139"/>
  <c r="D96" i="139"/>
  <c r="D95" i="139"/>
  <c r="D94" i="139"/>
  <c r="D93" i="139"/>
  <c r="D92" i="139"/>
  <c r="D91" i="139"/>
  <c r="D90" i="139"/>
  <c r="D89" i="139"/>
  <c r="D88" i="139"/>
  <c r="D87" i="139"/>
  <c r="D86" i="139"/>
  <c r="D85" i="139"/>
  <c r="D84" i="139"/>
  <c r="D83" i="139"/>
  <c r="D82" i="139"/>
  <c r="D81" i="139"/>
  <c r="D80" i="139"/>
  <c r="D79" i="139"/>
  <c r="D78" i="139"/>
  <c r="D77" i="139"/>
  <c r="D76" i="139"/>
  <c r="D75" i="139"/>
  <c r="D74" i="139"/>
  <c r="D73" i="139"/>
  <c r="D72" i="139"/>
  <c r="D71" i="139"/>
  <c r="D70" i="139"/>
  <c r="D69" i="139"/>
  <c r="D68" i="139"/>
  <c r="D67" i="139"/>
  <c r="D66" i="139"/>
  <c r="D65" i="139"/>
  <c r="D64" i="139"/>
  <c r="D63" i="139"/>
  <c r="D62" i="139"/>
  <c r="D61" i="139"/>
  <c r="D60" i="139"/>
  <c r="D59" i="139"/>
  <c r="D58" i="139"/>
  <c r="D57" i="139"/>
  <c r="D56" i="139"/>
  <c r="D55" i="139"/>
  <c r="D54" i="139"/>
  <c r="D53" i="139"/>
  <c r="D52" i="139"/>
  <c r="D51" i="139"/>
  <c r="D50" i="139"/>
  <c r="D49" i="139"/>
  <c r="D48" i="139"/>
  <c r="D47" i="139"/>
  <c r="D20" i="139"/>
  <c r="G176" i="139"/>
  <c r="G175" i="139"/>
  <c r="G174" i="139"/>
  <c r="P173" i="139"/>
  <c r="G173" i="139"/>
  <c r="G172" i="139"/>
  <c r="G171" i="139"/>
  <c r="G170" i="139"/>
  <c r="G169" i="139"/>
  <c r="G168" i="139"/>
  <c r="G167" i="139"/>
  <c r="G166" i="139"/>
  <c r="G165" i="139"/>
  <c r="G164" i="139"/>
  <c r="M163" i="139"/>
  <c r="G163" i="139"/>
  <c r="G162" i="139"/>
  <c r="G161" i="139"/>
  <c r="G160" i="139"/>
  <c r="G159" i="139"/>
  <c r="G158" i="139"/>
  <c r="G157" i="139"/>
  <c r="G156" i="139"/>
  <c r="G155" i="139"/>
  <c r="G154" i="139"/>
  <c r="G153" i="139"/>
  <c r="G152" i="139"/>
  <c r="G151" i="139"/>
  <c r="G150" i="139"/>
  <c r="G149" i="139"/>
  <c r="G148" i="139"/>
  <c r="G147" i="139"/>
  <c r="G146" i="139"/>
  <c r="G145" i="139"/>
  <c r="G144" i="139"/>
  <c r="G143" i="139"/>
  <c r="J142" i="139"/>
  <c r="G142" i="139"/>
  <c r="J141" i="139"/>
  <c r="G141" i="139"/>
  <c r="J140" i="139"/>
  <c r="G140" i="139"/>
  <c r="J139" i="139"/>
  <c r="G139" i="139"/>
  <c r="J138" i="139"/>
  <c r="G138" i="139"/>
  <c r="J137" i="139"/>
  <c r="G137" i="139"/>
  <c r="J136" i="139"/>
  <c r="G136" i="139"/>
  <c r="J135" i="139"/>
  <c r="G135" i="139"/>
  <c r="J134" i="139"/>
  <c r="G134" i="139"/>
  <c r="J133" i="139"/>
  <c r="G133" i="139"/>
  <c r="J132" i="139"/>
  <c r="G132" i="139"/>
  <c r="J131" i="139"/>
  <c r="G131" i="139"/>
  <c r="J130" i="139"/>
  <c r="G130" i="139"/>
  <c r="J129" i="139"/>
  <c r="G129" i="139"/>
  <c r="J128" i="139"/>
  <c r="G128" i="139"/>
  <c r="J127" i="139"/>
  <c r="G127" i="139"/>
  <c r="J126" i="139"/>
  <c r="G126" i="139"/>
  <c r="J125" i="139"/>
  <c r="G125" i="139"/>
  <c r="J124" i="139"/>
  <c r="G124" i="139"/>
  <c r="D124" i="139"/>
  <c r="J123" i="139"/>
  <c r="G123" i="139"/>
  <c r="D123" i="139"/>
  <c r="J122" i="139"/>
  <c r="G122" i="139"/>
  <c r="D122" i="139"/>
  <c r="J121" i="139"/>
  <c r="G121" i="139"/>
  <c r="D121" i="139"/>
  <c r="P120" i="139"/>
  <c r="J120" i="139"/>
  <c r="G120" i="139"/>
  <c r="D120" i="139"/>
  <c r="P119" i="139"/>
  <c r="J119" i="139"/>
  <c r="G119" i="139"/>
  <c r="D119" i="139"/>
  <c r="P118" i="139"/>
  <c r="J118" i="139"/>
  <c r="G118" i="139"/>
  <c r="D118" i="139"/>
  <c r="P117" i="139"/>
  <c r="J117" i="139"/>
  <c r="G117" i="139"/>
  <c r="D117" i="139"/>
  <c r="P116" i="139"/>
  <c r="J116" i="139"/>
  <c r="G116" i="139"/>
  <c r="D116" i="139"/>
  <c r="P115" i="139"/>
  <c r="J115" i="139"/>
  <c r="G115" i="139"/>
  <c r="D115" i="139"/>
  <c r="P114" i="139"/>
  <c r="J114" i="139"/>
  <c r="G114" i="139"/>
  <c r="P113" i="139"/>
  <c r="J113" i="139"/>
  <c r="G113" i="139"/>
  <c r="P112" i="139"/>
  <c r="J112" i="139"/>
  <c r="G112" i="139"/>
  <c r="P111" i="139"/>
  <c r="J111" i="139"/>
  <c r="G111" i="139"/>
  <c r="P110" i="139"/>
  <c r="M110" i="139"/>
  <c r="J110" i="139"/>
  <c r="G110" i="139"/>
  <c r="P109" i="139"/>
  <c r="M109" i="139"/>
  <c r="G109" i="139"/>
  <c r="P108" i="139"/>
  <c r="M108" i="139"/>
  <c r="G108" i="139"/>
  <c r="P107" i="139"/>
  <c r="M107" i="139"/>
  <c r="G107" i="139"/>
  <c r="P106" i="139"/>
  <c r="M106" i="139"/>
  <c r="G106" i="139"/>
  <c r="P105" i="139"/>
  <c r="M105" i="139"/>
  <c r="G105" i="139"/>
  <c r="P104" i="139"/>
  <c r="M104" i="139"/>
  <c r="G104" i="139"/>
  <c r="P103" i="139"/>
  <c r="M103" i="139"/>
  <c r="G103" i="139"/>
  <c r="P102" i="139"/>
  <c r="M102" i="139"/>
  <c r="G102" i="139"/>
  <c r="P101" i="139"/>
  <c r="M101" i="139"/>
  <c r="G101" i="139"/>
  <c r="P100" i="139"/>
  <c r="M100" i="139"/>
  <c r="G100" i="139"/>
  <c r="P99" i="139"/>
  <c r="M99" i="139"/>
  <c r="G99" i="139"/>
  <c r="P98" i="139"/>
  <c r="M98" i="139"/>
  <c r="G98" i="139"/>
  <c r="P97" i="139"/>
  <c r="M97" i="139"/>
  <c r="G97" i="139"/>
  <c r="P96" i="139"/>
  <c r="M96" i="139"/>
  <c r="G96" i="139"/>
  <c r="P95" i="139"/>
  <c r="M95" i="139"/>
  <c r="G95" i="139"/>
  <c r="P94" i="139"/>
  <c r="M94" i="139"/>
  <c r="G94" i="139"/>
  <c r="P93" i="139"/>
  <c r="M93" i="139"/>
  <c r="G93" i="139"/>
  <c r="P92" i="139"/>
  <c r="M92" i="139"/>
  <c r="G92" i="139"/>
  <c r="P91" i="139"/>
  <c r="M91" i="139"/>
  <c r="G91" i="139"/>
  <c r="P90" i="139"/>
  <c r="M90" i="139"/>
  <c r="G90" i="139"/>
  <c r="P89" i="139"/>
  <c r="M89" i="139"/>
  <c r="G89" i="139"/>
  <c r="P88" i="139"/>
  <c r="M88" i="139"/>
  <c r="G88" i="139"/>
  <c r="P87" i="139"/>
  <c r="M87" i="139"/>
  <c r="G87" i="139"/>
  <c r="P86" i="139"/>
  <c r="M86" i="139"/>
  <c r="G86" i="139"/>
  <c r="P85" i="139"/>
  <c r="M85" i="139"/>
  <c r="G85" i="139"/>
  <c r="P84" i="139"/>
  <c r="M84" i="139"/>
  <c r="G84" i="139"/>
  <c r="P83" i="139"/>
  <c r="M83" i="139"/>
  <c r="G83" i="139"/>
  <c r="P82" i="139"/>
  <c r="M82" i="139"/>
  <c r="G82" i="139"/>
  <c r="P81" i="139"/>
  <c r="M81" i="139"/>
  <c r="G81" i="139"/>
  <c r="P80" i="139"/>
  <c r="M80" i="139"/>
  <c r="G80" i="139"/>
  <c r="P79" i="139"/>
  <c r="M79" i="139"/>
  <c r="G79" i="139"/>
  <c r="P78" i="139"/>
  <c r="M78" i="139"/>
  <c r="G78" i="139"/>
  <c r="P77" i="139"/>
  <c r="M77" i="139"/>
  <c r="G77" i="139"/>
  <c r="P76" i="139"/>
  <c r="M76" i="139"/>
  <c r="G76" i="139"/>
  <c r="P75" i="139"/>
  <c r="M75" i="139"/>
  <c r="G75" i="139"/>
  <c r="P74" i="139"/>
  <c r="M74" i="139"/>
  <c r="G74" i="139"/>
  <c r="P73" i="139"/>
  <c r="M73" i="139"/>
  <c r="G73" i="139"/>
  <c r="P72" i="139"/>
  <c r="M72" i="139"/>
  <c r="G72" i="139"/>
  <c r="P71" i="139"/>
  <c r="M71" i="139"/>
  <c r="G71" i="139"/>
  <c r="P70" i="139"/>
  <c r="M70" i="139"/>
  <c r="G70" i="139"/>
  <c r="P69" i="139"/>
  <c r="M69" i="139"/>
  <c r="G69" i="139"/>
  <c r="P68" i="139"/>
  <c r="M68" i="139"/>
  <c r="G68" i="139"/>
  <c r="P67" i="139"/>
  <c r="M67" i="139"/>
  <c r="G67" i="139"/>
  <c r="P66" i="139"/>
  <c r="M66" i="139"/>
  <c r="G66" i="139"/>
  <c r="P65" i="139"/>
  <c r="M65" i="139"/>
  <c r="G65" i="139"/>
  <c r="P64" i="139"/>
  <c r="M64" i="139"/>
  <c r="G64" i="139"/>
  <c r="P63" i="139"/>
  <c r="M63" i="139"/>
  <c r="G63" i="139"/>
  <c r="P62" i="139"/>
  <c r="M62" i="139"/>
  <c r="G62" i="139"/>
  <c r="P61" i="139"/>
  <c r="M61" i="139"/>
  <c r="G61" i="139"/>
  <c r="P60" i="139"/>
  <c r="M60" i="139"/>
  <c r="G60" i="139"/>
  <c r="P59" i="139"/>
  <c r="M59" i="139"/>
  <c r="G59" i="139"/>
  <c r="P58" i="139"/>
  <c r="M58" i="139"/>
  <c r="G58" i="139"/>
  <c r="P57" i="139"/>
  <c r="M57" i="139"/>
  <c r="G57" i="139"/>
  <c r="P56" i="139"/>
  <c r="M56" i="139"/>
  <c r="G56" i="139"/>
  <c r="P55" i="139"/>
  <c r="M55" i="139"/>
  <c r="G55" i="139"/>
  <c r="P54" i="139"/>
  <c r="M54" i="139"/>
  <c r="G54" i="139"/>
  <c r="P53" i="139"/>
  <c r="M53" i="139"/>
  <c r="J53" i="139"/>
  <c r="G53" i="139"/>
  <c r="P52" i="139"/>
  <c r="M52" i="139"/>
  <c r="J52" i="139"/>
  <c r="G52" i="139"/>
  <c r="P51" i="139"/>
  <c r="M51" i="139"/>
  <c r="J51" i="139"/>
  <c r="G51" i="139"/>
  <c r="P50" i="139"/>
  <c r="M50" i="139"/>
  <c r="J50" i="139"/>
  <c r="G50" i="139"/>
  <c r="P49" i="139"/>
  <c r="M49" i="139"/>
  <c r="J49" i="139"/>
  <c r="G49" i="139"/>
  <c r="P48" i="139"/>
  <c r="M48" i="139"/>
  <c r="J48" i="139"/>
  <c r="G48" i="139"/>
  <c r="P47" i="139"/>
  <c r="M47" i="139"/>
  <c r="J47" i="139"/>
  <c r="G47" i="139"/>
  <c r="P46" i="139"/>
  <c r="M46" i="139"/>
  <c r="J46" i="139"/>
  <c r="G46" i="139"/>
  <c r="D46" i="139"/>
  <c r="P45" i="139"/>
  <c r="M45" i="139"/>
  <c r="J45" i="139"/>
  <c r="G45" i="139"/>
  <c r="D45" i="139"/>
  <c r="P44" i="139"/>
  <c r="M44" i="139"/>
  <c r="J44" i="139"/>
  <c r="G44" i="139"/>
  <c r="D44" i="139"/>
  <c r="P43" i="139"/>
  <c r="M43" i="139"/>
  <c r="J43" i="139"/>
  <c r="G43" i="139"/>
  <c r="D43" i="139"/>
  <c r="P42" i="139"/>
  <c r="M42" i="139"/>
  <c r="J42" i="139"/>
  <c r="G42" i="139"/>
  <c r="D42" i="139"/>
  <c r="P41" i="139"/>
  <c r="M41" i="139"/>
  <c r="J41" i="139"/>
  <c r="G41" i="139"/>
  <c r="D41" i="139"/>
  <c r="P40" i="139"/>
  <c r="M40" i="139"/>
  <c r="J40" i="139"/>
  <c r="G40" i="139"/>
  <c r="D40" i="139"/>
  <c r="P39" i="139"/>
  <c r="M39" i="139"/>
  <c r="J39" i="139"/>
  <c r="G39" i="139"/>
  <c r="D39" i="139"/>
  <c r="P38" i="139"/>
  <c r="M38" i="139"/>
  <c r="J38" i="139"/>
  <c r="G38" i="139"/>
  <c r="D38" i="139"/>
  <c r="P37" i="139"/>
  <c r="M37" i="139"/>
  <c r="J37" i="139"/>
  <c r="G37" i="139"/>
  <c r="P36" i="139"/>
  <c r="M36" i="139"/>
  <c r="J36" i="139"/>
  <c r="G36" i="139"/>
  <c r="P35" i="139"/>
  <c r="M35" i="139"/>
  <c r="J35" i="139"/>
  <c r="G35" i="139"/>
  <c r="P34" i="139"/>
  <c r="M34" i="139"/>
  <c r="J34" i="139"/>
  <c r="G34" i="139"/>
  <c r="P33" i="139"/>
  <c r="M33" i="139"/>
  <c r="J33" i="139"/>
  <c r="G33" i="139"/>
  <c r="P32" i="139"/>
  <c r="M32" i="139"/>
  <c r="J32" i="139"/>
  <c r="G32" i="139"/>
  <c r="P31" i="139"/>
  <c r="M31" i="139"/>
  <c r="J31" i="139"/>
  <c r="G31" i="139"/>
  <c r="P30" i="139"/>
  <c r="M30" i="139"/>
  <c r="J30" i="139"/>
  <c r="G30" i="139"/>
  <c r="P29" i="139"/>
  <c r="M29" i="139"/>
  <c r="J29" i="139"/>
  <c r="G29" i="139"/>
  <c r="P28" i="139"/>
  <c r="M28" i="139"/>
  <c r="J28" i="139"/>
  <c r="G28" i="139"/>
  <c r="P27" i="139"/>
  <c r="M27" i="139"/>
  <c r="J27" i="139"/>
  <c r="G27" i="139"/>
  <c r="P26" i="139"/>
  <c r="M26" i="139"/>
  <c r="J26" i="139"/>
  <c r="G26" i="139"/>
  <c r="P25" i="139"/>
  <c r="M25" i="139"/>
  <c r="J25" i="139"/>
  <c r="G25" i="139"/>
  <c r="P24" i="139"/>
  <c r="M24" i="139"/>
  <c r="J24" i="139"/>
  <c r="G24" i="139"/>
  <c r="P23" i="139"/>
  <c r="M23" i="139"/>
  <c r="J23" i="139"/>
  <c r="G23" i="139"/>
  <c r="P22" i="139"/>
  <c r="M22" i="139"/>
  <c r="J22" i="139"/>
  <c r="G22" i="139"/>
  <c r="P21" i="139"/>
  <c r="M21" i="139"/>
  <c r="J21" i="139"/>
  <c r="G21" i="139"/>
  <c r="P20" i="139"/>
  <c r="M20" i="139"/>
  <c r="J20" i="139"/>
  <c r="G20" i="139"/>
  <c r="I14" i="139"/>
  <c r="H14" i="139"/>
  <c r="D13" i="139"/>
  <c r="I14" i="132" l="1"/>
  <c r="H14" i="132"/>
  <c r="I14" i="131"/>
  <c r="H14" i="131"/>
  <c r="I14" i="130" l="1"/>
  <c r="H14" i="130"/>
  <c r="I14" i="118" l="1"/>
  <c r="H14" i="118"/>
  <c r="I14" i="106"/>
  <c r="H14" i="106"/>
</calcChain>
</file>

<file path=xl/sharedStrings.xml><?xml version="1.0" encoding="utf-8"?>
<sst xmlns="http://schemas.openxmlformats.org/spreadsheetml/2006/main" count="7330" uniqueCount="229">
  <si>
    <t>Name</t>
  </si>
  <si>
    <t>Mass</t>
  </si>
  <si>
    <t>N</t>
  </si>
  <si>
    <t>H</t>
  </si>
  <si>
    <t>C</t>
  </si>
  <si>
    <t>O</t>
  </si>
  <si>
    <t>Al</t>
  </si>
  <si>
    <t>Si</t>
  </si>
  <si>
    <t>Ar</t>
  </si>
  <si>
    <t>g/cm3</t>
  </si>
  <si>
    <t>atoms/cm3</t>
  </si>
  <si>
    <t>Atom</t>
  </si>
  <si>
    <t>mm</t>
  </si>
  <si>
    <r>
      <t>"SRIMfit"</t>
    </r>
    <r>
      <rPr>
        <b/>
        <sz val="16"/>
        <color theme="1"/>
        <rFont val="ＭＳ Ｐゴシック"/>
        <family val="3"/>
        <charset val="128"/>
        <scheme val="minor"/>
      </rPr>
      <t>data table</t>
    </r>
    <phoneticPr fontId="27"/>
  </si>
  <si>
    <t>please fill in</t>
    <phoneticPr fontId="27"/>
  </si>
  <si>
    <t>from SRIM output</t>
    <phoneticPr fontId="27"/>
  </si>
  <si>
    <t>SRIM ver=</t>
    <phoneticPr fontId="27"/>
  </si>
  <si>
    <t>SRIM-2013.00</t>
  </si>
  <si>
    <t>== Target  Composition ==</t>
  </si>
  <si>
    <t>please change in</t>
    <phoneticPr fontId="27"/>
  </si>
  <si>
    <t>for appropriate value/formula</t>
    <phoneticPr fontId="27"/>
  </si>
  <si>
    <t>Ion Z=</t>
    <phoneticPr fontId="27"/>
  </si>
  <si>
    <t>Atomic</t>
  </si>
  <si>
    <t>Multiply Stopping by ; for Stopping Units</t>
    <phoneticPr fontId="27"/>
  </si>
  <si>
    <t>Ion A=</t>
    <phoneticPr fontId="27"/>
  </si>
  <si>
    <t>amu</t>
    <phoneticPr fontId="27"/>
  </si>
  <si>
    <t>Numb</t>
  </si>
  <si>
    <t>[%]</t>
    <phoneticPr fontId="27"/>
  </si>
  <si>
    <t>unitID</t>
    <phoneticPr fontId="27"/>
  </si>
  <si>
    <t>Cnv. Factor</t>
    <phoneticPr fontId="27"/>
  </si>
  <si>
    <t>Target=</t>
    <phoneticPr fontId="27"/>
  </si>
  <si>
    <t>Al</t>
    <phoneticPr fontId="27"/>
  </si>
  <si>
    <t>short name</t>
    <phoneticPr fontId="27"/>
  </si>
  <si>
    <t>eV / Angstrom</t>
    <phoneticPr fontId="27"/>
  </si>
  <si>
    <t>Aluminum</t>
    <phoneticPr fontId="27"/>
  </si>
  <si>
    <t>keV / micron</t>
    <phoneticPr fontId="27"/>
  </si>
  <si>
    <t>Trg.Dens=</t>
    <phoneticPr fontId="27"/>
  </si>
  <si>
    <t>MeV / mm</t>
    <phoneticPr fontId="27"/>
  </si>
  <si>
    <t>keV / (ug/cm2)</t>
    <phoneticPr fontId="27"/>
  </si>
  <si>
    <t>BraggCrct=</t>
    <phoneticPr fontId="27"/>
  </si>
  <si>
    <t>MeV / (mg/cm2)</t>
    <phoneticPr fontId="27"/>
  </si>
  <si>
    <t>row#</t>
    <phoneticPr fontId="27"/>
  </si>
  <si>
    <t>SRIM E range</t>
    <phoneticPr fontId="27"/>
  </si>
  <si>
    <t>keV / (mg/cm2)</t>
    <phoneticPr fontId="27"/>
  </si>
  <si>
    <t>Emin=</t>
    <phoneticPr fontId="27"/>
  </si>
  <si>
    <t>eV / (1E15 atoms/cm2)</t>
    <phoneticPr fontId="27"/>
  </si>
  <si>
    <t>Emax=</t>
    <phoneticPr fontId="27"/>
  </si>
  <si>
    <t>L.S.S. reduced unit</t>
    <phoneticPr fontId="27"/>
  </si>
  <si>
    <t xml:space="preserve"> == 5 : MeV/(mg/cm2)</t>
    <phoneticPr fontId="27"/>
  </si>
  <si>
    <t>SRIM Stopping Power Unit = [MeV/(mg/cm2)]</t>
    <phoneticPr fontId="27"/>
  </si>
  <si>
    <t>Ion</t>
  </si>
  <si>
    <t>dE/dx Elec</t>
    <phoneticPr fontId="27"/>
  </si>
  <si>
    <t>dE/dx Nucl</t>
    <phoneticPr fontId="27"/>
  </si>
  <si>
    <t>dE/dx tot</t>
    <phoneticPr fontId="27"/>
  </si>
  <si>
    <t>Projected</t>
  </si>
  <si>
    <t>Longitudinal</t>
  </si>
  <si>
    <t>Lateral</t>
  </si>
  <si>
    <t>Energy</t>
  </si>
  <si>
    <t>[MeV/u]</t>
    <phoneticPr fontId="37"/>
  </si>
  <si>
    <t>[MeV/(mg/cm2)]</t>
    <phoneticPr fontId="27"/>
  </si>
  <si>
    <t>Range</t>
  </si>
  <si>
    <t>[um]</t>
    <phoneticPr fontId="37"/>
  </si>
  <si>
    <t>Straggling</t>
  </si>
  <si>
    <t>keV</t>
  </si>
  <si>
    <t>A</t>
  </si>
  <si>
    <t>MeV</t>
  </si>
  <si>
    <t>um</t>
  </si>
  <si>
    <t>GeV</t>
  </si>
  <si>
    <t>please fill in</t>
    <phoneticPr fontId="27"/>
  </si>
  <si>
    <t>SRIM ver=</t>
    <phoneticPr fontId="27"/>
  </si>
  <si>
    <t>amu</t>
    <phoneticPr fontId="27"/>
  </si>
  <si>
    <t>[%]</t>
    <phoneticPr fontId="27"/>
  </si>
  <si>
    <t>Cnv. Factor</t>
    <phoneticPr fontId="27"/>
  </si>
  <si>
    <t>Target=</t>
    <phoneticPr fontId="27"/>
  </si>
  <si>
    <t>Si</t>
    <phoneticPr fontId="27"/>
  </si>
  <si>
    <t>Silicon</t>
    <phoneticPr fontId="27"/>
  </si>
  <si>
    <t>keV / (ug/cm2)</t>
    <phoneticPr fontId="27"/>
  </si>
  <si>
    <t>row#</t>
    <phoneticPr fontId="27"/>
  </si>
  <si>
    <t>SRIM E range</t>
    <phoneticPr fontId="27"/>
  </si>
  <si>
    <t>keV / (mg/cm2)</t>
    <phoneticPr fontId="27"/>
  </si>
  <si>
    <t>Emin=</t>
    <phoneticPr fontId="27"/>
  </si>
  <si>
    <t>Emax=</t>
    <phoneticPr fontId="27"/>
  </si>
  <si>
    <t>1GeV/A</t>
    <phoneticPr fontId="27"/>
  </si>
  <si>
    <t>L.S.S. reduced unit</t>
    <phoneticPr fontId="27"/>
  </si>
  <si>
    <t>SRIM Stopping Power Unit = [MeV/(mg/cm2)]</t>
    <phoneticPr fontId="27"/>
  </si>
  <si>
    <t>dE/dx tot</t>
    <phoneticPr fontId="27"/>
  </si>
  <si>
    <t>Kapton</t>
  </si>
  <si>
    <t>Kapton(Polyimide Film ICRU-179)</t>
    <phoneticPr fontId="23"/>
  </si>
  <si>
    <t>Air</t>
    <phoneticPr fontId="23"/>
  </si>
  <si>
    <t>Gas</t>
    <phoneticPr fontId="23"/>
  </si>
  <si>
    <t>m</t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</si>
  <si>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Ttbl =</t>
    </r>
    <phoneticPr fontId="23"/>
  </si>
  <si>
    <t>degC</t>
    <phoneticPr fontId="23"/>
  </si>
  <si>
    <t>[Vol %]</t>
    <phoneticPr fontId="23"/>
  </si>
  <si>
    <t>CO2</t>
    <phoneticPr fontId="23"/>
  </si>
  <si>
    <t>O</t>
    <phoneticPr fontId="23"/>
  </si>
  <si>
    <t>Mylar</t>
    <phoneticPr fontId="23"/>
  </si>
  <si>
    <t>Mylar, Melinex (ICRU-222)</t>
    <phoneticPr fontId="23"/>
  </si>
  <si>
    <t>EJ212</t>
    <phoneticPr fontId="23"/>
  </si>
  <si>
    <t>EJ-212 PL-Scinti</t>
    <phoneticPr fontId="23"/>
  </si>
  <si>
    <t>Au</t>
  </si>
  <si>
    <t>Au</t>
    <phoneticPr fontId="27"/>
  </si>
  <si>
    <t>Gold</t>
    <phoneticPr fontId="27"/>
  </si>
  <si>
    <t>Plastics / Polymers : Kapton Polyimide Film (ICRU-179)</t>
    <phoneticPr fontId="37"/>
  </si>
  <si>
    <t>Common Target Materials: Mylar, Melinex (ICRU-222)</t>
    <phoneticPr fontId="37"/>
  </si>
  <si>
    <t>ref) http://www.eljentechnology.com/index.php/products/plastic-scintillators/64-ej-212</t>
    <phoneticPr fontId="37"/>
  </si>
  <si>
    <t>Polyvinyltoluene C10H11 rho=1.023</t>
    <phoneticPr fontId="37"/>
  </si>
  <si>
    <t>eV</t>
  </si>
  <si>
    <t>10eV/A</t>
  </si>
  <si>
    <t>10eV/A</t>
    <phoneticPr fontId="27"/>
  </si>
  <si>
    <t>1GeV/A</t>
  </si>
  <si>
    <t>Corded</t>
    <phoneticPr fontId="23"/>
  </si>
  <si>
    <t>ThisWSname</t>
    <phoneticPr fontId="23"/>
  </si>
  <si>
    <t>Gas?</t>
    <phoneticPr fontId="23"/>
  </si>
  <si>
    <t>C</t>
    <phoneticPr fontId="27"/>
  </si>
  <si>
    <t>Carbon</t>
    <phoneticPr fontId="27"/>
  </si>
  <si>
    <t>Ayoshida.RIKEN 2017.06</t>
    <phoneticPr fontId="23"/>
  </si>
  <si>
    <t>確認　SRIM-2013の[Compound Dictionary]で用いている組成表のチェック</t>
    <phoneticPr fontId="23"/>
  </si>
  <si>
    <r>
      <t>"SRIMfit"</t>
    </r>
    <r>
      <rPr>
        <b/>
        <sz val="16"/>
        <color theme="1"/>
        <rFont val="ＭＳ Ｐゴシック"/>
        <family val="3"/>
        <charset val="128"/>
        <scheme val="minor"/>
      </rPr>
      <t>data table</t>
    </r>
    <phoneticPr fontId="27"/>
  </si>
  <si>
    <t>please fill in</t>
    <phoneticPr fontId="27"/>
  </si>
  <si>
    <t>from SRIM output</t>
    <phoneticPr fontId="27"/>
  </si>
  <si>
    <r>
      <t>Wikipedia 空気、</t>
    </r>
    <r>
      <rPr>
        <sz val="10"/>
        <color rgb="FF0000FF"/>
        <rFont val="ＭＳ Ｐゴシック"/>
        <family val="3"/>
        <charset val="128"/>
        <scheme val="minor"/>
      </rPr>
      <t>国際標準大気(1975) より</t>
    </r>
    <rPh sb="10" eb="12">
      <t>クウキ</t>
    </rPh>
    <rPh sb="13" eb="15">
      <t>コクサイ</t>
    </rPh>
    <rPh sb="15" eb="17">
      <t>ヒョウジュン</t>
    </rPh>
    <rPh sb="17" eb="19">
      <t>タイキ</t>
    </rPh>
    <phoneticPr fontId="23"/>
  </si>
  <si>
    <t>国際標準大気の値</t>
    <rPh sb="0" eb="2">
      <t>コクサイ</t>
    </rPh>
    <rPh sb="2" eb="4">
      <t>ヒョウジュン</t>
    </rPh>
    <rPh sb="4" eb="6">
      <t>タイキ</t>
    </rPh>
    <rPh sb="7" eb="8">
      <t>アタイ</t>
    </rPh>
    <phoneticPr fontId="23"/>
  </si>
  <si>
    <t>compund.dat の値</t>
    <rPh sb="13" eb="14">
      <t>アタイ</t>
    </rPh>
    <phoneticPr fontId="23"/>
  </si>
  <si>
    <t>[Atom]</t>
    <phoneticPr fontId="23"/>
  </si>
  <si>
    <t>[Mass]</t>
    <phoneticPr fontId="23"/>
  </si>
  <si>
    <t>[Atomic%]</t>
    <phoneticPr fontId="23"/>
  </si>
  <si>
    <t xml:space="preserve">[Mass %] </t>
    <phoneticPr fontId="23"/>
  </si>
  <si>
    <t xml:space="preserve">[Mass %] </t>
    <phoneticPr fontId="23"/>
  </si>
  <si>
    <r>
      <rPr>
        <sz val="10"/>
        <color rgb="FF0000FF"/>
        <rFont val="ＭＳ Ｐゴシック"/>
        <family val="3"/>
        <charset val="128"/>
        <scheme val="minor"/>
      </rPr>
      <t>compound.dat の値は</t>
    </r>
    <r>
      <rPr>
        <sz val="10"/>
        <color theme="1"/>
        <rFont val="ＭＳ Ｐゴシック"/>
        <family val="3"/>
        <charset val="128"/>
        <scheme val="minor"/>
      </rPr>
      <t>、</t>
    </r>
    <rPh sb="14" eb="15">
      <t>アタイ</t>
    </rPh>
    <phoneticPr fontId="23"/>
  </si>
  <si>
    <t>Ion Z=</t>
    <phoneticPr fontId="27"/>
  </si>
  <si>
    <t>N2</t>
    <phoneticPr fontId="23"/>
  </si>
  <si>
    <t>C</t>
    <phoneticPr fontId="23"/>
  </si>
  <si>
    <t>*Air, Dry near sea level (ICRU-104)  0.00120484  O-23.2, N-75.5, Ar-1.3</t>
    <phoneticPr fontId="23"/>
  </si>
  <si>
    <t>Ion A=</t>
    <phoneticPr fontId="27"/>
  </si>
  <si>
    <t>amu</t>
    <phoneticPr fontId="27"/>
  </si>
  <si>
    <t>[%]</t>
    <phoneticPr fontId="27"/>
  </si>
  <si>
    <t>Cnv. Factor</t>
    <phoneticPr fontId="27"/>
  </si>
  <si>
    <t>O2</t>
    <phoneticPr fontId="23"/>
  </si>
  <si>
    <r>
      <t xml:space="preserve">"%Air, Dry (ICRU-104)", .00120484, 4, </t>
    </r>
    <r>
      <rPr>
        <sz val="10"/>
        <color rgb="FF0000FF"/>
        <rFont val="ＭＳ Ｐゴシック"/>
        <family val="3"/>
        <charset val="128"/>
        <scheme val="minor"/>
      </rPr>
      <t>6, .000124, 8, .231781, 7, .755267, 18, .012827</t>
    </r>
    <phoneticPr fontId="23"/>
  </si>
  <si>
    <t>Target=</t>
    <phoneticPr fontId="27"/>
  </si>
  <si>
    <t>short name</t>
    <phoneticPr fontId="27"/>
  </si>
  <si>
    <t>eV / Angstrom</t>
    <phoneticPr fontId="27"/>
  </si>
  <si>
    <t>Corded</t>
    <phoneticPr fontId="23"/>
  </si>
  <si>
    <t>Ayoshida.RIKEN 2016.07</t>
    <phoneticPr fontId="23"/>
  </si>
  <si>
    <t>Ar</t>
    <phoneticPr fontId="23"/>
  </si>
  <si>
    <t>N</t>
    <phoneticPr fontId="23"/>
  </si>
  <si>
    <t>0 0 0 0   0 0 0 0 0 0 0 0   0 0 0   0 0 0</t>
    <phoneticPr fontId="23"/>
  </si>
  <si>
    <t>Air (Dry ICRU-104(gas))</t>
    <phoneticPr fontId="23"/>
  </si>
  <si>
    <t>keV / micron</t>
    <phoneticPr fontId="27"/>
  </si>
  <si>
    <t>$ corrected by H. Paul, Sept. 2004</t>
    <phoneticPr fontId="23"/>
  </si>
  <si>
    <t>Trg.Dens=</t>
    <phoneticPr fontId="27"/>
  </si>
  <si>
    <t>MeV / mm</t>
    <phoneticPr fontId="27"/>
  </si>
  <si>
    <t>sum</t>
    <phoneticPr fontId="23"/>
  </si>
  <si>
    <t>この値を手動で入力して</t>
    <rPh sb="2" eb="3">
      <t>アタイ</t>
    </rPh>
    <rPh sb="4" eb="6">
      <t>シュドウ</t>
    </rPh>
    <rPh sb="7" eb="9">
      <t>ニュウリョク</t>
    </rPh>
    <phoneticPr fontId="23"/>
  </si>
  <si>
    <t>なので、組成比はほぼ同じ値になっている。</t>
    <rPh sb="4" eb="6">
      <t>ソセイ</t>
    </rPh>
    <rPh sb="6" eb="7">
      <t>ヒ</t>
    </rPh>
    <rPh sb="10" eb="11">
      <t>オナ</t>
    </rPh>
    <rPh sb="12" eb="13">
      <t>アタイ</t>
    </rPh>
    <phoneticPr fontId="23"/>
  </si>
  <si>
    <t>keV / (ug/cm2)</t>
    <phoneticPr fontId="27"/>
  </si>
  <si>
    <t>Avr.Mass</t>
    <phoneticPr fontId="23"/>
  </si>
  <si>
    <t>SRIM計算してある。</t>
  </si>
  <si>
    <t>BraggCrct=</t>
    <phoneticPr fontId="27"/>
  </si>
  <si>
    <t>MeV / (mg/cm2)</t>
    <phoneticPr fontId="27"/>
  </si>
  <si>
    <t>[Atomic%] = [Atom] / sum[Atom]</t>
    <phoneticPr fontId="23"/>
  </si>
  <si>
    <t>row#</t>
    <phoneticPr fontId="27"/>
  </si>
  <si>
    <t>SRIM E range</t>
    <phoneticPr fontId="27"/>
  </si>
  <si>
    <t>keV / (mg/cm2)</t>
    <phoneticPr fontId="27"/>
  </si>
  <si>
    <t>[Mass %] = [Atomic %] * Mass / Avr.Mass</t>
    <phoneticPr fontId="23"/>
  </si>
  <si>
    <t>Emin=</t>
    <phoneticPr fontId="27"/>
  </si>
  <si>
    <t>10eV/A</t>
    <phoneticPr fontId="27"/>
  </si>
  <si>
    <t>eV / (1E15 atoms/cm2)</t>
    <phoneticPr fontId="27"/>
  </si>
  <si>
    <t>密度値は、1.63E-3 と表示されるが、1.2048E-3 : compound.dat ファイル中の数値と異なっていたので、</t>
    <rPh sb="0" eb="2">
      <t>ミツド</t>
    </rPh>
    <rPh sb="2" eb="3">
      <t>チ</t>
    </rPh>
    <rPh sb="14" eb="16">
      <t>ヒョウジ</t>
    </rPh>
    <rPh sb="50" eb="51">
      <t>チュウ</t>
    </rPh>
    <rPh sb="52" eb="54">
      <t>スウチ</t>
    </rPh>
    <rPh sb="55" eb="56">
      <t>コト</t>
    </rPh>
    <phoneticPr fontId="23"/>
  </si>
  <si>
    <t>Emax=</t>
    <phoneticPr fontId="27"/>
  </si>
  <si>
    <t>1GeV/A</t>
    <phoneticPr fontId="27"/>
  </si>
  <si>
    <t>L.S.S. reduced unit</t>
    <phoneticPr fontId="27"/>
  </si>
  <si>
    <t>ここでは手動にて 1.2048E-3 g/cm3 を入力してSRIM計算した結果を記入してある。</t>
    <rPh sb="38" eb="40">
      <t>ケッカ</t>
    </rPh>
    <rPh sb="41" eb="43">
      <t>キニュウ</t>
    </rPh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</si>
  <si>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Ptbl =</t>
    </r>
    <phoneticPr fontId="23"/>
  </si>
  <si>
    <t>Pa</t>
    <phoneticPr fontId="23"/>
  </si>
  <si>
    <t>compound.dat に記載されている密度 1.2048E-3 に</t>
    <rPh sb="14" eb="16">
      <t>キサイ</t>
    </rPh>
    <rPh sb="21" eb="23">
      <t>ミツド</t>
    </rPh>
    <phoneticPr fontId="23"/>
  </si>
  <si>
    <t>SRIM Stopping Power Unit</t>
    <phoneticPr fontId="23"/>
  </si>
  <si>
    <t xml:space="preserve">Use [Compound Dictionary] [Common Target Materials ][Air,Dry near sea level(ICRU-104)]  and CHANGE "Density= 1.2048E-3" BY HAND </t>
    <phoneticPr fontId="23"/>
  </si>
  <si>
    <t>「近くなるような 1atm の気温」= 20℃　</t>
    <rPh sb="1" eb="2">
      <t>チカ</t>
    </rPh>
    <rPh sb="15" eb="17">
      <t>キオン</t>
    </rPh>
    <phoneticPr fontId="23"/>
  </si>
  <si>
    <t xml:space="preserve"> = [MeV/(mg/cm2)]</t>
    <phoneticPr fontId="23"/>
  </si>
  <si>
    <t>see) SRIM directory\Data\Compound.dat : %Air = Mass%, Dry (ICRU-104: 1atm 20 C), .00120484, 4, 6, .000124, 8, .231781, 7, .755267, 18, .012827</t>
    <phoneticPr fontId="23"/>
  </si>
  <si>
    <t>を別途算出して記載することにした。</t>
    <phoneticPr fontId="23"/>
  </si>
  <si>
    <t>dE/dx Nucl</t>
    <phoneticPr fontId="27"/>
  </si>
  <si>
    <t>その計算式は、Wikipedia から参照した。</t>
    <rPh sb="2" eb="5">
      <t>ケイサンシキ</t>
    </rPh>
    <rPh sb="19" eb="21">
      <t>サンショウ</t>
    </rPh>
    <phoneticPr fontId="23"/>
  </si>
  <si>
    <t>[MeV/(mg/cm2)]</t>
    <phoneticPr fontId="27"/>
  </si>
  <si>
    <t>[um]</t>
    <phoneticPr fontId="37"/>
  </si>
  <si>
    <t>ref) Wikipedia 「空気」</t>
    <phoneticPr fontId="23"/>
  </si>
  <si>
    <t>t [℃]における空気の密度ρ [kg/m3]は、</t>
    <phoneticPr fontId="23"/>
  </si>
  <si>
    <t>大気圧をP [atm]、水蒸気圧を e [atm]とすると、</t>
    <phoneticPr fontId="23"/>
  </si>
  <si>
    <t>ρ[g/cm3] = 1.293E-3 * P[atm] / (1 + t[℃]/273.15)</t>
    <phoneticPr fontId="23"/>
  </si>
  <si>
    <t xml:space="preserve">           x ( 1 - 0.378 * e[atm] / P[atm] )</t>
    <phoneticPr fontId="23"/>
  </si>
  <si>
    <t>ここで、「Air, Dry」なので、</t>
    <phoneticPr fontId="23"/>
  </si>
  <si>
    <t>水蒸気圧を e = 0 [atm] とすると、</t>
    <phoneticPr fontId="23"/>
  </si>
  <si>
    <t>ρ[g/cm3] = 1.293E-3 * P[atm] / (1 + t[℃]/273.15)</t>
  </si>
  <si>
    <t>よって、これらの式に 次の Ptbl と Ttbl を代入し、</t>
    <rPh sb="8" eb="9">
      <t>シキ</t>
    </rPh>
    <rPh sb="11" eb="12">
      <t>ツギ</t>
    </rPh>
    <rPh sb="27" eb="29">
      <t>ダイニュウ</t>
    </rPh>
    <phoneticPr fontId="23"/>
  </si>
  <si>
    <t>ρが 1.2048E-3 に近くなる様な Ttbl を決めた。</t>
    <rPh sb="14" eb="15">
      <t>チカ</t>
    </rPh>
    <rPh sb="18" eb="19">
      <t>ヨウ</t>
    </rPh>
    <rPh sb="27" eb="28">
      <t>キ</t>
    </rPh>
    <phoneticPr fontId="23"/>
  </si>
  <si>
    <t xml:space="preserve">Ptbl = </t>
    <phoneticPr fontId="23"/>
  </si>
  <si>
    <t>[Pa]</t>
    <phoneticPr fontId="23"/>
  </si>
  <si>
    <t>Ttbl =</t>
    <phoneticPr fontId="23"/>
  </si>
  <si>
    <t>[℃]</t>
    <phoneticPr fontId="23"/>
  </si>
  <si>
    <t xml:space="preserve"> e =</t>
    <phoneticPr fontId="23"/>
  </si>
  <si>
    <t>[atm]</t>
    <phoneticPr fontId="23"/>
  </si>
  <si>
    <t>∴ ρ =</t>
    <phoneticPr fontId="23"/>
  </si>
  <si>
    <t>[g/cm3]</t>
    <phoneticPr fontId="23"/>
  </si>
  <si>
    <t>の場合に、ρが一番近い値となった。</t>
    <rPh sb="1" eb="3">
      <t>バアイ</t>
    </rPh>
    <rPh sb="7" eb="9">
      <t>イチバン</t>
    </rPh>
    <rPh sb="9" eb="10">
      <t>チカ</t>
    </rPh>
    <rPh sb="11" eb="12">
      <t>アタイ</t>
    </rPh>
    <phoneticPr fontId="23"/>
  </si>
  <si>
    <t xml:space="preserve"> </t>
    <phoneticPr fontId="23"/>
  </si>
  <si>
    <t>Pa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</si>
  <si>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Ttbl =</t>
    </r>
    <phoneticPr fontId="23"/>
  </si>
  <si>
    <t>degC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</si>
  <si>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Ptbl =</t>
    </r>
    <phoneticPr fontId="23"/>
  </si>
  <si>
    <t>Pa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</si>
  <si>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Ttbl =</t>
    </r>
    <phoneticPr fontId="23"/>
  </si>
  <si>
    <t>degC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</si>
  <si>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Ttbl =</t>
    </r>
    <phoneticPr fontId="23"/>
  </si>
  <si>
    <t>degC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</si>
  <si>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Ptbl =</t>
    </r>
    <phoneticPr fontId="23"/>
  </si>
  <si>
    <t>Pa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</si>
  <si>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Ttbl =</t>
    </r>
    <phoneticPr fontId="23"/>
  </si>
  <si>
    <t>degC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</si>
  <si>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Ptbl =</t>
    </r>
    <phoneticPr fontId="23"/>
  </si>
  <si>
    <t>Pa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</si>
  <si>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Ttbl =</t>
    </r>
    <phoneticPr fontId="23"/>
  </si>
  <si>
    <t>degC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</si>
  <si>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Ptbl =</t>
    </r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</si>
  <si>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Ttbl =</t>
    </r>
    <phoneticPr fontId="23"/>
  </si>
  <si>
    <t>degC</t>
    <phoneticPr fontId="23"/>
  </si>
  <si>
    <t>Pa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</si>
  <si>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Ttbl =</t>
    </r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</si>
</sst>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0.0000"/>
    <numFmt numFmtId="177" formatCode="0.000"/>
    <numFmt numFmtId="178" formatCode="0.00000"/>
    <numFmt numFmtId="179" formatCode="0.000_ "/>
    <numFmt numFmtId="180" formatCode="0.0"/>
    <numFmt numFmtId="181" formatCode="0.0%"/>
    <numFmt numFmtId="182" formatCode="0.000E+00"/>
    <numFmt numFmtId="183" formatCode="0.0000E+00"/>
    <numFmt numFmtId="184" formatCode="0.000000"/>
    <numFmt numFmtId="185" formatCode="0.00000_ "/>
    <numFmt numFmtId="186" formatCode="0.0000_ "/>
    <numFmt numFmtId="187" formatCode="0.00_ "/>
    <numFmt numFmtId="188" formatCode="0.000%"/>
  </numFmts>
  <fonts count="48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Arial"/>
      <family val="2"/>
      <charset val="204"/>
    </font>
    <font>
      <sz val="10"/>
      <name val="MS Sans Serif"/>
      <family val="2"/>
    </font>
    <font>
      <sz val="10"/>
      <name val="Geneva"/>
      <family val="2"/>
    </font>
    <font>
      <sz val="11"/>
      <color theme="1"/>
      <name val="ＭＳ Ｐゴシック"/>
      <family val="3"/>
      <charset val="128"/>
    </font>
    <font>
      <sz val="10"/>
      <color rgb="FF0000FF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rgb="FF0000FF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rgb="FF0000FF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10"/>
      <color rgb="FFC00000"/>
      <name val="ＭＳ Ｐゴシック"/>
      <family val="3"/>
      <charset val="128"/>
      <scheme val="minor"/>
    </font>
    <font>
      <sz val="6"/>
      <name val="細明朝体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0"/>
      <name val="細明朝体"/>
      <family val="3"/>
      <charset val="128"/>
    </font>
    <font>
      <sz val="10"/>
      <color rgb="FF0070C0"/>
      <name val="ＭＳ Ｐゴシック"/>
      <family val="3"/>
      <charset val="128"/>
      <scheme val="minor"/>
    </font>
    <font>
      <sz val="10"/>
      <color rgb="FF00B050"/>
      <name val="ＭＳ Ｐゴシック"/>
      <family val="3"/>
      <charset val="128"/>
      <scheme val="minor"/>
    </font>
    <font>
      <sz val="8"/>
      <color rgb="FF0000FF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8"/>
      <color rgb="FFC00000"/>
      <name val="ＭＳ Ｐゴシック"/>
      <family val="3"/>
      <charset val="128"/>
      <scheme val="minor"/>
    </font>
    <font>
      <sz val="8"/>
      <color rgb="FF00B050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rgb="FF6600CC"/>
      <name val="ＭＳ Ｐゴシック"/>
      <family val="3"/>
      <charset val="128"/>
      <scheme val="minor"/>
    </font>
    <font>
      <sz val="10"/>
      <color rgb="FF7030A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0"/>
      <name val="Arial"/>
      <family val="2"/>
    </font>
    <font>
      <sz val="12"/>
      <name val="Osaka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3">
    <xf numFmtId="0" fontId="0" fillId="0" borderId="0">
      <alignment vertical="center"/>
    </xf>
    <xf numFmtId="0" fontId="14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9" fillId="0" borderId="0"/>
    <xf numFmtId="0" fontId="10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9" fillId="0" borderId="0">
      <alignment vertical="center"/>
    </xf>
    <xf numFmtId="0" fontId="43" fillId="0" borderId="0"/>
    <xf numFmtId="0" fontId="44" fillId="0" borderId="0">
      <alignment vertical="center"/>
    </xf>
    <xf numFmtId="0" fontId="4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47" fillId="0" borderId="0"/>
    <xf numFmtId="38" fontId="47" fillId="0" borderId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9" fontId="4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91">
    <xf numFmtId="0" fontId="0" fillId="0" borderId="0" xfId="0">
      <alignment vertical="center"/>
    </xf>
    <xf numFmtId="0" fontId="21" fillId="0" borderId="0" xfId="10" applyFont="1" applyFill="1">
      <alignment vertical="center"/>
    </xf>
    <xf numFmtId="0" fontId="21" fillId="0" borderId="0" xfId="10" applyFont="1" applyFill="1" applyAlignment="1">
      <alignment horizontal="center" vertical="center"/>
    </xf>
    <xf numFmtId="0" fontId="26" fillId="0" borderId="0" xfId="10" applyFont="1" applyFill="1" applyAlignment="1">
      <alignment horizontal="center" vertical="center"/>
    </xf>
    <xf numFmtId="0" fontId="26" fillId="0" borderId="0" xfId="10" applyFont="1" applyFill="1">
      <alignment vertical="center"/>
    </xf>
    <xf numFmtId="0" fontId="21" fillId="0" borderId="0" xfId="10" applyFont="1" applyFill="1" applyAlignment="1">
      <alignment horizontal="right" vertical="center"/>
    </xf>
    <xf numFmtId="0" fontId="28" fillId="0" borderId="0" xfId="10" applyFont="1" applyFill="1">
      <alignment vertical="center"/>
    </xf>
    <xf numFmtId="0" fontId="24" fillId="0" borderId="0" xfId="10" applyFont="1" applyFill="1">
      <alignment vertical="center"/>
    </xf>
    <xf numFmtId="0" fontId="18" fillId="2" borderId="12" xfId="11" applyFont="1" applyFill="1" applyBorder="1" applyAlignment="1">
      <alignment vertical="center"/>
    </xf>
    <xf numFmtId="0" fontId="18" fillId="0" borderId="0" xfId="11" applyFont="1" applyFill="1" applyAlignment="1">
      <alignment vertical="center"/>
    </xf>
    <xf numFmtId="0" fontId="21" fillId="0" borderId="4" xfId="10" applyFont="1" applyFill="1" applyBorder="1">
      <alignment vertical="center"/>
    </xf>
    <xf numFmtId="0" fontId="21" fillId="0" borderId="3" xfId="10" applyFont="1" applyFill="1" applyBorder="1">
      <alignment vertical="center"/>
    </xf>
    <xf numFmtId="0" fontId="30" fillId="0" borderId="0" xfId="10" applyFont="1" applyFill="1" applyAlignment="1">
      <alignment horizontal="right" vertical="center"/>
    </xf>
    <xf numFmtId="0" fontId="17" fillId="2" borderId="10" xfId="10" applyFont="1" applyFill="1" applyBorder="1">
      <alignment vertical="center"/>
    </xf>
    <xf numFmtId="0" fontId="30" fillId="0" borderId="0" xfId="11" applyFont="1" applyFill="1" applyAlignment="1">
      <alignment vertical="center"/>
    </xf>
    <xf numFmtId="0" fontId="18" fillId="0" borderId="0" xfId="11" applyFont="1" applyFill="1" applyAlignment="1">
      <alignment horizontal="right" vertical="center"/>
    </xf>
    <xf numFmtId="0" fontId="18" fillId="3" borderId="12" xfId="11" applyFont="1" applyFill="1" applyBorder="1" applyAlignment="1">
      <alignment vertical="center"/>
    </xf>
    <xf numFmtId="0" fontId="21" fillId="0" borderId="8" xfId="10" applyFont="1" applyFill="1" applyBorder="1">
      <alignment vertical="center"/>
    </xf>
    <xf numFmtId="0" fontId="21" fillId="0" borderId="7" xfId="10" applyFont="1" applyFill="1" applyBorder="1">
      <alignment vertical="center"/>
    </xf>
    <xf numFmtId="0" fontId="21" fillId="0" borderId="9" xfId="10" applyFont="1" applyFill="1" applyBorder="1">
      <alignment vertical="center"/>
    </xf>
    <xf numFmtId="0" fontId="17" fillId="2" borderId="1" xfId="10" applyFont="1" applyFill="1" applyBorder="1" applyAlignment="1">
      <alignment horizontal="left" vertical="center"/>
    </xf>
    <xf numFmtId="0" fontId="20" fillId="0" borderId="0" xfId="10" applyFont="1" applyFill="1">
      <alignment vertical="center"/>
    </xf>
    <xf numFmtId="0" fontId="30" fillId="0" borderId="0" xfId="11" applyFont="1" applyFill="1" applyAlignment="1">
      <alignment horizontal="left" vertical="center"/>
    </xf>
    <xf numFmtId="0" fontId="31" fillId="0" borderId="0" xfId="10" applyFont="1" applyFill="1" applyBorder="1" applyAlignment="1">
      <alignment horizontal="left" vertical="center"/>
    </xf>
    <xf numFmtId="0" fontId="26" fillId="0" borderId="0" xfId="10" applyFont="1" applyFill="1" applyAlignment="1">
      <alignment horizontal="right" vertical="center"/>
    </xf>
    <xf numFmtId="0" fontId="21" fillId="0" borderId="0" xfId="10" applyFont="1" applyFill="1" applyBorder="1">
      <alignment vertical="center"/>
    </xf>
    <xf numFmtId="0" fontId="17" fillId="2" borderId="1" xfId="10" applyFont="1" applyFill="1" applyBorder="1">
      <alignment vertical="center"/>
    </xf>
    <xf numFmtId="0" fontId="17" fillId="2" borderId="2" xfId="11" applyFont="1" applyFill="1" applyBorder="1" applyAlignment="1">
      <alignment horizontal="right" vertical="center"/>
    </xf>
    <xf numFmtId="0" fontId="17" fillId="2" borderId="3" xfId="11" applyFont="1" applyFill="1" applyBorder="1" applyAlignment="1">
      <alignment horizontal="right" vertical="center"/>
    </xf>
    <xf numFmtId="0" fontId="17" fillId="2" borderId="4" xfId="11" applyFont="1" applyFill="1" applyBorder="1" applyAlignment="1">
      <alignment horizontal="right" vertical="center"/>
    </xf>
    <xf numFmtId="11" fontId="17" fillId="2" borderId="10" xfId="11" applyNumberFormat="1" applyFont="1" applyFill="1" applyBorder="1" applyAlignment="1">
      <alignment vertical="center"/>
    </xf>
    <xf numFmtId="0" fontId="30" fillId="0" borderId="0" xfId="10" applyFont="1" applyFill="1">
      <alignment vertical="center"/>
    </xf>
    <xf numFmtId="0" fontId="17" fillId="2" borderId="5" xfId="10" applyFont="1" applyFill="1" applyBorder="1" applyAlignment="1">
      <alignment horizontal="right" vertical="center"/>
    </xf>
    <xf numFmtId="0" fontId="17" fillId="2" borderId="0" xfId="10" applyFont="1" applyFill="1" applyBorder="1">
      <alignment vertical="center"/>
    </xf>
    <xf numFmtId="0" fontId="17" fillId="2" borderId="6" xfId="10" applyFont="1" applyFill="1" applyBorder="1">
      <alignment vertical="center"/>
    </xf>
    <xf numFmtId="11" fontId="17" fillId="2" borderId="1" xfId="11" applyNumberFormat="1" applyFont="1" applyFill="1" applyBorder="1" applyAlignment="1">
      <alignment vertical="center"/>
    </xf>
    <xf numFmtId="0" fontId="21" fillId="0" borderId="0" xfId="10" applyFont="1" applyFill="1" applyBorder="1" applyAlignment="1">
      <alignment horizontal="center" vertical="center"/>
    </xf>
    <xf numFmtId="183" fontId="32" fillId="2" borderId="1" xfId="10" applyNumberFormat="1" applyFont="1" applyFill="1" applyBorder="1">
      <alignment vertical="center"/>
    </xf>
    <xf numFmtId="0" fontId="33" fillId="0" borderId="0" xfId="11" applyFont="1" applyFill="1" applyAlignment="1">
      <alignment vertical="center"/>
    </xf>
    <xf numFmtId="185" fontId="31" fillId="0" borderId="0" xfId="12" applyNumberFormat="1" applyFont="1" applyFill="1" applyBorder="1">
      <alignment vertical="center"/>
    </xf>
    <xf numFmtId="178" fontId="31" fillId="0" borderId="0" xfId="10" applyNumberFormat="1" applyFont="1" applyFill="1" applyBorder="1">
      <alignment vertical="center"/>
    </xf>
    <xf numFmtId="182" fontId="31" fillId="0" borderId="0" xfId="10" applyNumberFormat="1" applyFont="1" applyFill="1" applyBorder="1" applyAlignment="1">
      <alignment horizontal="left" vertical="center"/>
    </xf>
    <xf numFmtId="10" fontId="17" fillId="2" borderId="11" xfId="11" applyNumberFormat="1" applyFont="1" applyFill="1" applyBorder="1" applyAlignment="1">
      <alignment vertical="center"/>
    </xf>
    <xf numFmtId="0" fontId="20" fillId="0" borderId="0" xfId="10" applyFont="1" applyFill="1" applyAlignment="1">
      <alignment horizontal="center" vertical="center"/>
    </xf>
    <xf numFmtId="0" fontId="26" fillId="3" borderId="10" xfId="10" applyFont="1" applyFill="1" applyBorder="1">
      <alignment vertical="center"/>
    </xf>
    <xf numFmtId="0" fontId="34" fillId="0" borderId="0" xfId="10" applyFont="1" applyFill="1">
      <alignment vertical="center"/>
    </xf>
    <xf numFmtId="0" fontId="21" fillId="0" borderId="0" xfId="10" applyFont="1" applyFill="1" applyBorder="1" applyAlignment="1">
      <alignment horizontal="right" vertical="center"/>
    </xf>
    <xf numFmtId="0" fontId="31" fillId="0" borderId="0" xfId="10" applyFont="1" applyFill="1" applyBorder="1" applyAlignment="1">
      <alignment horizontal="right" vertical="center"/>
    </xf>
    <xf numFmtId="0" fontId="26" fillId="3" borderId="11" xfId="10" applyFont="1" applyFill="1" applyBorder="1">
      <alignment vertical="center"/>
    </xf>
    <xf numFmtId="0" fontId="17" fillId="2" borderId="8" xfId="10" applyFont="1" applyFill="1" applyBorder="1" applyAlignment="1">
      <alignment horizontal="right" vertical="center"/>
    </xf>
    <xf numFmtId="0" fontId="17" fillId="2" borderId="7" xfId="10" applyFont="1" applyFill="1" applyBorder="1">
      <alignment vertical="center"/>
    </xf>
    <xf numFmtId="0" fontId="17" fillId="2" borderId="9" xfId="10" applyFont="1" applyFill="1" applyBorder="1">
      <alignment vertical="center"/>
    </xf>
    <xf numFmtId="11" fontId="17" fillId="2" borderId="11" xfId="11" applyNumberFormat="1" applyFont="1" applyFill="1" applyBorder="1" applyAlignment="1">
      <alignment vertical="center"/>
    </xf>
    <xf numFmtId="11" fontId="21" fillId="0" borderId="0" xfId="11" quotePrefix="1" applyNumberFormat="1" applyFont="1" applyFill="1" applyBorder="1" applyAlignment="1">
      <alignment vertical="center"/>
    </xf>
    <xf numFmtId="0" fontId="18" fillId="0" borderId="0" xfId="11" applyFont="1" applyFill="1" applyAlignment="1">
      <alignment horizontal="left" vertical="center"/>
    </xf>
    <xf numFmtId="0" fontId="31" fillId="0" borderId="0" xfId="10" applyFont="1" applyFill="1" applyAlignment="1">
      <alignment horizontal="right" vertical="center"/>
    </xf>
    <xf numFmtId="0" fontId="20" fillId="0" borderId="0" xfId="10" applyFont="1" applyFill="1" applyAlignment="1">
      <alignment horizontal="right" vertical="center"/>
    </xf>
    <xf numFmtId="0" fontId="35" fillId="0" borderId="0" xfId="10" applyFont="1" applyFill="1">
      <alignment vertical="center"/>
    </xf>
    <xf numFmtId="182" fontId="20" fillId="0" borderId="0" xfId="12" applyNumberFormat="1" applyFont="1" applyFill="1">
      <alignment vertical="center"/>
    </xf>
    <xf numFmtId="0" fontId="20" fillId="0" borderId="0" xfId="10" applyFont="1" applyFill="1" applyBorder="1">
      <alignment vertical="center"/>
    </xf>
    <xf numFmtId="179" fontId="20" fillId="0" borderId="0" xfId="12" applyNumberFormat="1" applyFont="1" applyFill="1">
      <alignment vertical="center"/>
    </xf>
    <xf numFmtId="11" fontId="32" fillId="0" borderId="0" xfId="11" applyNumberFormat="1" applyFont="1" applyFill="1" applyBorder="1" applyAlignment="1">
      <alignment vertical="center"/>
    </xf>
    <xf numFmtId="0" fontId="33" fillId="0" borderId="0" xfId="11" applyFont="1" applyFill="1" applyAlignment="1">
      <alignment horizontal="left" vertical="center"/>
    </xf>
    <xf numFmtId="0" fontId="36" fillId="0" borderId="0" xfId="10" applyFont="1" applyFill="1" applyAlignment="1">
      <alignment horizontal="center" vertical="center"/>
    </xf>
    <xf numFmtId="11" fontId="20" fillId="0" borderId="0" xfId="10" applyNumberFormat="1" applyFont="1" applyFill="1" applyBorder="1">
      <alignment vertical="center"/>
    </xf>
    <xf numFmtId="186" fontId="20" fillId="0" borderId="0" xfId="12" applyNumberFormat="1" applyFont="1" applyFill="1">
      <alignment vertical="center"/>
    </xf>
    <xf numFmtId="0" fontId="30" fillId="0" borderId="2" xfId="14" applyFont="1" applyFill="1" applyBorder="1">
      <alignment vertical="center"/>
    </xf>
    <xf numFmtId="0" fontId="30" fillId="0" borderId="3" xfId="14" applyFont="1" applyFill="1" applyBorder="1">
      <alignment vertical="center"/>
    </xf>
    <xf numFmtId="0" fontId="30" fillId="0" borderId="4" xfId="14" applyFont="1" applyFill="1" applyBorder="1">
      <alignment vertical="center"/>
    </xf>
    <xf numFmtId="0" fontId="21" fillId="0" borderId="3" xfId="14" applyFont="1" applyFill="1" applyBorder="1">
      <alignment vertical="center"/>
    </xf>
    <xf numFmtId="0" fontId="21" fillId="0" borderId="4" xfId="14" applyFont="1" applyFill="1" applyBorder="1">
      <alignment vertical="center"/>
    </xf>
    <xf numFmtId="0" fontId="30" fillId="0" borderId="5" xfId="14" applyFont="1" applyFill="1" applyBorder="1">
      <alignment vertical="center"/>
    </xf>
    <xf numFmtId="0" fontId="26" fillId="0" borderId="6" xfId="14" applyFont="1" applyFill="1" applyBorder="1" applyAlignment="1">
      <alignment horizontal="center" vertical="center"/>
    </xf>
    <xf numFmtId="0" fontId="21" fillId="0" borderId="0" xfId="14" applyFont="1" applyFill="1" applyBorder="1">
      <alignment vertical="center"/>
    </xf>
    <xf numFmtId="177" fontId="38" fillId="0" borderId="0" xfId="14" applyNumberFormat="1" applyFont="1" applyFill="1">
      <alignment vertical="center"/>
    </xf>
    <xf numFmtId="2" fontId="38" fillId="3" borderId="0" xfId="14" applyNumberFormat="1" applyFont="1" applyFill="1">
      <alignment vertical="center"/>
    </xf>
    <xf numFmtId="2" fontId="38" fillId="0" borderId="0" xfId="14" applyNumberFormat="1" applyFont="1" applyFill="1">
      <alignment vertical="center"/>
    </xf>
    <xf numFmtId="0" fontId="21" fillId="2" borderId="5" xfId="10" applyFont="1" applyFill="1" applyBorder="1">
      <alignment vertical="center"/>
    </xf>
    <xf numFmtId="0" fontId="21" fillId="3" borderId="6" xfId="10" applyFont="1" applyFill="1" applyBorder="1">
      <alignment vertical="center"/>
    </xf>
    <xf numFmtId="0" fontId="21" fillId="2" borderId="6" xfId="10" applyFont="1" applyFill="1" applyBorder="1">
      <alignment vertical="center"/>
    </xf>
    <xf numFmtId="180" fontId="38" fillId="0" borderId="0" xfId="14" applyNumberFormat="1" applyFont="1" applyFill="1">
      <alignment vertical="center"/>
    </xf>
    <xf numFmtId="182" fontId="20" fillId="0" borderId="0" xfId="15" applyNumberFormat="1" applyFont="1" applyFill="1">
      <alignment vertical="center"/>
    </xf>
    <xf numFmtId="179" fontId="20" fillId="0" borderId="0" xfId="15" applyNumberFormat="1" applyFont="1" applyFill="1">
      <alignment vertical="center"/>
    </xf>
    <xf numFmtId="186" fontId="20" fillId="0" borderId="0" xfId="15" applyNumberFormat="1" applyFont="1" applyFill="1">
      <alignment vertical="center"/>
    </xf>
    <xf numFmtId="0" fontId="21" fillId="2" borderId="2" xfId="15" applyFont="1" applyFill="1" applyBorder="1">
      <alignment vertical="center"/>
    </xf>
    <xf numFmtId="0" fontId="21" fillId="3" borderId="4" xfId="15" applyFont="1" applyFill="1" applyBorder="1">
      <alignment vertical="center"/>
    </xf>
    <xf numFmtId="182" fontId="21" fillId="2" borderId="2" xfId="15" applyNumberFormat="1" applyFont="1" applyFill="1" applyBorder="1">
      <alignment vertical="center"/>
    </xf>
    <xf numFmtId="182" fontId="21" fillId="2" borderId="4" xfId="15" applyNumberFormat="1" applyFont="1" applyFill="1" applyBorder="1">
      <alignment vertical="center"/>
    </xf>
    <xf numFmtId="182" fontId="39" fillId="0" borderId="0" xfId="15" applyNumberFormat="1" applyFont="1" applyFill="1">
      <alignment vertical="center"/>
    </xf>
    <xf numFmtId="0" fontId="21" fillId="2" borderId="5" xfId="15" applyFont="1" applyFill="1" applyBorder="1">
      <alignment vertical="center"/>
    </xf>
    <xf numFmtId="0" fontId="21" fillId="2" borderId="6" xfId="15" applyFont="1" applyFill="1" applyBorder="1">
      <alignment vertical="center"/>
    </xf>
    <xf numFmtId="182" fontId="21" fillId="2" borderId="5" xfId="15" applyNumberFormat="1" applyFont="1" applyFill="1" applyBorder="1">
      <alignment vertical="center"/>
    </xf>
    <xf numFmtId="182" fontId="21" fillId="2" borderId="6" xfId="15" applyNumberFormat="1" applyFont="1" applyFill="1" applyBorder="1">
      <alignment vertical="center"/>
    </xf>
    <xf numFmtId="0" fontId="21" fillId="3" borderId="6" xfId="15" applyFont="1" applyFill="1" applyBorder="1">
      <alignment vertical="center"/>
    </xf>
    <xf numFmtId="0" fontId="21" fillId="0" borderId="0" xfId="15" applyFont="1" applyFill="1">
      <alignment vertical="center"/>
    </xf>
    <xf numFmtId="3" fontId="21" fillId="2" borderId="6" xfId="15" applyNumberFormat="1" applyFont="1" applyFill="1" applyBorder="1">
      <alignment vertical="center"/>
    </xf>
    <xf numFmtId="0" fontId="26" fillId="0" borderId="6" xfId="14" applyFont="1" applyFill="1" applyBorder="1" applyAlignment="1">
      <alignment horizontal="center" vertical="center"/>
    </xf>
    <xf numFmtId="177" fontId="38" fillId="3" borderId="0" xfId="14" applyNumberFormat="1" applyFont="1" applyFill="1">
      <alignment vertical="center"/>
    </xf>
    <xf numFmtId="11" fontId="38" fillId="0" borderId="0" xfId="14" applyNumberFormat="1" applyFont="1" applyFill="1">
      <alignment vertical="center"/>
    </xf>
    <xf numFmtId="0" fontId="41" fillId="0" borderId="0" xfId="10" applyFont="1" applyFill="1" applyAlignment="1">
      <alignment horizontal="left" vertical="center"/>
    </xf>
    <xf numFmtId="0" fontId="42" fillId="0" borderId="0" xfId="10" applyFont="1" applyFill="1">
      <alignment vertical="center"/>
    </xf>
    <xf numFmtId="178" fontId="20" fillId="0" borderId="0" xfId="10" applyNumberFormat="1" applyFont="1" applyFill="1">
      <alignment vertical="center"/>
    </xf>
    <xf numFmtId="0" fontId="19" fillId="2" borderId="10" xfId="10" applyFont="1" applyFill="1" applyBorder="1">
      <alignment vertical="center"/>
    </xf>
    <xf numFmtId="0" fontId="19" fillId="2" borderId="11" xfId="10" applyFont="1" applyFill="1" applyBorder="1">
      <alignment vertical="center"/>
    </xf>
    <xf numFmtId="0" fontId="41" fillId="0" borderId="0" xfId="10" applyFont="1" applyFill="1" applyAlignment="1">
      <alignment horizontal="right" vertical="center"/>
    </xf>
    <xf numFmtId="0" fontId="20" fillId="0" borderId="0" xfId="10" quotePrefix="1" applyFont="1" applyFill="1">
      <alignment vertical="center"/>
    </xf>
    <xf numFmtId="180" fontId="21" fillId="0" borderId="0" xfId="10" applyNumberFormat="1" applyFont="1" applyFill="1" applyBorder="1">
      <alignment vertical="center"/>
    </xf>
    <xf numFmtId="2" fontId="21" fillId="2" borderId="7" xfId="10" applyNumberFormat="1" applyFont="1" applyFill="1" applyBorder="1">
      <alignment vertical="center"/>
    </xf>
    <xf numFmtId="177" fontId="21" fillId="0" borderId="0" xfId="10" applyNumberFormat="1" applyFont="1" applyFill="1">
      <alignment vertical="center"/>
    </xf>
    <xf numFmtId="176" fontId="21" fillId="0" borderId="0" xfId="10" applyNumberFormat="1" applyFont="1" applyFill="1">
      <alignment vertical="center"/>
    </xf>
    <xf numFmtId="177" fontId="21" fillId="0" borderId="0" xfId="10" applyNumberFormat="1" applyFont="1" applyFill="1" applyAlignment="1">
      <alignment horizontal="right" vertical="center"/>
    </xf>
    <xf numFmtId="0" fontId="17" fillId="0" borderId="0" xfId="10" applyFont="1" applyFill="1">
      <alignment vertical="center"/>
    </xf>
    <xf numFmtId="176" fontId="17" fillId="0" borderId="0" xfId="10" applyNumberFormat="1" applyFont="1" applyFill="1">
      <alignment vertical="center"/>
    </xf>
    <xf numFmtId="177" fontId="17" fillId="0" borderId="0" xfId="10" applyNumberFormat="1" applyFont="1" applyFill="1">
      <alignment vertical="center"/>
    </xf>
    <xf numFmtId="179" fontId="31" fillId="0" borderId="0" xfId="12" applyNumberFormat="1" applyFont="1" applyFill="1" applyBorder="1">
      <alignment vertical="center"/>
    </xf>
    <xf numFmtId="0" fontId="26" fillId="0" borderId="6" xfId="14" applyFont="1" applyFill="1" applyBorder="1" applyAlignment="1">
      <alignment horizontal="center" vertical="center"/>
    </xf>
    <xf numFmtId="0" fontId="45" fillId="0" borderId="0" xfId="0" applyFont="1">
      <alignment vertical="center"/>
    </xf>
    <xf numFmtId="0" fontId="26" fillId="0" borderId="6" xfId="14" applyFont="1" applyFill="1" applyBorder="1" applyAlignment="1">
      <alignment horizontal="center" vertical="center"/>
    </xf>
    <xf numFmtId="178" fontId="38" fillId="0" borderId="0" xfId="14" applyNumberFormat="1" applyFont="1" applyFill="1">
      <alignment vertical="center"/>
    </xf>
    <xf numFmtId="184" fontId="38" fillId="3" borderId="0" xfId="14" applyNumberFormat="1" applyFont="1" applyFill="1">
      <alignment vertical="center"/>
    </xf>
    <xf numFmtId="184" fontId="38" fillId="0" borderId="0" xfId="14" applyNumberFormat="1" applyFont="1" applyFill="1">
      <alignment vertical="center"/>
    </xf>
    <xf numFmtId="187" fontId="22" fillId="0" borderId="0" xfId="10" applyNumberFormat="1" applyFont="1" applyFill="1" applyBorder="1">
      <alignment vertical="center"/>
    </xf>
    <xf numFmtId="177" fontId="31" fillId="0" borderId="0" xfId="10" applyNumberFormat="1" applyFont="1" applyFill="1" applyBorder="1">
      <alignment vertical="center"/>
    </xf>
    <xf numFmtId="0" fontId="21" fillId="0" borderId="0" xfId="10" applyFont="1" applyFill="1" applyBorder="1" applyAlignment="1">
      <alignment horizontal="left" vertical="center"/>
    </xf>
    <xf numFmtId="176" fontId="22" fillId="0" borderId="0" xfId="10" applyNumberFormat="1" applyFont="1" applyFill="1" applyBorder="1" applyAlignment="1">
      <alignment horizontal="right" vertical="center"/>
    </xf>
    <xf numFmtId="0" fontId="22" fillId="0" borderId="0" xfId="10" applyFont="1" applyFill="1" applyBorder="1" applyAlignment="1">
      <alignment horizontal="right" vertical="center"/>
    </xf>
    <xf numFmtId="0" fontId="21" fillId="0" borderId="0" xfId="10" quotePrefix="1" applyFont="1" applyFill="1" applyBorder="1">
      <alignment vertical="center"/>
    </xf>
    <xf numFmtId="182" fontId="31" fillId="0" borderId="0" xfId="12" applyNumberFormat="1" applyFont="1" applyFill="1" applyBorder="1">
      <alignment vertical="center"/>
    </xf>
    <xf numFmtId="0" fontId="42" fillId="0" borderId="0" xfId="10" applyFont="1" applyFill="1" applyBorder="1">
      <alignment vertical="center"/>
    </xf>
    <xf numFmtId="181" fontId="21" fillId="0" borderId="0" xfId="13" applyNumberFormat="1" applyFont="1" applyFill="1" applyBorder="1">
      <alignment vertical="center"/>
    </xf>
    <xf numFmtId="0" fontId="33" fillId="0" borderId="0" xfId="11" applyFont="1" applyFill="1" applyBorder="1" applyAlignment="1">
      <alignment vertical="center"/>
    </xf>
    <xf numFmtId="179" fontId="22" fillId="0" borderId="0" xfId="10" applyNumberFormat="1" applyFont="1" applyFill="1" applyBorder="1">
      <alignment vertical="center"/>
    </xf>
    <xf numFmtId="0" fontId="22" fillId="0" borderId="0" xfId="10" applyFont="1" applyFill="1" applyBorder="1" applyAlignment="1">
      <alignment horizontal="left" vertical="center"/>
    </xf>
    <xf numFmtId="184" fontId="22" fillId="0" borderId="0" xfId="10" applyNumberFormat="1" applyFont="1" applyFill="1" applyBorder="1" applyAlignment="1">
      <alignment horizontal="right" vertical="center"/>
    </xf>
    <xf numFmtId="0" fontId="21" fillId="3" borderId="0" xfId="10" applyFont="1" applyFill="1" applyBorder="1" applyAlignment="1">
      <alignment horizontal="right" vertical="center"/>
    </xf>
    <xf numFmtId="0" fontId="21" fillId="3" borderId="0" xfId="10" applyFont="1" applyFill="1" applyBorder="1">
      <alignment vertical="center"/>
    </xf>
    <xf numFmtId="0" fontId="21" fillId="3" borderId="12" xfId="10" applyFont="1" applyFill="1" applyBorder="1">
      <alignment vertical="center"/>
    </xf>
    <xf numFmtId="0" fontId="26" fillId="0" borderId="6" xfId="14" applyFont="1" applyFill="1" applyBorder="1" applyAlignment="1">
      <alignment horizontal="center" vertical="center"/>
    </xf>
    <xf numFmtId="0" fontId="26" fillId="0" borderId="6" xfId="14" applyFont="1" applyFill="1" applyBorder="1" applyAlignment="1">
      <alignment horizontal="center" vertical="center"/>
    </xf>
    <xf numFmtId="0" fontId="18" fillId="0" borderId="10" xfId="11" applyFont="1" applyFill="1" applyBorder="1" applyAlignment="1">
      <alignment horizontal="right" vertical="center"/>
    </xf>
    <xf numFmtId="176" fontId="21" fillId="4" borderId="4" xfId="10" applyNumberFormat="1" applyFont="1" applyFill="1" applyBorder="1">
      <alignment vertical="center"/>
    </xf>
    <xf numFmtId="176" fontId="21" fillId="0" borderId="0" xfId="10" applyNumberFormat="1" applyFont="1" applyFill="1" applyBorder="1">
      <alignment vertical="center"/>
    </xf>
    <xf numFmtId="177" fontId="17" fillId="0" borderId="3" xfId="10" applyNumberFormat="1" applyFont="1" applyFill="1" applyBorder="1">
      <alignment vertical="center"/>
    </xf>
    <xf numFmtId="10" fontId="17" fillId="4" borderId="2" xfId="90" applyNumberFormat="1" applyFont="1" applyFill="1" applyBorder="1">
      <alignment vertical="center"/>
    </xf>
    <xf numFmtId="177" fontId="17" fillId="4" borderId="4" xfId="10" applyNumberFormat="1" applyFont="1" applyFill="1" applyBorder="1">
      <alignment vertical="center"/>
    </xf>
    <xf numFmtId="188" fontId="21" fillId="0" borderId="10" xfId="90" applyNumberFormat="1" applyFont="1" applyFill="1" applyBorder="1">
      <alignment vertical="center"/>
    </xf>
    <xf numFmtId="0" fontId="21" fillId="0" borderId="0" xfId="10" applyNumberFormat="1" applyFont="1" applyFill="1" applyAlignment="1">
      <alignment horizontal="left" vertical="center"/>
    </xf>
    <xf numFmtId="0" fontId="21" fillId="0" borderId="12" xfId="10" applyFont="1" applyFill="1" applyBorder="1">
      <alignment vertical="center"/>
    </xf>
    <xf numFmtId="0" fontId="18" fillId="0" borderId="1" xfId="11" applyFont="1" applyFill="1" applyBorder="1" applyAlignment="1">
      <alignment horizontal="right" vertical="center"/>
    </xf>
    <xf numFmtId="176" fontId="21" fillId="4" borderId="6" xfId="10" applyNumberFormat="1" applyFont="1" applyFill="1" applyBorder="1">
      <alignment vertical="center"/>
    </xf>
    <xf numFmtId="177" fontId="17" fillId="0" borderId="0" xfId="10" applyNumberFormat="1" applyFont="1" applyFill="1" applyBorder="1">
      <alignment vertical="center"/>
    </xf>
    <xf numFmtId="0" fontId="21" fillId="0" borderId="6" xfId="10" applyFont="1" applyFill="1" applyBorder="1">
      <alignment vertical="center"/>
    </xf>
    <xf numFmtId="10" fontId="17" fillId="4" borderId="5" xfId="90" applyNumberFormat="1" applyFont="1" applyFill="1" applyBorder="1">
      <alignment vertical="center"/>
    </xf>
    <xf numFmtId="177" fontId="17" fillId="4" borderId="6" xfId="10" applyNumberFormat="1" applyFont="1" applyFill="1" applyBorder="1">
      <alignment vertical="center"/>
    </xf>
    <xf numFmtId="188" fontId="21" fillId="0" borderId="1" xfId="90" applyNumberFormat="1" applyFont="1" applyFill="1" applyBorder="1">
      <alignment vertical="center"/>
    </xf>
    <xf numFmtId="0" fontId="21" fillId="0" borderId="0" xfId="10" applyFont="1" applyFill="1" applyAlignment="1">
      <alignment horizontal="left" vertical="center"/>
    </xf>
    <xf numFmtId="0" fontId="21" fillId="0" borderId="1" xfId="10" applyFont="1" applyFill="1" applyBorder="1" applyAlignment="1">
      <alignment horizontal="right" vertical="center"/>
    </xf>
    <xf numFmtId="0" fontId="18" fillId="0" borderId="11" xfId="11" applyFont="1" applyFill="1" applyBorder="1" applyAlignment="1">
      <alignment horizontal="right" vertical="center"/>
    </xf>
    <xf numFmtId="176" fontId="21" fillId="4" borderId="9" xfId="10" applyNumberFormat="1" applyFont="1" applyFill="1" applyBorder="1">
      <alignment vertical="center"/>
    </xf>
    <xf numFmtId="0" fontId="21" fillId="0" borderId="11" xfId="10" applyFont="1" applyFill="1" applyBorder="1" applyAlignment="1">
      <alignment horizontal="right" vertical="center"/>
    </xf>
    <xf numFmtId="177" fontId="17" fillId="0" borderId="7" xfId="10" applyNumberFormat="1" applyFont="1" applyFill="1" applyBorder="1">
      <alignment vertical="center"/>
    </xf>
    <xf numFmtId="10" fontId="17" fillId="4" borderId="8" xfId="90" applyNumberFormat="1" applyFont="1" applyFill="1" applyBorder="1">
      <alignment vertical="center"/>
    </xf>
    <xf numFmtId="177" fontId="17" fillId="4" borderId="9" xfId="10" applyNumberFormat="1" applyFont="1" applyFill="1" applyBorder="1">
      <alignment vertical="center"/>
    </xf>
    <xf numFmtId="188" fontId="21" fillId="0" borderId="11" xfId="90" applyNumberFormat="1" applyFont="1" applyFill="1" applyBorder="1">
      <alignment vertical="center"/>
    </xf>
    <xf numFmtId="177" fontId="21" fillId="0" borderId="0" xfId="10" applyNumberFormat="1" applyFont="1" applyFill="1" applyBorder="1">
      <alignment vertical="center"/>
    </xf>
    <xf numFmtId="185" fontId="31" fillId="0" borderId="0" xfId="91" applyNumberFormat="1" applyFont="1" applyFill="1" applyBorder="1">
      <alignment vertical="center"/>
    </xf>
    <xf numFmtId="178" fontId="17" fillId="0" borderId="0" xfId="10" applyNumberFormat="1" applyFont="1" applyFill="1" applyBorder="1">
      <alignment vertical="center"/>
    </xf>
    <xf numFmtId="179" fontId="21" fillId="0" borderId="0" xfId="91" applyNumberFormat="1" applyFont="1" applyFill="1" applyBorder="1">
      <alignment vertical="center"/>
    </xf>
    <xf numFmtId="185" fontId="21" fillId="0" borderId="0" xfId="91" applyNumberFormat="1" applyFont="1" applyFill="1" applyBorder="1">
      <alignment vertical="center"/>
    </xf>
    <xf numFmtId="180" fontId="21" fillId="0" borderId="13" xfId="10" applyNumberFormat="1" applyFont="1" applyFill="1" applyBorder="1">
      <alignment vertical="center"/>
    </xf>
    <xf numFmtId="180" fontId="21" fillId="0" borderId="14" xfId="10" applyNumberFormat="1" applyFont="1" applyFill="1" applyBorder="1">
      <alignment vertical="center"/>
    </xf>
    <xf numFmtId="187" fontId="24" fillId="0" borderId="0" xfId="10" applyNumberFormat="1" applyFont="1" applyFill="1" applyBorder="1">
      <alignment vertical="center"/>
    </xf>
    <xf numFmtId="179" fontId="24" fillId="0" borderId="0" xfId="10" applyNumberFormat="1" applyFont="1" applyFill="1" applyBorder="1">
      <alignment vertical="center"/>
    </xf>
    <xf numFmtId="0" fontId="36" fillId="0" borderId="0" xfId="10" applyFont="1" applyFill="1">
      <alignment vertical="center"/>
    </xf>
    <xf numFmtId="179" fontId="20" fillId="0" borderId="0" xfId="92" applyNumberFormat="1" applyFont="1" applyFill="1">
      <alignment vertical="center"/>
    </xf>
    <xf numFmtId="178" fontId="21" fillId="0" borderId="0" xfId="10" applyNumberFormat="1" applyFont="1" applyFill="1" applyBorder="1">
      <alignment vertical="center"/>
    </xf>
    <xf numFmtId="183" fontId="20" fillId="0" borderId="0" xfId="10" applyNumberFormat="1" applyFont="1" applyFill="1" applyAlignment="1">
      <alignment horizontal="right" vertical="center"/>
    </xf>
    <xf numFmtId="0" fontId="36" fillId="0" borderId="0" xfId="10" quotePrefix="1" applyFont="1" applyFill="1" applyAlignment="1">
      <alignment horizontal="center" vertical="center"/>
    </xf>
    <xf numFmtId="186" fontId="20" fillId="0" borderId="0" xfId="92" applyNumberFormat="1" applyFont="1" applyFill="1">
      <alignment vertical="center"/>
    </xf>
    <xf numFmtId="0" fontId="21" fillId="0" borderId="0" xfId="10" quotePrefix="1" applyFont="1" applyFill="1">
      <alignment vertical="center"/>
    </xf>
    <xf numFmtId="0" fontId="24" fillId="0" borderId="0" xfId="10" applyFont="1" applyFill="1" applyAlignment="1">
      <alignment horizontal="right" vertical="center"/>
    </xf>
    <xf numFmtId="1" fontId="17" fillId="0" borderId="0" xfId="10" applyNumberFormat="1" applyFont="1" applyFill="1">
      <alignment vertical="center"/>
    </xf>
    <xf numFmtId="177" fontId="24" fillId="0" borderId="0" xfId="10" applyNumberFormat="1" applyFont="1" applyFill="1" applyAlignment="1">
      <alignment horizontal="right" vertical="center"/>
    </xf>
    <xf numFmtId="2" fontId="22" fillId="0" borderId="0" xfId="10" applyNumberFormat="1" applyFont="1" applyFill="1">
      <alignment vertical="center"/>
    </xf>
    <xf numFmtId="2" fontId="21" fillId="0" borderId="0" xfId="10" applyNumberFormat="1" applyFont="1" applyFill="1">
      <alignment vertical="center"/>
    </xf>
    <xf numFmtId="183" fontId="26" fillId="0" borderId="0" xfId="10" applyNumberFormat="1" applyFont="1" applyFill="1">
      <alignment vertical="center"/>
    </xf>
    <xf numFmtId="0" fontId="21" fillId="0" borderId="0" xfId="92" applyFont="1" applyFill="1">
      <alignment vertical="center"/>
    </xf>
    <xf numFmtId="0" fontId="26" fillId="0" borderId="5" xfId="14" applyFont="1" applyFill="1" applyBorder="1" applyAlignment="1">
      <alignment horizontal="center" vertical="center"/>
    </xf>
    <xf numFmtId="0" fontId="26" fillId="0" borderId="0" xfId="14" applyFont="1" applyFill="1" applyBorder="1" applyAlignment="1">
      <alignment horizontal="center" vertical="center"/>
    </xf>
    <xf numFmtId="0" fontId="26" fillId="0" borderId="6" xfId="14" applyFont="1" applyFill="1" applyBorder="1" applyAlignment="1">
      <alignment horizontal="center" vertical="center"/>
    </xf>
    <xf numFmtId="0" fontId="40" fillId="2" borderId="12" xfId="10" applyFont="1" applyFill="1" applyBorder="1" applyAlignment="1">
      <alignment horizontal="center" vertical="center"/>
    </xf>
  </cellXfs>
  <cellStyles count="93">
    <cellStyle name="Normal_calc" xfId="1"/>
    <cellStyle name="パーセント" xfId="90" builtinId="5"/>
    <cellStyle name="パーセント 2" xfId="13"/>
    <cellStyle name="桁区切り 2" xfId="9"/>
    <cellStyle name="桁区切り 2 2" xfId="22"/>
    <cellStyle name="桁区切り 2 2 2" xfId="45"/>
    <cellStyle name="桁区切り 2 2 3" xfId="53"/>
    <cellStyle name="桁区切り 2 2 4" xfId="54"/>
    <cellStyle name="桁区切り 2 3" xfId="24"/>
    <cellStyle name="桁区切り 2 4" xfId="28"/>
    <cellStyle name="桁区切り 2 5" xfId="39"/>
    <cellStyle name="桁区切り 2 6" xfId="55"/>
    <cellStyle name="桁区切り 2 7" xfId="56"/>
    <cellStyle name="標準" xfId="0" builtinId="0"/>
    <cellStyle name="標準 10" xfId="16"/>
    <cellStyle name="標準 2" xfId="2"/>
    <cellStyle name="標準 2 2" xfId="14"/>
    <cellStyle name="標準 2 3" xfId="29"/>
    <cellStyle name="標準 2 3 2" xfId="49"/>
    <cellStyle name="標準 2 3 3" xfId="57"/>
    <cellStyle name="標準 2 3 4" xfId="58"/>
    <cellStyle name="標準 3" xfId="3"/>
    <cellStyle name="標準 3 2" xfId="12"/>
    <cellStyle name="標準 3 2 2" xfId="17"/>
    <cellStyle name="標準 3 2 3" xfId="40"/>
    <cellStyle name="標準 3 2 4" xfId="59"/>
    <cellStyle name="標準 3 2 5" xfId="60"/>
    <cellStyle name="標準 3 2 6" xfId="87"/>
    <cellStyle name="標準 3 2 7" xfId="89"/>
    <cellStyle name="標準 3 2 8" xfId="91"/>
    <cellStyle name="標準 3 3" xfId="15"/>
    <cellStyle name="標準 3 3 2" xfId="41"/>
    <cellStyle name="標準 3 3 3" xfId="61"/>
    <cellStyle name="標準 3 3 4" xfId="62"/>
    <cellStyle name="標準 3 3 5" xfId="88"/>
    <cellStyle name="標準 3 3 6" xfId="92"/>
    <cellStyle name="標準 3 4" xfId="18"/>
    <cellStyle name="標準 3 5" xfId="30"/>
    <cellStyle name="標準 3 5 2" xfId="50"/>
    <cellStyle name="標準 3 5 3" xfId="63"/>
    <cellStyle name="標準 3 5 4" xfId="64"/>
    <cellStyle name="標準 4" xfId="4"/>
    <cellStyle name="標準 4 2" xfId="31"/>
    <cellStyle name="標準 4 2 2" xfId="51"/>
    <cellStyle name="標準 4 2 3" xfId="65"/>
    <cellStyle name="標準 4 2 4" xfId="66"/>
    <cellStyle name="標準 5" xfId="5"/>
    <cellStyle name="標準 5 2" xfId="10"/>
    <cellStyle name="標準 5 3" xfId="23"/>
    <cellStyle name="標準 5 4" xfId="32"/>
    <cellStyle name="標準 5 4 2" xfId="52"/>
    <cellStyle name="標準 5 4 3" xfId="67"/>
    <cellStyle name="標準 5 4 4" xfId="68"/>
    <cellStyle name="標準 6" xfId="7"/>
    <cellStyle name="標準 6 2" xfId="20"/>
    <cellStyle name="標準 6 2 2" xfId="43"/>
    <cellStyle name="標準 6 2 3" xfId="69"/>
    <cellStyle name="標準 6 2 4" xfId="70"/>
    <cellStyle name="標準 6 3" xfId="25"/>
    <cellStyle name="標準 6 3 2" xfId="46"/>
    <cellStyle name="標準 6 3 3" xfId="71"/>
    <cellStyle name="標準 6 3 4" xfId="72"/>
    <cellStyle name="標準 6 4" xfId="33"/>
    <cellStyle name="標準 6 5" xfId="37"/>
    <cellStyle name="標準 6 6" xfId="73"/>
    <cellStyle name="標準 6 7" xfId="74"/>
    <cellStyle name="標準 7" xfId="6"/>
    <cellStyle name="標準 7 2" xfId="19"/>
    <cellStyle name="標準 7 2 2" xfId="42"/>
    <cellStyle name="標準 7 2 3" xfId="75"/>
    <cellStyle name="標準 7 2 4" xfId="76"/>
    <cellStyle name="標準 7 3" xfId="26"/>
    <cellStyle name="標準 7 3 2" xfId="47"/>
    <cellStyle name="標準 7 3 3" xfId="77"/>
    <cellStyle name="標準 7 3 4" xfId="78"/>
    <cellStyle name="標準 7 4" xfId="34"/>
    <cellStyle name="標準 7 5" xfId="36"/>
    <cellStyle name="標準 7 6" xfId="79"/>
    <cellStyle name="標準 7 7" xfId="80"/>
    <cellStyle name="標準 8" xfId="8"/>
    <cellStyle name="標準 8 2" xfId="21"/>
    <cellStyle name="標準 8 2 2" xfId="44"/>
    <cellStyle name="標準 8 2 3" xfId="81"/>
    <cellStyle name="標準 8 2 4" xfId="82"/>
    <cellStyle name="標準 8 3" xfId="27"/>
    <cellStyle name="標準 8 3 2" xfId="48"/>
    <cellStyle name="標準 8 3 3" xfId="83"/>
    <cellStyle name="標準 8 3 4" xfId="84"/>
    <cellStyle name="標準 8 4" xfId="35"/>
    <cellStyle name="標準 8 5" xfId="38"/>
    <cellStyle name="標準 8 6" xfId="85"/>
    <cellStyle name="標準 8 7" xfId="86"/>
    <cellStyle name="標準 9" xfId="11"/>
  </cellStyles>
  <dxfs count="0"/>
  <tableStyles count="0" defaultTableStyle="TableStyleMedium9" defaultPivotStyle="PivotStyleLight16"/>
  <colors>
    <mruColors>
      <color rgb="FFCCFFFF"/>
      <color rgb="FFFFFF00"/>
      <color rgb="FF0000FF"/>
      <color rgb="FFFF00FF"/>
      <color rgb="FFCCFFCC"/>
      <color rgb="FFFFFFCC"/>
      <color rgb="FF996633"/>
      <color rgb="FFFF9900"/>
      <color rgb="FF99FF33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srim20Ne_Si!$P$5</c:f>
          <c:strCache>
            <c:ptCount val="1"/>
            <c:pt idx="0">
              <c:v>srim20Ne_Si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srim20Ne_Si!$D$20:$D$228</c:f>
              <c:numCache>
                <c:formatCode>0.000000</c:formatCode>
                <c:ptCount val="209"/>
                <c:pt idx="0">
                  <c:v>9.999949999999999E-6</c:v>
                </c:pt>
                <c:pt idx="1">
                  <c:v>1.1249950000000001E-5</c:v>
                </c:pt>
                <c:pt idx="2">
                  <c:v>1.2499949999999999E-5</c:v>
                </c:pt>
                <c:pt idx="3">
                  <c:v>1.374995E-5</c:v>
                </c:pt>
                <c:pt idx="4">
                  <c:v>1.499995E-5</c:v>
                </c:pt>
                <c:pt idx="5">
                  <c:v>1.6249950000000002E-5</c:v>
                </c:pt>
                <c:pt idx="6">
                  <c:v>1.7499950000000002E-5</c:v>
                </c:pt>
                <c:pt idx="7">
                  <c:v>1.8749950000000002E-5</c:v>
                </c:pt>
                <c:pt idx="8">
                  <c:v>1.9999950000000002E-5</c:v>
                </c:pt>
                <c:pt idx="9">
                  <c:v>2.2499950000000001E-5</c:v>
                </c:pt>
                <c:pt idx="10" formatCode="0.00000">
                  <c:v>2.4999950000000001E-5</c:v>
                </c:pt>
                <c:pt idx="11" formatCode="0.00000">
                  <c:v>2.7499950000000001E-5</c:v>
                </c:pt>
                <c:pt idx="12" formatCode="0.00000">
                  <c:v>2.9999950000000001E-5</c:v>
                </c:pt>
                <c:pt idx="13" formatCode="0.00000">
                  <c:v>3.249995E-5</c:v>
                </c:pt>
                <c:pt idx="14" formatCode="0.00000">
                  <c:v>3.499995E-5</c:v>
                </c:pt>
                <c:pt idx="15" formatCode="0.00000">
                  <c:v>3.999995E-5</c:v>
                </c:pt>
                <c:pt idx="16" formatCode="0.00000">
                  <c:v>4.4999950000000006E-5</c:v>
                </c:pt>
                <c:pt idx="17" formatCode="0.00000">
                  <c:v>4.9999950000000006E-5</c:v>
                </c:pt>
                <c:pt idx="18" formatCode="0.00000">
                  <c:v>5.5000000000000002E-5</c:v>
                </c:pt>
                <c:pt idx="19" formatCode="0.00000">
                  <c:v>5.9999999999999995E-5</c:v>
                </c:pt>
                <c:pt idx="20" formatCode="0.00000">
                  <c:v>6.4999999999999994E-5</c:v>
                </c:pt>
                <c:pt idx="21" formatCode="0.00000">
                  <c:v>6.9999999999999994E-5</c:v>
                </c:pt>
                <c:pt idx="22" formatCode="0.00000">
                  <c:v>7.5000000000000007E-5</c:v>
                </c:pt>
                <c:pt idx="23" formatCode="0.00000">
                  <c:v>8.0000000000000007E-5</c:v>
                </c:pt>
                <c:pt idx="24" formatCode="0.00000">
                  <c:v>8.4999999999999993E-5</c:v>
                </c:pt>
                <c:pt idx="25" formatCode="0.00000">
                  <c:v>8.9999999999999992E-5</c:v>
                </c:pt>
                <c:pt idx="26" formatCode="0.00000">
                  <c:v>1E-4</c:v>
                </c:pt>
                <c:pt idx="27" formatCode="0.00000">
                  <c:v>1.125E-4</c:v>
                </c:pt>
                <c:pt idx="28" formatCode="0.00000">
                  <c:v>1.25E-4</c:v>
                </c:pt>
                <c:pt idx="29" formatCode="0.00000">
                  <c:v>1.3749999999999998E-4</c:v>
                </c:pt>
                <c:pt idx="30" formatCode="0.00000">
                  <c:v>1.5000000000000001E-4</c:v>
                </c:pt>
                <c:pt idx="31" formatCode="0.00000">
                  <c:v>1.6249999999999999E-4</c:v>
                </c:pt>
                <c:pt idx="32" formatCode="0.00000">
                  <c:v>1.75E-4</c:v>
                </c:pt>
                <c:pt idx="33" formatCode="0.00000">
                  <c:v>1.875E-4</c:v>
                </c:pt>
                <c:pt idx="34" formatCode="0.00000">
                  <c:v>2.0000000000000001E-4</c:v>
                </c:pt>
                <c:pt idx="35" formatCode="0.00000">
                  <c:v>2.2499999999999999E-4</c:v>
                </c:pt>
                <c:pt idx="36" formatCode="0.00000">
                  <c:v>2.5000000000000001E-4</c:v>
                </c:pt>
                <c:pt idx="37" formatCode="0.00000">
                  <c:v>2.7499999999999996E-4</c:v>
                </c:pt>
                <c:pt idx="38" formatCode="0.00000">
                  <c:v>3.0000000000000003E-4</c:v>
                </c:pt>
                <c:pt idx="39" formatCode="0.00000">
                  <c:v>3.2499999999999999E-4</c:v>
                </c:pt>
                <c:pt idx="40" formatCode="0.00000">
                  <c:v>3.5E-4</c:v>
                </c:pt>
                <c:pt idx="41" formatCode="0.00000">
                  <c:v>4.0000000000000002E-4</c:v>
                </c:pt>
                <c:pt idx="42" formatCode="0.00000">
                  <c:v>4.4999999999999999E-4</c:v>
                </c:pt>
                <c:pt idx="43" formatCode="0.00000">
                  <c:v>5.0000000000000001E-4</c:v>
                </c:pt>
                <c:pt idx="44" formatCode="0.00000">
                  <c:v>5.4999999999999992E-4</c:v>
                </c:pt>
                <c:pt idx="45" formatCode="0.00000">
                  <c:v>6.0000000000000006E-4</c:v>
                </c:pt>
                <c:pt idx="46" formatCode="0.00000">
                  <c:v>6.4999999999999997E-4</c:v>
                </c:pt>
                <c:pt idx="47" formatCode="0.00000">
                  <c:v>6.9999999999999999E-4</c:v>
                </c:pt>
                <c:pt idx="48" formatCode="0.00000">
                  <c:v>7.5000000000000002E-4</c:v>
                </c:pt>
                <c:pt idx="49" formatCode="0.00000">
                  <c:v>8.0000000000000004E-4</c:v>
                </c:pt>
                <c:pt idx="50" formatCode="0.00000">
                  <c:v>8.5000000000000006E-4</c:v>
                </c:pt>
                <c:pt idx="51" formatCode="0.00000">
                  <c:v>8.9999999999999998E-4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1.6250000000000001E-3</c:v>
                </c:pt>
                <c:pt idx="58" formatCode="0.00000">
                  <c:v>1.7500000000000003E-3</c:v>
                </c:pt>
                <c:pt idx="59" formatCode="0.00000">
                  <c:v>1.8749999999999999E-3</c:v>
                </c:pt>
                <c:pt idx="60" formatCode="0.00000">
                  <c:v>2E-3</c:v>
                </c:pt>
                <c:pt idx="61" formatCode="0.00000">
                  <c:v>2.2499999999999998E-3</c:v>
                </c:pt>
                <c:pt idx="62" formatCode="0.00000">
                  <c:v>2.5000000000000001E-3</c:v>
                </c:pt>
                <c:pt idx="63" formatCode="0.00000">
                  <c:v>2.7499999999999998E-3</c:v>
                </c:pt>
                <c:pt idx="64" formatCode="0.00000">
                  <c:v>3.0000000000000001E-3</c:v>
                </c:pt>
                <c:pt idx="65" formatCode="0.00000">
                  <c:v>3.2500000000000003E-3</c:v>
                </c:pt>
                <c:pt idx="66" formatCode="0.00000">
                  <c:v>3.5000000000000005E-3</c:v>
                </c:pt>
                <c:pt idx="67" formatCode="0.00000">
                  <c:v>4.0000000000000001E-3</c:v>
                </c:pt>
                <c:pt idx="68" formatCode="0.00000">
                  <c:v>4.4999999999999997E-3</c:v>
                </c:pt>
                <c:pt idx="69" formatCode="0.00000">
                  <c:v>5.0000000000000001E-3</c:v>
                </c:pt>
                <c:pt idx="70" formatCode="0.00000">
                  <c:v>5.4999999999999997E-3</c:v>
                </c:pt>
                <c:pt idx="71" formatCode="0.00000">
                  <c:v>6.0000000000000001E-3</c:v>
                </c:pt>
                <c:pt idx="72" formatCode="0.00000">
                  <c:v>6.5000000000000006E-3</c:v>
                </c:pt>
                <c:pt idx="73" formatCode="0.00000">
                  <c:v>7.000000000000001E-3</c:v>
                </c:pt>
                <c:pt idx="74" formatCode="0.00000">
                  <c:v>7.4999999999999997E-3</c:v>
                </c:pt>
                <c:pt idx="75" formatCode="0.00000">
                  <c:v>8.0000000000000002E-3</c:v>
                </c:pt>
                <c:pt idx="76" formatCode="0.00000">
                  <c:v>8.5000000000000006E-3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1.3750000000000002E-2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1.7499999999999998E-2</c:v>
                </c:pt>
                <c:pt idx="85" formatCode="0.00000">
                  <c:v>1.8749999999999999E-2</c:v>
                </c:pt>
                <c:pt idx="86" formatCode="0.00000">
                  <c:v>0.02</c:v>
                </c:pt>
                <c:pt idx="87" formatCode="0.000">
                  <c:v>2.2499999999999999E-2</c:v>
                </c:pt>
                <c:pt idx="88" formatCode="0.000">
                  <c:v>2.5000000000000001E-2</c:v>
                </c:pt>
                <c:pt idx="89" formatCode="0.000">
                  <c:v>2.7500000000000004E-2</c:v>
                </c:pt>
                <c:pt idx="90" formatCode="0.000">
                  <c:v>0.03</c:v>
                </c:pt>
                <c:pt idx="91" formatCode="0.000">
                  <c:v>3.2500000000000001E-2</c:v>
                </c:pt>
                <c:pt idx="92" formatCode="0.000">
                  <c:v>3.4999999999999996E-2</c:v>
                </c:pt>
                <c:pt idx="93" formatCode="0.000">
                  <c:v>0.04</c:v>
                </c:pt>
                <c:pt idx="94" formatCode="0.000">
                  <c:v>4.4999999999999998E-2</c:v>
                </c:pt>
                <c:pt idx="95" formatCode="0.000">
                  <c:v>0.05</c:v>
                </c:pt>
                <c:pt idx="96" formatCode="0.000">
                  <c:v>5.5000000000000007E-2</c:v>
                </c:pt>
                <c:pt idx="97" formatCode="0.000">
                  <c:v>0.06</c:v>
                </c:pt>
                <c:pt idx="98" formatCode="0.000">
                  <c:v>6.5000000000000002E-2</c:v>
                </c:pt>
                <c:pt idx="99" formatCode="0.000">
                  <c:v>6.9999999999999993E-2</c:v>
                </c:pt>
                <c:pt idx="100" formatCode="0.000">
                  <c:v>7.4999999999999997E-2</c:v>
                </c:pt>
                <c:pt idx="101" formatCode="0.000">
                  <c:v>0.08</c:v>
                </c:pt>
                <c:pt idx="102" formatCode="0.000">
                  <c:v>8.4999999999999992E-2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0.1875</c:v>
                </c:pt>
                <c:pt idx="112" formatCode="0.000">
                  <c:v>0.2</c:v>
                </c:pt>
                <c:pt idx="113" formatCode="0.000">
                  <c:v>0.22500000000000001</c:v>
                </c:pt>
                <c:pt idx="114" formatCode="0.000">
                  <c:v>0.25</c:v>
                </c:pt>
                <c:pt idx="115" formatCode="0.000">
                  <c:v>0.27500000000000002</c:v>
                </c:pt>
                <c:pt idx="116" formatCode="0.000">
                  <c:v>0.3</c:v>
                </c:pt>
                <c:pt idx="117" formatCode="0.000">
                  <c:v>0.32500000000000001</c:v>
                </c:pt>
                <c:pt idx="118" formatCode="0.000">
                  <c:v>0.35</c:v>
                </c:pt>
                <c:pt idx="119" formatCode="0.000">
                  <c:v>0.4</c:v>
                </c:pt>
                <c:pt idx="120" formatCode="0.000">
                  <c:v>0.45</c:v>
                </c:pt>
                <c:pt idx="121" formatCode="0.000">
                  <c:v>0.5</c:v>
                </c:pt>
                <c:pt idx="122" formatCode="0.000">
                  <c:v>0.55000000000000004</c:v>
                </c:pt>
                <c:pt idx="123" formatCode="0.000">
                  <c:v>0.6</c:v>
                </c:pt>
                <c:pt idx="124" formatCode="0.000">
                  <c:v>0.65</c:v>
                </c:pt>
                <c:pt idx="125" formatCode="0.000">
                  <c:v>0.7</c:v>
                </c:pt>
                <c:pt idx="126" formatCode="0.000">
                  <c:v>0.75</c:v>
                </c:pt>
                <c:pt idx="127" formatCode="0.000">
                  <c:v>0.8</c:v>
                </c:pt>
                <c:pt idx="128" formatCode="0.000">
                  <c:v>0.85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1.875</c:v>
                </c:pt>
                <c:pt idx="138" formatCode="0.000">
                  <c:v>2</c:v>
                </c:pt>
                <c:pt idx="139" formatCode="0.000">
                  <c:v>2.25</c:v>
                </c:pt>
                <c:pt idx="140" formatCode="0.000">
                  <c:v>2.5</c:v>
                </c:pt>
                <c:pt idx="141" formatCode="0.000">
                  <c:v>2.75</c:v>
                </c:pt>
                <c:pt idx="142" formatCode="0.000">
                  <c:v>3</c:v>
                </c:pt>
                <c:pt idx="143" formatCode="0.000">
                  <c:v>3.25</c:v>
                </c:pt>
                <c:pt idx="144" formatCode="0.000">
                  <c:v>3.5</c:v>
                </c:pt>
                <c:pt idx="145" formatCode="0.000">
                  <c:v>4</c:v>
                </c:pt>
                <c:pt idx="146" formatCode="0.000">
                  <c:v>4.5</c:v>
                </c:pt>
                <c:pt idx="147" formatCode="0.000">
                  <c:v>5</c:v>
                </c:pt>
                <c:pt idx="148" formatCode="0.000">
                  <c:v>5.5</c:v>
                </c:pt>
                <c:pt idx="149" formatCode="0.000">
                  <c:v>6</c:v>
                </c:pt>
                <c:pt idx="150" formatCode="0.000">
                  <c:v>6.5</c:v>
                </c:pt>
                <c:pt idx="151" formatCode="0.000">
                  <c:v>7</c:v>
                </c:pt>
                <c:pt idx="152" formatCode="0.000">
                  <c:v>7.5</c:v>
                </c:pt>
                <c:pt idx="153" formatCode="0.000">
                  <c:v>8</c:v>
                </c:pt>
                <c:pt idx="154" formatCode="0.000">
                  <c:v>8.5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18.75</c:v>
                </c:pt>
                <c:pt idx="164" formatCode="0.000">
                  <c:v>20</c:v>
                </c:pt>
                <c:pt idx="165" formatCode="0.000">
                  <c:v>22.5</c:v>
                </c:pt>
                <c:pt idx="166" formatCode="0.000">
                  <c:v>25</c:v>
                </c:pt>
                <c:pt idx="167" formatCode="0.000">
                  <c:v>27.5</c:v>
                </c:pt>
                <c:pt idx="168" formatCode="0.000">
                  <c:v>30</c:v>
                </c:pt>
                <c:pt idx="169" formatCode="0.000">
                  <c:v>32.5</c:v>
                </c:pt>
                <c:pt idx="170" formatCode="0.000">
                  <c:v>35</c:v>
                </c:pt>
                <c:pt idx="171" formatCode="0.000">
                  <c:v>40</c:v>
                </c:pt>
                <c:pt idx="172" formatCode="0.000">
                  <c:v>45</c:v>
                </c:pt>
                <c:pt idx="173" formatCode="0.000">
                  <c:v>50</c:v>
                </c:pt>
                <c:pt idx="174" formatCode="0.000">
                  <c:v>55</c:v>
                </c:pt>
                <c:pt idx="175" formatCode="0.000">
                  <c:v>60</c:v>
                </c:pt>
                <c:pt idx="176" formatCode="0.000">
                  <c:v>65</c:v>
                </c:pt>
                <c:pt idx="177" formatCode="0.000">
                  <c:v>70</c:v>
                </c:pt>
                <c:pt idx="178" formatCode="0.000">
                  <c:v>75</c:v>
                </c:pt>
                <c:pt idx="179" formatCode="0.000">
                  <c:v>80</c:v>
                </c:pt>
                <c:pt idx="180" formatCode="0.000">
                  <c:v>85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187.5</c:v>
                </c:pt>
                <c:pt idx="190" formatCode="0.000">
                  <c:v>200</c:v>
                </c:pt>
                <c:pt idx="191" formatCode="0.000">
                  <c:v>225</c:v>
                </c:pt>
                <c:pt idx="192" formatCode="0.000">
                  <c:v>250</c:v>
                </c:pt>
                <c:pt idx="193" formatCode="0.000">
                  <c:v>275</c:v>
                </c:pt>
                <c:pt idx="194" formatCode="0.000">
                  <c:v>300</c:v>
                </c:pt>
                <c:pt idx="195" formatCode="0.000">
                  <c:v>325</c:v>
                </c:pt>
                <c:pt idx="196" formatCode="0.000">
                  <c:v>350</c:v>
                </c:pt>
                <c:pt idx="197" formatCode="0.000">
                  <c:v>400</c:v>
                </c:pt>
                <c:pt idx="198" formatCode="0.000">
                  <c:v>450</c:v>
                </c:pt>
                <c:pt idx="199" formatCode="0.000">
                  <c:v>500</c:v>
                </c:pt>
                <c:pt idx="200" formatCode="0.000">
                  <c:v>550</c:v>
                </c:pt>
                <c:pt idx="201" formatCode="0.000">
                  <c:v>600</c:v>
                </c:pt>
                <c:pt idx="202" formatCode="0.000">
                  <c:v>650</c:v>
                </c:pt>
                <c:pt idx="203" formatCode="0.000">
                  <c:v>700</c:v>
                </c:pt>
                <c:pt idx="204" formatCode="0.000">
                  <c:v>750</c:v>
                </c:pt>
                <c:pt idx="205" formatCode="0.000">
                  <c:v>800</c:v>
                </c:pt>
                <c:pt idx="206" formatCode="0.000">
                  <c:v>850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srim20Ne_Si!$E$20:$E$228</c:f>
              <c:numCache>
                <c:formatCode>0.000E+00</c:formatCode>
                <c:ptCount val="209"/>
                <c:pt idx="0">
                  <c:v>4.4450000000000003E-2</c:v>
                </c:pt>
                <c:pt idx="1">
                  <c:v>4.7149999999999997E-2</c:v>
                </c:pt>
                <c:pt idx="2">
                  <c:v>4.9700000000000001E-2</c:v>
                </c:pt>
                <c:pt idx="3">
                  <c:v>5.212E-2</c:v>
                </c:pt>
                <c:pt idx="4">
                  <c:v>5.4440000000000002E-2</c:v>
                </c:pt>
                <c:pt idx="5">
                  <c:v>5.6660000000000002E-2</c:v>
                </c:pt>
                <c:pt idx="6">
                  <c:v>5.8799999999999998E-2</c:v>
                </c:pt>
                <c:pt idx="7">
                  <c:v>6.0859999999999997E-2</c:v>
                </c:pt>
                <c:pt idx="8">
                  <c:v>6.2859999999999999E-2</c:v>
                </c:pt>
                <c:pt idx="9">
                  <c:v>6.6669999999999993E-2</c:v>
                </c:pt>
                <c:pt idx="10">
                  <c:v>7.0279999999999995E-2</c:v>
                </c:pt>
                <c:pt idx="11">
                  <c:v>7.3709999999999998E-2</c:v>
                </c:pt>
                <c:pt idx="12">
                  <c:v>7.6990000000000003E-2</c:v>
                </c:pt>
                <c:pt idx="13">
                  <c:v>8.0130000000000007E-2</c:v>
                </c:pt>
                <c:pt idx="14">
                  <c:v>8.3159999999999998E-2</c:v>
                </c:pt>
                <c:pt idx="15">
                  <c:v>8.8900000000000007E-2</c:v>
                </c:pt>
                <c:pt idx="16">
                  <c:v>9.4289999999999999E-2</c:v>
                </c:pt>
                <c:pt idx="17">
                  <c:v>9.9390000000000006E-2</c:v>
                </c:pt>
                <c:pt idx="18">
                  <c:v>0.1042</c:v>
                </c:pt>
                <c:pt idx="19">
                  <c:v>0.1089</c:v>
                </c:pt>
                <c:pt idx="20">
                  <c:v>0.1133</c:v>
                </c:pt>
                <c:pt idx="21">
                  <c:v>0.1176</c:v>
                </c:pt>
                <c:pt idx="22">
                  <c:v>0.1217</c:v>
                </c:pt>
                <c:pt idx="23">
                  <c:v>0.12570000000000001</c:v>
                </c:pt>
                <c:pt idx="24">
                  <c:v>0.12959999999999999</c:v>
                </c:pt>
                <c:pt idx="25">
                  <c:v>0.1333</c:v>
                </c:pt>
                <c:pt idx="26">
                  <c:v>0.1406</c:v>
                </c:pt>
                <c:pt idx="27">
                  <c:v>0.14910000000000001</c:v>
                </c:pt>
                <c:pt idx="28">
                  <c:v>0.15720000000000001</c:v>
                </c:pt>
                <c:pt idx="29">
                  <c:v>0.1648</c:v>
                </c:pt>
                <c:pt idx="30">
                  <c:v>0.17219999999999999</c:v>
                </c:pt>
                <c:pt idx="31">
                  <c:v>0.1792</c:v>
                </c:pt>
                <c:pt idx="32">
                  <c:v>0.18590000000000001</c:v>
                </c:pt>
                <c:pt idx="33">
                  <c:v>0.1925</c:v>
                </c:pt>
                <c:pt idx="34">
                  <c:v>0.1988</c:v>
                </c:pt>
                <c:pt idx="35">
                  <c:v>0.21079999999999999</c:v>
                </c:pt>
                <c:pt idx="36">
                  <c:v>0.22220000000000001</c:v>
                </c:pt>
                <c:pt idx="37">
                  <c:v>0.2331</c:v>
                </c:pt>
                <c:pt idx="38">
                  <c:v>0.24349999999999999</c:v>
                </c:pt>
                <c:pt idx="39">
                  <c:v>0.25340000000000001</c:v>
                </c:pt>
                <c:pt idx="40">
                  <c:v>0.26300000000000001</c:v>
                </c:pt>
                <c:pt idx="41">
                  <c:v>0.28110000000000002</c:v>
                </c:pt>
                <c:pt idx="42">
                  <c:v>0.29820000000000002</c:v>
                </c:pt>
                <c:pt idx="43">
                  <c:v>0.31430000000000002</c:v>
                </c:pt>
                <c:pt idx="44">
                  <c:v>0.3296</c:v>
                </c:pt>
                <c:pt idx="45">
                  <c:v>0.34429999999999999</c:v>
                </c:pt>
                <c:pt idx="46">
                  <c:v>0.3584</c:v>
                </c:pt>
                <c:pt idx="47">
                  <c:v>0.37190000000000001</c:v>
                </c:pt>
                <c:pt idx="48">
                  <c:v>0.38490000000000002</c:v>
                </c:pt>
                <c:pt idx="49">
                  <c:v>0.39760000000000001</c:v>
                </c:pt>
                <c:pt idx="50">
                  <c:v>0.4098</c:v>
                </c:pt>
                <c:pt idx="51">
                  <c:v>0.42170000000000002</c:v>
                </c:pt>
                <c:pt idx="52">
                  <c:v>0.44450000000000001</c:v>
                </c:pt>
                <c:pt idx="53">
                  <c:v>0.47149999999999997</c:v>
                </c:pt>
                <c:pt idx="54">
                  <c:v>0.497</c:v>
                </c:pt>
                <c:pt idx="55">
                  <c:v>0.5212</c:v>
                </c:pt>
                <c:pt idx="56">
                  <c:v>0.5444</c:v>
                </c:pt>
                <c:pt idx="57">
                  <c:v>0.56659999999999999</c:v>
                </c:pt>
                <c:pt idx="58">
                  <c:v>0.58799999999999997</c:v>
                </c:pt>
                <c:pt idx="59">
                  <c:v>0.60860000000000003</c:v>
                </c:pt>
                <c:pt idx="60">
                  <c:v>0.62860000000000005</c:v>
                </c:pt>
                <c:pt idx="61">
                  <c:v>0.75790000000000002</c:v>
                </c:pt>
                <c:pt idx="62">
                  <c:v>0.85719999999999996</c:v>
                </c:pt>
                <c:pt idx="63">
                  <c:v>0.93289999999999995</c:v>
                </c:pt>
                <c:pt idx="64">
                  <c:v>0.99070000000000003</c:v>
                </c:pt>
                <c:pt idx="65">
                  <c:v>1.036</c:v>
                </c:pt>
                <c:pt idx="66">
                  <c:v>1.071</c:v>
                </c:pt>
                <c:pt idx="67">
                  <c:v>1.1259999999999999</c:v>
                </c:pt>
                <c:pt idx="68">
                  <c:v>1.1679999999999999</c:v>
                </c:pt>
                <c:pt idx="69">
                  <c:v>1.204</c:v>
                </c:pt>
                <c:pt idx="70">
                  <c:v>1.2370000000000001</c:v>
                </c:pt>
                <c:pt idx="71">
                  <c:v>1.2689999999999999</c:v>
                </c:pt>
                <c:pt idx="72">
                  <c:v>1.3</c:v>
                </c:pt>
                <c:pt idx="73">
                  <c:v>1.3320000000000001</c:v>
                </c:pt>
                <c:pt idx="74">
                  <c:v>1.3640000000000001</c:v>
                </c:pt>
                <c:pt idx="75">
                  <c:v>1.3979999999999999</c:v>
                </c:pt>
                <c:pt idx="76">
                  <c:v>1.4319999999999999</c:v>
                </c:pt>
                <c:pt idx="77">
                  <c:v>1.468</c:v>
                </c:pt>
                <c:pt idx="78">
                  <c:v>1.5429999999999999</c:v>
                </c:pt>
                <c:pt idx="79">
                  <c:v>1.6419999999999999</c:v>
                </c:pt>
                <c:pt idx="80">
                  <c:v>1.7470000000000001</c:v>
                </c:pt>
                <c:pt idx="81">
                  <c:v>1.855</c:v>
                </c:pt>
                <c:pt idx="82">
                  <c:v>1.966</c:v>
                </c:pt>
                <c:pt idx="83">
                  <c:v>2.0790000000000002</c:v>
                </c:pt>
                <c:pt idx="84">
                  <c:v>2.1930000000000001</c:v>
                </c:pt>
                <c:pt idx="85">
                  <c:v>2.3069999999999999</c:v>
                </c:pt>
                <c:pt idx="86">
                  <c:v>2.4209999999999998</c:v>
                </c:pt>
                <c:pt idx="87">
                  <c:v>2.6480000000000001</c:v>
                </c:pt>
                <c:pt idx="88">
                  <c:v>2.87</c:v>
                </c:pt>
                <c:pt idx="89">
                  <c:v>3.0870000000000002</c:v>
                </c:pt>
                <c:pt idx="90">
                  <c:v>3.2959999999999998</c:v>
                </c:pt>
                <c:pt idx="91">
                  <c:v>3.4969999999999999</c:v>
                </c:pt>
                <c:pt idx="92">
                  <c:v>3.6909999999999998</c:v>
                </c:pt>
                <c:pt idx="93">
                  <c:v>4.0529999999999999</c:v>
                </c:pt>
                <c:pt idx="94">
                  <c:v>4.383</c:v>
                </c:pt>
                <c:pt idx="95">
                  <c:v>4.6829999999999998</c:v>
                </c:pt>
                <c:pt idx="96">
                  <c:v>4.9560000000000004</c:v>
                </c:pt>
                <c:pt idx="97">
                  <c:v>5.2039999999999997</c:v>
                </c:pt>
                <c:pt idx="98">
                  <c:v>5.4290000000000003</c:v>
                </c:pt>
                <c:pt idx="99">
                  <c:v>5.6349999999999998</c:v>
                </c:pt>
                <c:pt idx="100">
                  <c:v>5.8230000000000004</c:v>
                </c:pt>
                <c:pt idx="101">
                  <c:v>5.9950000000000001</c:v>
                </c:pt>
                <c:pt idx="102">
                  <c:v>6.1529999999999996</c:v>
                </c:pt>
                <c:pt idx="103">
                  <c:v>6.298</c:v>
                </c:pt>
                <c:pt idx="104">
                  <c:v>6.5570000000000004</c:v>
                </c:pt>
                <c:pt idx="105">
                  <c:v>6.8310000000000004</c:v>
                </c:pt>
                <c:pt idx="106">
                  <c:v>7.0620000000000003</c:v>
                </c:pt>
                <c:pt idx="107">
                  <c:v>7.2590000000000003</c:v>
                </c:pt>
                <c:pt idx="108">
                  <c:v>7.4279999999999999</c:v>
                </c:pt>
                <c:pt idx="109">
                  <c:v>7.5759999999999996</c:v>
                </c:pt>
                <c:pt idx="110">
                  <c:v>7.7060000000000004</c:v>
                </c:pt>
                <c:pt idx="111">
                  <c:v>7.8220000000000001</c:v>
                </c:pt>
                <c:pt idx="112">
                  <c:v>7.9240000000000004</c:v>
                </c:pt>
                <c:pt idx="113">
                  <c:v>8.0990000000000002</c:v>
                </c:pt>
                <c:pt idx="114">
                  <c:v>8.2420000000000009</c:v>
                </c:pt>
                <c:pt idx="115">
                  <c:v>8.36</c:v>
                </c:pt>
                <c:pt idx="116">
                  <c:v>8.4589999999999996</c:v>
                </c:pt>
                <c:pt idx="117">
                  <c:v>8.5419999999999998</c:v>
                </c:pt>
                <c:pt idx="118">
                  <c:v>8.6129999999999995</c:v>
                </c:pt>
                <c:pt idx="119">
                  <c:v>8.7240000000000002</c:v>
                </c:pt>
                <c:pt idx="120">
                  <c:v>8.8040000000000003</c:v>
                </c:pt>
                <c:pt idx="121">
                  <c:v>8.8620000000000001</c:v>
                </c:pt>
                <c:pt idx="122">
                  <c:v>8.9019999999999992</c:v>
                </c:pt>
                <c:pt idx="123">
                  <c:v>8.9280000000000008</c:v>
                </c:pt>
                <c:pt idx="124">
                  <c:v>8.9429999999999996</c:v>
                </c:pt>
                <c:pt idx="125">
                  <c:v>8.9489999999999998</c:v>
                </c:pt>
                <c:pt idx="126">
                  <c:v>8.9480000000000004</c:v>
                </c:pt>
                <c:pt idx="127">
                  <c:v>8.94</c:v>
                </c:pt>
                <c:pt idx="128">
                  <c:v>8.9269999999999996</c:v>
                </c:pt>
                <c:pt idx="129">
                  <c:v>8.9090000000000007</c:v>
                </c:pt>
                <c:pt idx="130">
                  <c:v>8.8610000000000007</c:v>
                </c:pt>
                <c:pt idx="131">
                  <c:v>8.7859999999999996</c:v>
                </c:pt>
                <c:pt idx="132">
                  <c:v>8.6959999999999997</c:v>
                </c:pt>
                <c:pt idx="133">
                  <c:v>8.5980000000000008</c:v>
                </c:pt>
                <c:pt idx="134">
                  <c:v>8.4920000000000009</c:v>
                </c:pt>
                <c:pt idx="135">
                  <c:v>8.3819999999999997</c:v>
                </c:pt>
                <c:pt idx="136">
                  <c:v>8.2690000000000001</c:v>
                </c:pt>
                <c:pt idx="137">
                  <c:v>8.1549999999999994</c:v>
                </c:pt>
                <c:pt idx="138">
                  <c:v>8.0389999999999997</c:v>
                </c:pt>
                <c:pt idx="139">
                  <c:v>7.7839999999999998</c:v>
                </c:pt>
                <c:pt idx="140">
                  <c:v>7.4770000000000003</c:v>
                </c:pt>
                <c:pt idx="141">
                  <c:v>7.2229999999999999</c:v>
                </c:pt>
                <c:pt idx="142">
                  <c:v>6.9809999999999999</c:v>
                </c:pt>
                <c:pt idx="143">
                  <c:v>6.75</c:v>
                </c:pt>
                <c:pt idx="144">
                  <c:v>6.532</c:v>
                </c:pt>
                <c:pt idx="145">
                  <c:v>6.1280000000000001</c:v>
                </c:pt>
                <c:pt idx="146">
                  <c:v>5.766</c:v>
                </c:pt>
                <c:pt idx="147">
                  <c:v>5.44</c:v>
                </c:pt>
                <c:pt idx="148">
                  <c:v>5.1470000000000002</c:v>
                </c:pt>
                <c:pt idx="149">
                  <c:v>4.8810000000000002</c:v>
                </c:pt>
                <c:pt idx="150">
                  <c:v>4.641</c:v>
                </c:pt>
                <c:pt idx="151">
                  <c:v>4.4219999999999997</c:v>
                </c:pt>
                <c:pt idx="152">
                  <c:v>4.2220000000000004</c:v>
                </c:pt>
                <c:pt idx="153">
                  <c:v>4.04</c:v>
                </c:pt>
                <c:pt idx="154">
                  <c:v>3.8719999999999999</c:v>
                </c:pt>
                <c:pt idx="155">
                  <c:v>3.7170000000000001</c:v>
                </c:pt>
                <c:pt idx="156">
                  <c:v>3.4420000000000002</c:v>
                </c:pt>
                <c:pt idx="157">
                  <c:v>3.1509999999999998</c:v>
                </c:pt>
                <c:pt idx="158">
                  <c:v>2.9060000000000001</c:v>
                </c:pt>
                <c:pt idx="159">
                  <c:v>2.6970000000000001</c:v>
                </c:pt>
                <c:pt idx="160">
                  <c:v>2.5169999999999999</c:v>
                </c:pt>
                <c:pt idx="161">
                  <c:v>2.3610000000000002</c:v>
                </c:pt>
                <c:pt idx="162">
                  <c:v>2.2240000000000002</c:v>
                </c:pt>
                <c:pt idx="163">
                  <c:v>2.1040000000000001</c:v>
                </c:pt>
                <c:pt idx="164">
                  <c:v>1.9970000000000001</c:v>
                </c:pt>
                <c:pt idx="165">
                  <c:v>1.8169999999999999</c:v>
                </c:pt>
                <c:pt idx="166">
                  <c:v>1.6739999999999999</c:v>
                </c:pt>
                <c:pt idx="167">
                  <c:v>1.56</c:v>
                </c:pt>
                <c:pt idx="168">
                  <c:v>1.468</c:v>
                </c:pt>
                <c:pt idx="169">
                  <c:v>1.3779999999999999</c:v>
                </c:pt>
                <c:pt idx="170">
                  <c:v>1.3</c:v>
                </c:pt>
                <c:pt idx="171">
                  <c:v>1.17</c:v>
                </c:pt>
                <c:pt idx="172">
                  <c:v>1.0669999999999999</c:v>
                </c:pt>
                <c:pt idx="173">
                  <c:v>0.98250000000000004</c:v>
                </c:pt>
                <c:pt idx="174">
                  <c:v>0.91210000000000002</c:v>
                </c:pt>
                <c:pt idx="175">
                  <c:v>0.85260000000000002</c:v>
                </c:pt>
                <c:pt idx="176">
                  <c:v>0.80149999999999999</c:v>
                </c:pt>
                <c:pt idx="177">
                  <c:v>0.7571</c:v>
                </c:pt>
                <c:pt idx="178">
                  <c:v>0.71830000000000005</c:v>
                </c:pt>
                <c:pt idx="179">
                  <c:v>0.68400000000000005</c:v>
                </c:pt>
                <c:pt idx="180">
                  <c:v>0.65339999999999998</c:v>
                </c:pt>
                <c:pt idx="181">
                  <c:v>0.626</c:v>
                </c:pt>
                <c:pt idx="182">
                  <c:v>0.57889999999999997</c:v>
                </c:pt>
                <c:pt idx="183">
                  <c:v>0.53120000000000001</c:v>
                </c:pt>
                <c:pt idx="184">
                  <c:v>0.49249999999999999</c:v>
                </c:pt>
                <c:pt idx="185">
                  <c:v>0.46039999999999998</c:v>
                </c:pt>
                <c:pt idx="186">
                  <c:v>0.4335</c:v>
                </c:pt>
                <c:pt idx="187">
                  <c:v>0.41049999999999998</c:v>
                </c:pt>
                <c:pt idx="188">
                  <c:v>0.3906</c:v>
                </c:pt>
                <c:pt idx="189">
                  <c:v>0.37330000000000002</c:v>
                </c:pt>
                <c:pt idx="190">
                  <c:v>0.35809999999999997</c:v>
                </c:pt>
                <c:pt idx="191">
                  <c:v>0.33250000000000002</c:v>
                </c:pt>
                <c:pt idx="192">
                  <c:v>0.312</c:v>
                </c:pt>
                <c:pt idx="193">
                  <c:v>0.29509999999999997</c:v>
                </c:pt>
                <c:pt idx="194">
                  <c:v>0.28100000000000003</c:v>
                </c:pt>
                <c:pt idx="195">
                  <c:v>0.26910000000000001</c:v>
                </c:pt>
                <c:pt idx="196">
                  <c:v>0.25879999999999997</c:v>
                </c:pt>
                <c:pt idx="197">
                  <c:v>0.2422</c:v>
                </c:pt>
                <c:pt idx="198">
                  <c:v>0.22939999999999999</c:v>
                </c:pt>
                <c:pt idx="199">
                  <c:v>0.21920000000000001</c:v>
                </c:pt>
                <c:pt idx="200">
                  <c:v>0.21099999999999999</c:v>
                </c:pt>
                <c:pt idx="201">
                  <c:v>0.20430000000000001</c:v>
                </c:pt>
                <c:pt idx="202">
                  <c:v>0.19869999999999999</c:v>
                </c:pt>
                <c:pt idx="203">
                  <c:v>0.19400000000000001</c:v>
                </c:pt>
                <c:pt idx="204">
                  <c:v>0.18990000000000001</c:v>
                </c:pt>
                <c:pt idx="205">
                  <c:v>0.1865</c:v>
                </c:pt>
                <c:pt idx="206">
                  <c:v>0.18360000000000001</c:v>
                </c:pt>
                <c:pt idx="207">
                  <c:v>0.18099999999999999</c:v>
                </c:pt>
                <c:pt idx="208">
                  <c:v>0.17680000000000001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7B8-42BF-B67F-C6074F747FF6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srim20Ne_Si!$D$20:$D$228</c:f>
              <c:numCache>
                <c:formatCode>0.000000</c:formatCode>
                <c:ptCount val="209"/>
                <c:pt idx="0">
                  <c:v>9.999949999999999E-6</c:v>
                </c:pt>
                <c:pt idx="1">
                  <c:v>1.1249950000000001E-5</c:v>
                </c:pt>
                <c:pt idx="2">
                  <c:v>1.2499949999999999E-5</c:v>
                </c:pt>
                <c:pt idx="3">
                  <c:v>1.374995E-5</c:v>
                </c:pt>
                <c:pt idx="4">
                  <c:v>1.499995E-5</c:v>
                </c:pt>
                <c:pt idx="5">
                  <c:v>1.6249950000000002E-5</c:v>
                </c:pt>
                <c:pt idx="6">
                  <c:v>1.7499950000000002E-5</c:v>
                </c:pt>
                <c:pt idx="7">
                  <c:v>1.8749950000000002E-5</c:v>
                </c:pt>
                <c:pt idx="8">
                  <c:v>1.9999950000000002E-5</c:v>
                </c:pt>
                <c:pt idx="9">
                  <c:v>2.2499950000000001E-5</c:v>
                </c:pt>
                <c:pt idx="10" formatCode="0.00000">
                  <c:v>2.4999950000000001E-5</c:v>
                </c:pt>
                <c:pt idx="11" formatCode="0.00000">
                  <c:v>2.7499950000000001E-5</c:v>
                </c:pt>
                <c:pt idx="12" formatCode="0.00000">
                  <c:v>2.9999950000000001E-5</c:v>
                </c:pt>
                <c:pt idx="13" formatCode="0.00000">
                  <c:v>3.249995E-5</c:v>
                </c:pt>
                <c:pt idx="14" formatCode="0.00000">
                  <c:v>3.499995E-5</c:v>
                </c:pt>
                <c:pt idx="15" formatCode="0.00000">
                  <c:v>3.999995E-5</c:v>
                </c:pt>
                <c:pt idx="16" formatCode="0.00000">
                  <c:v>4.4999950000000006E-5</c:v>
                </c:pt>
                <c:pt idx="17" formatCode="0.00000">
                  <c:v>4.9999950000000006E-5</c:v>
                </c:pt>
                <c:pt idx="18" formatCode="0.00000">
                  <c:v>5.5000000000000002E-5</c:v>
                </c:pt>
                <c:pt idx="19" formatCode="0.00000">
                  <c:v>5.9999999999999995E-5</c:v>
                </c:pt>
                <c:pt idx="20" formatCode="0.00000">
                  <c:v>6.4999999999999994E-5</c:v>
                </c:pt>
                <c:pt idx="21" formatCode="0.00000">
                  <c:v>6.9999999999999994E-5</c:v>
                </c:pt>
                <c:pt idx="22" formatCode="0.00000">
                  <c:v>7.5000000000000007E-5</c:v>
                </c:pt>
                <c:pt idx="23" formatCode="0.00000">
                  <c:v>8.0000000000000007E-5</c:v>
                </c:pt>
                <c:pt idx="24" formatCode="0.00000">
                  <c:v>8.4999999999999993E-5</c:v>
                </c:pt>
                <c:pt idx="25" formatCode="0.00000">
                  <c:v>8.9999999999999992E-5</c:v>
                </c:pt>
                <c:pt idx="26" formatCode="0.00000">
                  <c:v>1E-4</c:v>
                </c:pt>
                <c:pt idx="27" formatCode="0.00000">
                  <c:v>1.125E-4</c:v>
                </c:pt>
                <c:pt idx="28" formatCode="0.00000">
                  <c:v>1.25E-4</c:v>
                </c:pt>
                <c:pt idx="29" formatCode="0.00000">
                  <c:v>1.3749999999999998E-4</c:v>
                </c:pt>
                <c:pt idx="30" formatCode="0.00000">
                  <c:v>1.5000000000000001E-4</c:v>
                </c:pt>
                <c:pt idx="31" formatCode="0.00000">
                  <c:v>1.6249999999999999E-4</c:v>
                </c:pt>
                <c:pt idx="32" formatCode="0.00000">
                  <c:v>1.75E-4</c:v>
                </c:pt>
                <c:pt idx="33" formatCode="0.00000">
                  <c:v>1.875E-4</c:v>
                </c:pt>
                <c:pt idx="34" formatCode="0.00000">
                  <c:v>2.0000000000000001E-4</c:v>
                </c:pt>
                <c:pt idx="35" formatCode="0.00000">
                  <c:v>2.2499999999999999E-4</c:v>
                </c:pt>
                <c:pt idx="36" formatCode="0.00000">
                  <c:v>2.5000000000000001E-4</c:v>
                </c:pt>
                <c:pt idx="37" formatCode="0.00000">
                  <c:v>2.7499999999999996E-4</c:v>
                </c:pt>
                <c:pt idx="38" formatCode="0.00000">
                  <c:v>3.0000000000000003E-4</c:v>
                </c:pt>
                <c:pt idx="39" formatCode="0.00000">
                  <c:v>3.2499999999999999E-4</c:v>
                </c:pt>
                <c:pt idx="40" formatCode="0.00000">
                  <c:v>3.5E-4</c:v>
                </c:pt>
                <c:pt idx="41" formatCode="0.00000">
                  <c:v>4.0000000000000002E-4</c:v>
                </c:pt>
                <c:pt idx="42" formatCode="0.00000">
                  <c:v>4.4999999999999999E-4</c:v>
                </c:pt>
                <c:pt idx="43" formatCode="0.00000">
                  <c:v>5.0000000000000001E-4</c:v>
                </c:pt>
                <c:pt idx="44" formatCode="0.00000">
                  <c:v>5.4999999999999992E-4</c:v>
                </c:pt>
                <c:pt idx="45" formatCode="0.00000">
                  <c:v>6.0000000000000006E-4</c:v>
                </c:pt>
                <c:pt idx="46" formatCode="0.00000">
                  <c:v>6.4999999999999997E-4</c:v>
                </c:pt>
                <c:pt idx="47" formatCode="0.00000">
                  <c:v>6.9999999999999999E-4</c:v>
                </c:pt>
                <c:pt idx="48" formatCode="0.00000">
                  <c:v>7.5000000000000002E-4</c:v>
                </c:pt>
                <c:pt idx="49" formatCode="0.00000">
                  <c:v>8.0000000000000004E-4</c:v>
                </c:pt>
                <c:pt idx="50" formatCode="0.00000">
                  <c:v>8.5000000000000006E-4</c:v>
                </c:pt>
                <c:pt idx="51" formatCode="0.00000">
                  <c:v>8.9999999999999998E-4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1.6250000000000001E-3</c:v>
                </c:pt>
                <c:pt idx="58" formatCode="0.00000">
                  <c:v>1.7500000000000003E-3</c:v>
                </c:pt>
                <c:pt idx="59" formatCode="0.00000">
                  <c:v>1.8749999999999999E-3</c:v>
                </c:pt>
                <c:pt idx="60" formatCode="0.00000">
                  <c:v>2E-3</c:v>
                </c:pt>
                <c:pt idx="61" formatCode="0.00000">
                  <c:v>2.2499999999999998E-3</c:v>
                </c:pt>
                <c:pt idx="62" formatCode="0.00000">
                  <c:v>2.5000000000000001E-3</c:v>
                </c:pt>
                <c:pt idx="63" formatCode="0.00000">
                  <c:v>2.7499999999999998E-3</c:v>
                </c:pt>
                <c:pt idx="64" formatCode="0.00000">
                  <c:v>3.0000000000000001E-3</c:v>
                </c:pt>
                <c:pt idx="65" formatCode="0.00000">
                  <c:v>3.2500000000000003E-3</c:v>
                </c:pt>
                <c:pt idx="66" formatCode="0.00000">
                  <c:v>3.5000000000000005E-3</c:v>
                </c:pt>
                <c:pt idx="67" formatCode="0.00000">
                  <c:v>4.0000000000000001E-3</c:v>
                </c:pt>
                <c:pt idx="68" formatCode="0.00000">
                  <c:v>4.4999999999999997E-3</c:v>
                </c:pt>
                <c:pt idx="69" formatCode="0.00000">
                  <c:v>5.0000000000000001E-3</c:v>
                </c:pt>
                <c:pt idx="70" formatCode="0.00000">
                  <c:v>5.4999999999999997E-3</c:v>
                </c:pt>
                <c:pt idx="71" formatCode="0.00000">
                  <c:v>6.0000000000000001E-3</c:v>
                </c:pt>
                <c:pt idx="72" formatCode="0.00000">
                  <c:v>6.5000000000000006E-3</c:v>
                </c:pt>
                <c:pt idx="73" formatCode="0.00000">
                  <c:v>7.000000000000001E-3</c:v>
                </c:pt>
                <c:pt idx="74" formatCode="0.00000">
                  <c:v>7.4999999999999997E-3</c:v>
                </c:pt>
                <c:pt idx="75" formatCode="0.00000">
                  <c:v>8.0000000000000002E-3</c:v>
                </c:pt>
                <c:pt idx="76" formatCode="0.00000">
                  <c:v>8.5000000000000006E-3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1.3750000000000002E-2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1.7499999999999998E-2</c:v>
                </c:pt>
                <c:pt idx="85" formatCode="0.00000">
                  <c:v>1.8749999999999999E-2</c:v>
                </c:pt>
                <c:pt idx="86" formatCode="0.00000">
                  <c:v>0.02</c:v>
                </c:pt>
                <c:pt idx="87" formatCode="0.000">
                  <c:v>2.2499999999999999E-2</c:v>
                </c:pt>
                <c:pt idx="88" formatCode="0.000">
                  <c:v>2.5000000000000001E-2</c:v>
                </c:pt>
                <c:pt idx="89" formatCode="0.000">
                  <c:v>2.7500000000000004E-2</c:v>
                </c:pt>
                <c:pt idx="90" formatCode="0.000">
                  <c:v>0.03</c:v>
                </c:pt>
                <c:pt idx="91" formatCode="0.000">
                  <c:v>3.2500000000000001E-2</c:v>
                </c:pt>
                <c:pt idx="92" formatCode="0.000">
                  <c:v>3.4999999999999996E-2</c:v>
                </c:pt>
                <c:pt idx="93" formatCode="0.000">
                  <c:v>0.04</c:v>
                </c:pt>
                <c:pt idx="94" formatCode="0.000">
                  <c:v>4.4999999999999998E-2</c:v>
                </c:pt>
                <c:pt idx="95" formatCode="0.000">
                  <c:v>0.05</c:v>
                </c:pt>
                <c:pt idx="96" formatCode="0.000">
                  <c:v>5.5000000000000007E-2</c:v>
                </c:pt>
                <c:pt idx="97" formatCode="0.000">
                  <c:v>0.06</c:v>
                </c:pt>
                <c:pt idx="98" formatCode="0.000">
                  <c:v>6.5000000000000002E-2</c:v>
                </c:pt>
                <c:pt idx="99" formatCode="0.000">
                  <c:v>6.9999999999999993E-2</c:v>
                </c:pt>
                <c:pt idx="100" formatCode="0.000">
                  <c:v>7.4999999999999997E-2</c:v>
                </c:pt>
                <c:pt idx="101" formatCode="0.000">
                  <c:v>0.08</c:v>
                </c:pt>
                <c:pt idx="102" formatCode="0.000">
                  <c:v>8.4999999999999992E-2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0.1875</c:v>
                </c:pt>
                <c:pt idx="112" formatCode="0.000">
                  <c:v>0.2</c:v>
                </c:pt>
                <c:pt idx="113" formatCode="0.000">
                  <c:v>0.22500000000000001</c:v>
                </c:pt>
                <c:pt idx="114" formatCode="0.000">
                  <c:v>0.25</c:v>
                </c:pt>
                <c:pt idx="115" formatCode="0.000">
                  <c:v>0.27500000000000002</c:v>
                </c:pt>
                <c:pt idx="116" formatCode="0.000">
                  <c:v>0.3</c:v>
                </c:pt>
                <c:pt idx="117" formatCode="0.000">
                  <c:v>0.32500000000000001</c:v>
                </c:pt>
                <c:pt idx="118" formatCode="0.000">
                  <c:v>0.35</c:v>
                </c:pt>
                <c:pt idx="119" formatCode="0.000">
                  <c:v>0.4</c:v>
                </c:pt>
                <c:pt idx="120" formatCode="0.000">
                  <c:v>0.45</c:v>
                </c:pt>
                <c:pt idx="121" formatCode="0.000">
                  <c:v>0.5</c:v>
                </c:pt>
                <c:pt idx="122" formatCode="0.000">
                  <c:v>0.55000000000000004</c:v>
                </c:pt>
                <c:pt idx="123" formatCode="0.000">
                  <c:v>0.6</c:v>
                </c:pt>
                <c:pt idx="124" formatCode="0.000">
                  <c:v>0.65</c:v>
                </c:pt>
                <c:pt idx="125" formatCode="0.000">
                  <c:v>0.7</c:v>
                </c:pt>
                <c:pt idx="126" formatCode="0.000">
                  <c:v>0.75</c:v>
                </c:pt>
                <c:pt idx="127" formatCode="0.000">
                  <c:v>0.8</c:v>
                </c:pt>
                <c:pt idx="128" formatCode="0.000">
                  <c:v>0.85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1.875</c:v>
                </c:pt>
                <c:pt idx="138" formatCode="0.000">
                  <c:v>2</c:v>
                </c:pt>
                <c:pt idx="139" formatCode="0.000">
                  <c:v>2.25</c:v>
                </c:pt>
                <c:pt idx="140" formatCode="0.000">
                  <c:v>2.5</c:v>
                </c:pt>
                <c:pt idx="141" formatCode="0.000">
                  <c:v>2.75</c:v>
                </c:pt>
                <c:pt idx="142" formatCode="0.000">
                  <c:v>3</c:v>
                </c:pt>
                <c:pt idx="143" formatCode="0.000">
                  <c:v>3.25</c:v>
                </c:pt>
                <c:pt idx="144" formatCode="0.000">
                  <c:v>3.5</c:v>
                </c:pt>
                <c:pt idx="145" formatCode="0.000">
                  <c:v>4</c:v>
                </c:pt>
                <c:pt idx="146" formatCode="0.000">
                  <c:v>4.5</c:v>
                </c:pt>
                <c:pt idx="147" formatCode="0.000">
                  <c:v>5</c:v>
                </c:pt>
                <c:pt idx="148" formatCode="0.000">
                  <c:v>5.5</c:v>
                </c:pt>
                <c:pt idx="149" formatCode="0.000">
                  <c:v>6</c:v>
                </c:pt>
                <c:pt idx="150" formatCode="0.000">
                  <c:v>6.5</c:v>
                </c:pt>
                <c:pt idx="151" formatCode="0.000">
                  <c:v>7</c:v>
                </c:pt>
                <c:pt idx="152" formatCode="0.000">
                  <c:v>7.5</c:v>
                </c:pt>
                <c:pt idx="153" formatCode="0.000">
                  <c:v>8</c:v>
                </c:pt>
                <c:pt idx="154" formatCode="0.000">
                  <c:v>8.5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18.75</c:v>
                </c:pt>
                <c:pt idx="164" formatCode="0.000">
                  <c:v>20</c:v>
                </c:pt>
                <c:pt idx="165" formatCode="0.000">
                  <c:v>22.5</c:v>
                </c:pt>
                <c:pt idx="166" formatCode="0.000">
                  <c:v>25</c:v>
                </c:pt>
                <c:pt idx="167" formatCode="0.000">
                  <c:v>27.5</c:v>
                </c:pt>
                <c:pt idx="168" formatCode="0.000">
                  <c:v>30</c:v>
                </c:pt>
                <c:pt idx="169" formatCode="0.000">
                  <c:v>32.5</c:v>
                </c:pt>
                <c:pt idx="170" formatCode="0.000">
                  <c:v>35</c:v>
                </c:pt>
                <c:pt idx="171" formatCode="0.000">
                  <c:v>40</c:v>
                </c:pt>
                <c:pt idx="172" formatCode="0.000">
                  <c:v>45</c:v>
                </c:pt>
                <c:pt idx="173" formatCode="0.000">
                  <c:v>50</c:v>
                </c:pt>
                <c:pt idx="174" formatCode="0.000">
                  <c:v>55</c:v>
                </c:pt>
                <c:pt idx="175" formatCode="0.000">
                  <c:v>60</c:v>
                </c:pt>
                <c:pt idx="176" formatCode="0.000">
                  <c:v>65</c:v>
                </c:pt>
                <c:pt idx="177" formatCode="0.000">
                  <c:v>70</c:v>
                </c:pt>
                <c:pt idx="178" formatCode="0.000">
                  <c:v>75</c:v>
                </c:pt>
                <c:pt idx="179" formatCode="0.000">
                  <c:v>80</c:v>
                </c:pt>
                <c:pt idx="180" formatCode="0.000">
                  <c:v>85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187.5</c:v>
                </c:pt>
                <c:pt idx="190" formatCode="0.000">
                  <c:v>200</c:v>
                </c:pt>
                <c:pt idx="191" formatCode="0.000">
                  <c:v>225</c:v>
                </c:pt>
                <c:pt idx="192" formatCode="0.000">
                  <c:v>250</c:v>
                </c:pt>
                <c:pt idx="193" formatCode="0.000">
                  <c:v>275</c:v>
                </c:pt>
                <c:pt idx="194" formatCode="0.000">
                  <c:v>300</c:v>
                </c:pt>
                <c:pt idx="195" formatCode="0.000">
                  <c:v>325</c:v>
                </c:pt>
                <c:pt idx="196" formatCode="0.000">
                  <c:v>350</c:v>
                </c:pt>
                <c:pt idx="197" formatCode="0.000">
                  <c:v>400</c:v>
                </c:pt>
                <c:pt idx="198" formatCode="0.000">
                  <c:v>450</c:v>
                </c:pt>
                <c:pt idx="199" formatCode="0.000">
                  <c:v>500</c:v>
                </c:pt>
                <c:pt idx="200" formatCode="0.000">
                  <c:v>550</c:v>
                </c:pt>
                <c:pt idx="201" formatCode="0.000">
                  <c:v>600</c:v>
                </c:pt>
                <c:pt idx="202" formatCode="0.000">
                  <c:v>650</c:v>
                </c:pt>
                <c:pt idx="203" formatCode="0.000">
                  <c:v>700</c:v>
                </c:pt>
                <c:pt idx="204" formatCode="0.000">
                  <c:v>750</c:v>
                </c:pt>
                <c:pt idx="205" formatCode="0.000">
                  <c:v>800</c:v>
                </c:pt>
                <c:pt idx="206" formatCode="0.000">
                  <c:v>850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srim20Ne_Si!$F$20:$F$228</c:f>
              <c:numCache>
                <c:formatCode>0.000E+00</c:formatCode>
                <c:ptCount val="209"/>
                <c:pt idx="0">
                  <c:v>0.44140000000000001</c:v>
                </c:pt>
                <c:pt idx="1">
                  <c:v>0.46300000000000002</c:v>
                </c:pt>
                <c:pt idx="2">
                  <c:v>0.4829</c:v>
                </c:pt>
                <c:pt idx="3">
                  <c:v>0.50119999999999998</c:v>
                </c:pt>
                <c:pt idx="4">
                  <c:v>0.51819999999999999</c:v>
                </c:pt>
                <c:pt idx="5">
                  <c:v>0.53400000000000003</c:v>
                </c:pt>
                <c:pt idx="6">
                  <c:v>0.54890000000000005</c:v>
                </c:pt>
                <c:pt idx="7">
                  <c:v>0.56279999999999997</c:v>
                </c:pt>
                <c:pt idx="8">
                  <c:v>0.57599999999999996</c:v>
                </c:pt>
                <c:pt idx="9">
                  <c:v>0.60029999999999994</c:v>
                </c:pt>
                <c:pt idx="10">
                  <c:v>0.62229999999999996</c:v>
                </c:pt>
                <c:pt idx="11">
                  <c:v>0.64229999999999998</c:v>
                </c:pt>
                <c:pt idx="12">
                  <c:v>0.66059999999999997</c:v>
                </c:pt>
                <c:pt idx="13">
                  <c:v>0.67759999999999998</c:v>
                </c:pt>
                <c:pt idx="14">
                  <c:v>0.69330000000000003</c:v>
                </c:pt>
                <c:pt idx="15">
                  <c:v>0.72160000000000002</c:v>
                </c:pt>
                <c:pt idx="16">
                  <c:v>0.74639999999999995</c:v>
                </c:pt>
                <c:pt idx="17">
                  <c:v>0.76849999999999996</c:v>
                </c:pt>
                <c:pt idx="18">
                  <c:v>0.7883</c:v>
                </c:pt>
                <c:pt idx="19">
                  <c:v>0.80620000000000003</c:v>
                </c:pt>
                <c:pt idx="20">
                  <c:v>0.82240000000000002</c:v>
                </c:pt>
                <c:pt idx="21">
                  <c:v>0.83720000000000006</c:v>
                </c:pt>
                <c:pt idx="22">
                  <c:v>0.8508</c:v>
                </c:pt>
                <c:pt idx="23">
                  <c:v>0.86329999999999996</c:v>
                </c:pt>
                <c:pt idx="24">
                  <c:v>0.87490000000000001</c:v>
                </c:pt>
                <c:pt idx="25">
                  <c:v>0.88570000000000004</c:v>
                </c:pt>
                <c:pt idx="26">
                  <c:v>0.90490000000000004</c:v>
                </c:pt>
                <c:pt idx="27">
                  <c:v>0.92559999999999998</c:v>
                </c:pt>
                <c:pt idx="28">
                  <c:v>0.94320000000000004</c:v>
                </c:pt>
                <c:pt idx="29">
                  <c:v>0.95830000000000004</c:v>
                </c:pt>
                <c:pt idx="30">
                  <c:v>0.97140000000000004</c:v>
                </c:pt>
                <c:pt idx="31">
                  <c:v>0.98270000000000002</c:v>
                </c:pt>
                <c:pt idx="32">
                  <c:v>0.99260000000000004</c:v>
                </c:pt>
                <c:pt idx="33">
                  <c:v>1.0009999999999999</c:v>
                </c:pt>
                <c:pt idx="34">
                  <c:v>1.0089999999999999</c:v>
                </c:pt>
                <c:pt idx="35">
                  <c:v>1.022</c:v>
                </c:pt>
                <c:pt idx="36">
                  <c:v>1.0309999999999999</c:v>
                </c:pt>
                <c:pt idx="37">
                  <c:v>1.0389999999999999</c:v>
                </c:pt>
                <c:pt idx="38">
                  <c:v>1.044</c:v>
                </c:pt>
                <c:pt idx="39">
                  <c:v>1.048</c:v>
                </c:pt>
                <c:pt idx="40">
                  <c:v>1.0509999999999999</c:v>
                </c:pt>
                <c:pt idx="41">
                  <c:v>1.054</c:v>
                </c:pt>
                <c:pt idx="42">
                  <c:v>1.054</c:v>
                </c:pt>
                <c:pt idx="43">
                  <c:v>1.052</c:v>
                </c:pt>
                <c:pt idx="44">
                  <c:v>1.0489999999999999</c:v>
                </c:pt>
                <c:pt idx="45">
                  <c:v>1.044</c:v>
                </c:pt>
                <c:pt idx="46">
                  <c:v>1.0389999999999999</c:v>
                </c:pt>
                <c:pt idx="47">
                  <c:v>1.032</c:v>
                </c:pt>
                <c:pt idx="48">
                  <c:v>1.026</c:v>
                </c:pt>
                <c:pt idx="49">
                  <c:v>1.0189999999999999</c:v>
                </c:pt>
                <c:pt idx="50">
                  <c:v>1.0109999999999999</c:v>
                </c:pt>
                <c:pt idx="51">
                  <c:v>1.004</c:v>
                </c:pt>
                <c:pt idx="52">
                  <c:v>0.98829999999999996</c:v>
                </c:pt>
                <c:pt idx="53">
                  <c:v>0.96879999999999999</c:v>
                </c:pt>
                <c:pt idx="54">
                  <c:v>0.94950000000000001</c:v>
                </c:pt>
                <c:pt idx="55">
                  <c:v>0.93059999999999998</c:v>
                </c:pt>
                <c:pt idx="56">
                  <c:v>0.91210000000000002</c:v>
                </c:pt>
                <c:pt idx="57">
                  <c:v>0.89429999999999998</c:v>
                </c:pt>
                <c:pt idx="58">
                  <c:v>0.87709999999999999</c:v>
                </c:pt>
                <c:pt idx="59">
                  <c:v>0.86050000000000004</c:v>
                </c:pt>
                <c:pt idx="60">
                  <c:v>0.84450000000000003</c:v>
                </c:pt>
                <c:pt idx="61">
                  <c:v>0.81440000000000001</c:v>
                </c:pt>
                <c:pt idx="62">
                  <c:v>0.78649999999999998</c:v>
                </c:pt>
                <c:pt idx="63">
                  <c:v>0.76060000000000005</c:v>
                </c:pt>
                <c:pt idx="64">
                  <c:v>0.73670000000000002</c:v>
                </c:pt>
                <c:pt idx="65">
                  <c:v>0.71440000000000003</c:v>
                </c:pt>
                <c:pt idx="66">
                  <c:v>0.69359999999999999</c:v>
                </c:pt>
                <c:pt idx="67">
                  <c:v>0.65610000000000002</c:v>
                </c:pt>
                <c:pt idx="68">
                  <c:v>0.623</c:v>
                </c:pt>
                <c:pt idx="69">
                  <c:v>0.59360000000000002</c:v>
                </c:pt>
                <c:pt idx="70">
                  <c:v>0.56730000000000003</c:v>
                </c:pt>
                <c:pt idx="71">
                  <c:v>0.54359999999999997</c:v>
                </c:pt>
                <c:pt idx="72">
                  <c:v>0.5222</c:v>
                </c:pt>
                <c:pt idx="73">
                  <c:v>0.50260000000000005</c:v>
                </c:pt>
                <c:pt idx="74">
                  <c:v>0.48470000000000002</c:v>
                </c:pt>
                <c:pt idx="75">
                  <c:v>0.46820000000000001</c:v>
                </c:pt>
                <c:pt idx="76">
                  <c:v>0.45300000000000001</c:v>
                </c:pt>
                <c:pt idx="77">
                  <c:v>0.43890000000000001</c:v>
                </c:pt>
                <c:pt idx="78">
                  <c:v>0.41360000000000002</c:v>
                </c:pt>
                <c:pt idx="79">
                  <c:v>0.38640000000000002</c:v>
                </c:pt>
                <c:pt idx="80">
                  <c:v>0.36299999999999999</c:v>
                </c:pt>
                <c:pt idx="81">
                  <c:v>0.34260000000000002</c:v>
                </c:pt>
                <c:pt idx="82">
                  <c:v>0.32479999999999998</c:v>
                </c:pt>
                <c:pt idx="83">
                  <c:v>0.30890000000000001</c:v>
                </c:pt>
                <c:pt idx="84">
                  <c:v>0.29480000000000001</c:v>
                </c:pt>
                <c:pt idx="85">
                  <c:v>0.28199999999999997</c:v>
                </c:pt>
                <c:pt idx="86">
                  <c:v>0.27050000000000002</c:v>
                </c:pt>
                <c:pt idx="87">
                  <c:v>0.25030000000000002</c:v>
                </c:pt>
                <c:pt idx="88">
                  <c:v>0.2334</c:v>
                </c:pt>
                <c:pt idx="89">
                  <c:v>0.21879999999999999</c:v>
                </c:pt>
                <c:pt idx="90">
                  <c:v>0.20610000000000001</c:v>
                </c:pt>
                <c:pt idx="91">
                  <c:v>0.19500000000000001</c:v>
                </c:pt>
                <c:pt idx="92">
                  <c:v>0.1852</c:v>
                </c:pt>
                <c:pt idx="93">
                  <c:v>0.16850000000000001</c:v>
                </c:pt>
                <c:pt idx="94">
                  <c:v>0.15490000000000001</c:v>
                </c:pt>
                <c:pt idx="95">
                  <c:v>0.14360000000000001</c:v>
                </c:pt>
                <c:pt idx="96">
                  <c:v>0.13389999999999999</c:v>
                </c:pt>
                <c:pt idx="97">
                  <c:v>0.12559999999999999</c:v>
                </c:pt>
                <c:pt idx="98">
                  <c:v>0.11840000000000001</c:v>
                </c:pt>
                <c:pt idx="99">
                  <c:v>0.112</c:v>
                </c:pt>
                <c:pt idx="100">
                  <c:v>0.10639999999999999</c:v>
                </c:pt>
                <c:pt idx="101">
                  <c:v>0.1013</c:v>
                </c:pt>
                <c:pt idx="102">
                  <c:v>9.6750000000000003E-2</c:v>
                </c:pt>
                <c:pt idx="103">
                  <c:v>9.2630000000000004E-2</c:v>
                </c:pt>
                <c:pt idx="104">
                  <c:v>8.5449999999999998E-2</c:v>
                </c:pt>
                <c:pt idx="105">
                  <c:v>7.8030000000000002E-2</c:v>
                </c:pt>
                <c:pt idx="106">
                  <c:v>7.1900000000000006E-2</c:v>
                </c:pt>
                <c:pt idx="107">
                  <c:v>6.6739999999999994E-2</c:v>
                </c:pt>
                <c:pt idx="108">
                  <c:v>6.2330000000000003E-2</c:v>
                </c:pt>
                <c:pt idx="109">
                  <c:v>5.851E-2</c:v>
                </c:pt>
                <c:pt idx="110">
                  <c:v>5.518E-2</c:v>
                </c:pt>
                <c:pt idx="111">
                  <c:v>5.2229999999999999E-2</c:v>
                </c:pt>
                <c:pt idx="112">
                  <c:v>4.9610000000000001E-2</c:v>
                </c:pt>
                <c:pt idx="113">
                  <c:v>4.5130000000000003E-2</c:v>
                </c:pt>
                <c:pt idx="114">
                  <c:v>4.1459999999999997E-2</c:v>
                </c:pt>
                <c:pt idx="115">
                  <c:v>3.8379999999999997E-2</c:v>
                </c:pt>
                <c:pt idx="116">
                  <c:v>3.576E-2</c:v>
                </c:pt>
                <c:pt idx="117">
                  <c:v>3.3500000000000002E-2</c:v>
                </c:pt>
                <c:pt idx="118">
                  <c:v>3.1519999999999999E-2</c:v>
                </c:pt>
                <c:pt idx="119">
                  <c:v>2.8250000000000001E-2</c:v>
                </c:pt>
                <c:pt idx="120">
                  <c:v>2.563E-2</c:v>
                </c:pt>
                <c:pt idx="121">
                  <c:v>2.3480000000000001E-2</c:v>
                </c:pt>
                <c:pt idx="122">
                  <c:v>2.1690000000000001E-2</c:v>
                </c:pt>
                <c:pt idx="123">
                  <c:v>2.017E-2</c:v>
                </c:pt>
                <c:pt idx="124">
                  <c:v>1.8859999999999998E-2</c:v>
                </c:pt>
                <c:pt idx="125">
                  <c:v>1.7729999999999999E-2</c:v>
                </c:pt>
                <c:pt idx="126">
                  <c:v>1.6729999999999998E-2</c:v>
                </c:pt>
                <c:pt idx="127">
                  <c:v>1.584E-2</c:v>
                </c:pt>
                <c:pt idx="128">
                  <c:v>1.5049999999999999E-2</c:v>
                </c:pt>
                <c:pt idx="129">
                  <c:v>1.434E-2</c:v>
                </c:pt>
                <c:pt idx="130">
                  <c:v>1.312E-2</c:v>
                </c:pt>
                <c:pt idx="131">
                  <c:v>1.187E-2</c:v>
                </c:pt>
                <c:pt idx="132">
                  <c:v>1.085E-2</c:v>
                </c:pt>
                <c:pt idx="133">
                  <c:v>9.9970000000000007E-3</c:v>
                </c:pt>
                <c:pt idx="134">
                  <c:v>9.2790000000000008E-3</c:v>
                </c:pt>
                <c:pt idx="135">
                  <c:v>8.6630000000000006E-3</c:v>
                </c:pt>
                <c:pt idx="136">
                  <c:v>8.1279999999999998E-3</c:v>
                </c:pt>
                <c:pt idx="137">
                  <c:v>7.6579999999999999E-3</c:v>
                </c:pt>
                <c:pt idx="138">
                  <c:v>7.2439999999999996E-3</c:v>
                </c:pt>
                <c:pt idx="139">
                  <c:v>6.5420000000000001E-3</c:v>
                </c:pt>
                <c:pt idx="140">
                  <c:v>5.9709999999999997E-3</c:v>
                </c:pt>
                <c:pt idx="141">
                  <c:v>5.4970000000000001E-3</c:v>
                </c:pt>
                <c:pt idx="142">
                  <c:v>5.0959999999999998E-3</c:v>
                </c:pt>
                <c:pt idx="143">
                  <c:v>4.7520000000000001E-3</c:v>
                </c:pt>
                <c:pt idx="144">
                  <c:v>4.4549999999999998E-3</c:v>
                </c:pt>
                <c:pt idx="145">
                  <c:v>3.9639999999999996E-3</c:v>
                </c:pt>
                <c:pt idx="146">
                  <c:v>3.5750000000000001E-3</c:v>
                </c:pt>
                <c:pt idx="147">
                  <c:v>3.2590000000000002E-3</c:v>
                </c:pt>
                <c:pt idx="148">
                  <c:v>2.9970000000000001E-3</c:v>
                </c:pt>
                <c:pt idx="149">
                  <c:v>2.7750000000000001E-3</c:v>
                </c:pt>
                <c:pt idx="150">
                  <c:v>2.5860000000000002E-3</c:v>
                </c:pt>
                <c:pt idx="151">
                  <c:v>2.4220000000000001E-3</c:v>
                </c:pt>
                <c:pt idx="152">
                  <c:v>2.2790000000000002E-3</c:v>
                </c:pt>
                <c:pt idx="153">
                  <c:v>2.1519999999999998E-3</c:v>
                </c:pt>
                <c:pt idx="154">
                  <c:v>2.0400000000000001E-3</c:v>
                </c:pt>
                <c:pt idx="155">
                  <c:v>1.939E-3</c:v>
                </c:pt>
                <c:pt idx="156">
                  <c:v>1.766E-3</c:v>
                </c:pt>
                <c:pt idx="157">
                  <c:v>1.5900000000000001E-3</c:v>
                </c:pt>
                <c:pt idx="158">
                  <c:v>1.4480000000000001E-3</c:v>
                </c:pt>
                <c:pt idx="159">
                  <c:v>1.33E-3</c:v>
                </c:pt>
                <c:pt idx="160">
                  <c:v>1.23E-3</c:v>
                </c:pt>
                <c:pt idx="161">
                  <c:v>1.145E-3</c:v>
                </c:pt>
                <c:pt idx="162">
                  <c:v>1.072E-3</c:v>
                </c:pt>
                <c:pt idx="163">
                  <c:v>1.008E-3</c:v>
                </c:pt>
                <c:pt idx="164">
                  <c:v>9.5089999999999997E-4</c:v>
                </c:pt>
                <c:pt idx="165">
                  <c:v>8.5550000000000003E-4</c:v>
                </c:pt>
                <c:pt idx="166">
                  <c:v>7.7820000000000005E-4</c:v>
                </c:pt>
                <c:pt idx="167">
                  <c:v>7.1429999999999996E-4</c:v>
                </c:pt>
                <c:pt idx="168">
                  <c:v>6.6040000000000001E-4</c:v>
                </c:pt>
                <c:pt idx="169">
                  <c:v>6.1450000000000003E-4</c:v>
                </c:pt>
                <c:pt idx="170">
                  <c:v>5.7470000000000004E-4</c:v>
                </c:pt>
                <c:pt idx="171">
                  <c:v>5.0940000000000002E-4</c:v>
                </c:pt>
                <c:pt idx="172">
                  <c:v>4.5800000000000002E-4</c:v>
                </c:pt>
                <c:pt idx="173">
                  <c:v>4.1629999999999998E-4</c:v>
                </c:pt>
                <c:pt idx="174">
                  <c:v>3.8180000000000001E-4</c:v>
                </c:pt>
                <c:pt idx="175">
                  <c:v>3.5290000000000001E-4</c:v>
                </c:pt>
                <c:pt idx="176">
                  <c:v>3.2810000000000001E-4</c:v>
                </c:pt>
                <c:pt idx="177">
                  <c:v>3.0679999999999998E-4</c:v>
                </c:pt>
                <c:pt idx="178">
                  <c:v>2.8810000000000001E-4</c:v>
                </c:pt>
                <c:pt idx="179">
                  <c:v>2.7169999999999999E-4</c:v>
                </c:pt>
                <c:pt idx="180">
                  <c:v>2.5710000000000002E-4</c:v>
                </c:pt>
                <c:pt idx="181">
                  <c:v>2.441E-4</c:v>
                </c:pt>
                <c:pt idx="182">
                  <c:v>2.2169999999999999E-4</c:v>
                </c:pt>
                <c:pt idx="183">
                  <c:v>1.9909999999999999E-4</c:v>
                </c:pt>
                <c:pt idx="184">
                  <c:v>1.8090000000000001E-4</c:v>
                </c:pt>
                <c:pt idx="185">
                  <c:v>1.6579999999999999E-4</c:v>
                </c:pt>
                <c:pt idx="186">
                  <c:v>1.5310000000000001E-4</c:v>
                </c:pt>
                <c:pt idx="187">
                  <c:v>1.4229999999999999E-4</c:v>
                </c:pt>
                <c:pt idx="188">
                  <c:v>1.329E-4</c:v>
                </c:pt>
                <c:pt idx="189">
                  <c:v>1.248E-4</c:v>
                </c:pt>
                <c:pt idx="190">
                  <c:v>1.176E-4</c:v>
                </c:pt>
                <c:pt idx="191">
                  <c:v>1.0560000000000001E-4</c:v>
                </c:pt>
                <c:pt idx="192">
                  <c:v>9.5849999999999999E-5</c:v>
                </c:pt>
                <c:pt idx="193">
                  <c:v>8.7810000000000001E-5</c:v>
                </c:pt>
                <c:pt idx="194">
                  <c:v>8.106E-5</c:v>
                </c:pt>
                <c:pt idx="195">
                  <c:v>7.5309999999999996E-5</c:v>
                </c:pt>
                <c:pt idx="196">
                  <c:v>7.0339999999999994E-5</c:v>
                </c:pt>
                <c:pt idx="197">
                  <c:v>6.2199999999999994E-5</c:v>
                </c:pt>
                <c:pt idx="198">
                  <c:v>5.5800000000000001E-5</c:v>
                </c:pt>
                <c:pt idx="199">
                  <c:v>5.0630000000000001E-5</c:v>
                </c:pt>
                <c:pt idx="200">
                  <c:v>4.6369999999999998E-5</c:v>
                </c:pt>
                <c:pt idx="201">
                  <c:v>4.2790000000000002E-5</c:v>
                </c:pt>
                <c:pt idx="202">
                  <c:v>3.9740000000000002E-5</c:v>
                </c:pt>
                <c:pt idx="203">
                  <c:v>3.7110000000000002E-5</c:v>
                </c:pt>
                <c:pt idx="204">
                  <c:v>3.481E-5</c:v>
                </c:pt>
                <c:pt idx="205">
                  <c:v>3.2790000000000003E-5</c:v>
                </c:pt>
                <c:pt idx="206">
                  <c:v>3.1000000000000001E-5</c:v>
                </c:pt>
                <c:pt idx="207">
                  <c:v>2.94E-5</c:v>
                </c:pt>
                <c:pt idx="208">
                  <c:v>2.667E-5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7B8-42BF-B67F-C6074F747FF6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srim20Ne_Si!$D$20:$D$228</c:f>
              <c:numCache>
                <c:formatCode>0.000000</c:formatCode>
                <c:ptCount val="209"/>
                <c:pt idx="0">
                  <c:v>9.999949999999999E-6</c:v>
                </c:pt>
                <c:pt idx="1">
                  <c:v>1.1249950000000001E-5</c:v>
                </c:pt>
                <c:pt idx="2">
                  <c:v>1.2499949999999999E-5</c:v>
                </c:pt>
                <c:pt idx="3">
                  <c:v>1.374995E-5</c:v>
                </c:pt>
                <c:pt idx="4">
                  <c:v>1.499995E-5</c:v>
                </c:pt>
                <c:pt idx="5">
                  <c:v>1.6249950000000002E-5</c:v>
                </c:pt>
                <c:pt idx="6">
                  <c:v>1.7499950000000002E-5</c:v>
                </c:pt>
                <c:pt idx="7">
                  <c:v>1.8749950000000002E-5</c:v>
                </c:pt>
                <c:pt idx="8">
                  <c:v>1.9999950000000002E-5</c:v>
                </c:pt>
                <c:pt idx="9">
                  <c:v>2.2499950000000001E-5</c:v>
                </c:pt>
                <c:pt idx="10" formatCode="0.00000">
                  <c:v>2.4999950000000001E-5</c:v>
                </c:pt>
                <c:pt idx="11" formatCode="0.00000">
                  <c:v>2.7499950000000001E-5</c:v>
                </c:pt>
                <c:pt idx="12" formatCode="0.00000">
                  <c:v>2.9999950000000001E-5</c:v>
                </c:pt>
                <c:pt idx="13" formatCode="0.00000">
                  <c:v>3.249995E-5</c:v>
                </c:pt>
                <c:pt idx="14" formatCode="0.00000">
                  <c:v>3.499995E-5</c:v>
                </c:pt>
                <c:pt idx="15" formatCode="0.00000">
                  <c:v>3.999995E-5</c:v>
                </c:pt>
                <c:pt idx="16" formatCode="0.00000">
                  <c:v>4.4999950000000006E-5</c:v>
                </c:pt>
                <c:pt idx="17" formatCode="0.00000">
                  <c:v>4.9999950000000006E-5</c:v>
                </c:pt>
                <c:pt idx="18" formatCode="0.00000">
                  <c:v>5.5000000000000002E-5</c:v>
                </c:pt>
                <c:pt idx="19" formatCode="0.00000">
                  <c:v>5.9999999999999995E-5</c:v>
                </c:pt>
                <c:pt idx="20" formatCode="0.00000">
                  <c:v>6.4999999999999994E-5</c:v>
                </c:pt>
                <c:pt idx="21" formatCode="0.00000">
                  <c:v>6.9999999999999994E-5</c:v>
                </c:pt>
                <c:pt idx="22" formatCode="0.00000">
                  <c:v>7.5000000000000007E-5</c:v>
                </c:pt>
                <c:pt idx="23" formatCode="0.00000">
                  <c:v>8.0000000000000007E-5</c:v>
                </c:pt>
                <c:pt idx="24" formatCode="0.00000">
                  <c:v>8.4999999999999993E-5</c:v>
                </c:pt>
                <c:pt idx="25" formatCode="0.00000">
                  <c:v>8.9999999999999992E-5</c:v>
                </c:pt>
                <c:pt idx="26" formatCode="0.00000">
                  <c:v>1E-4</c:v>
                </c:pt>
                <c:pt idx="27" formatCode="0.00000">
                  <c:v>1.125E-4</c:v>
                </c:pt>
                <c:pt idx="28" formatCode="0.00000">
                  <c:v>1.25E-4</c:v>
                </c:pt>
                <c:pt idx="29" formatCode="0.00000">
                  <c:v>1.3749999999999998E-4</c:v>
                </c:pt>
                <c:pt idx="30" formatCode="0.00000">
                  <c:v>1.5000000000000001E-4</c:v>
                </c:pt>
                <c:pt idx="31" formatCode="0.00000">
                  <c:v>1.6249999999999999E-4</c:v>
                </c:pt>
                <c:pt idx="32" formatCode="0.00000">
                  <c:v>1.75E-4</c:v>
                </c:pt>
                <c:pt idx="33" formatCode="0.00000">
                  <c:v>1.875E-4</c:v>
                </c:pt>
                <c:pt idx="34" formatCode="0.00000">
                  <c:v>2.0000000000000001E-4</c:v>
                </c:pt>
                <c:pt idx="35" formatCode="0.00000">
                  <c:v>2.2499999999999999E-4</c:v>
                </c:pt>
                <c:pt idx="36" formatCode="0.00000">
                  <c:v>2.5000000000000001E-4</c:v>
                </c:pt>
                <c:pt idx="37" formatCode="0.00000">
                  <c:v>2.7499999999999996E-4</c:v>
                </c:pt>
                <c:pt idx="38" formatCode="0.00000">
                  <c:v>3.0000000000000003E-4</c:v>
                </c:pt>
                <c:pt idx="39" formatCode="0.00000">
                  <c:v>3.2499999999999999E-4</c:v>
                </c:pt>
                <c:pt idx="40" formatCode="0.00000">
                  <c:v>3.5E-4</c:v>
                </c:pt>
                <c:pt idx="41" formatCode="0.00000">
                  <c:v>4.0000000000000002E-4</c:v>
                </c:pt>
                <c:pt idx="42" formatCode="0.00000">
                  <c:v>4.4999999999999999E-4</c:v>
                </c:pt>
                <c:pt idx="43" formatCode="0.00000">
                  <c:v>5.0000000000000001E-4</c:v>
                </c:pt>
                <c:pt idx="44" formatCode="0.00000">
                  <c:v>5.4999999999999992E-4</c:v>
                </c:pt>
                <c:pt idx="45" formatCode="0.00000">
                  <c:v>6.0000000000000006E-4</c:v>
                </c:pt>
                <c:pt idx="46" formatCode="0.00000">
                  <c:v>6.4999999999999997E-4</c:v>
                </c:pt>
                <c:pt idx="47" formatCode="0.00000">
                  <c:v>6.9999999999999999E-4</c:v>
                </c:pt>
                <c:pt idx="48" formatCode="0.00000">
                  <c:v>7.5000000000000002E-4</c:v>
                </c:pt>
                <c:pt idx="49" formatCode="0.00000">
                  <c:v>8.0000000000000004E-4</c:v>
                </c:pt>
                <c:pt idx="50" formatCode="0.00000">
                  <c:v>8.5000000000000006E-4</c:v>
                </c:pt>
                <c:pt idx="51" formatCode="0.00000">
                  <c:v>8.9999999999999998E-4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1.6250000000000001E-3</c:v>
                </c:pt>
                <c:pt idx="58" formatCode="0.00000">
                  <c:v>1.7500000000000003E-3</c:v>
                </c:pt>
                <c:pt idx="59" formatCode="0.00000">
                  <c:v>1.8749999999999999E-3</c:v>
                </c:pt>
                <c:pt idx="60" formatCode="0.00000">
                  <c:v>2E-3</c:v>
                </c:pt>
                <c:pt idx="61" formatCode="0.00000">
                  <c:v>2.2499999999999998E-3</c:v>
                </c:pt>
                <c:pt idx="62" formatCode="0.00000">
                  <c:v>2.5000000000000001E-3</c:v>
                </c:pt>
                <c:pt idx="63" formatCode="0.00000">
                  <c:v>2.7499999999999998E-3</c:v>
                </c:pt>
                <c:pt idx="64" formatCode="0.00000">
                  <c:v>3.0000000000000001E-3</c:v>
                </c:pt>
                <c:pt idx="65" formatCode="0.00000">
                  <c:v>3.2500000000000003E-3</c:v>
                </c:pt>
                <c:pt idx="66" formatCode="0.00000">
                  <c:v>3.5000000000000005E-3</c:v>
                </c:pt>
                <c:pt idx="67" formatCode="0.00000">
                  <c:v>4.0000000000000001E-3</c:v>
                </c:pt>
                <c:pt idx="68" formatCode="0.00000">
                  <c:v>4.4999999999999997E-3</c:v>
                </c:pt>
                <c:pt idx="69" formatCode="0.00000">
                  <c:v>5.0000000000000001E-3</c:v>
                </c:pt>
                <c:pt idx="70" formatCode="0.00000">
                  <c:v>5.4999999999999997E-3</c:v>
                </c:pt>
                <c:pt idx="71" formatCode="0.00000">
                  <c:v>6.0000000000000001E-3</c:v>
                </c:pt>
                <c:pt idx="72" formatCode="0.00000">
                  <c:v>6.5000000000000006E-3</c:v>
                </c:pt>
                <c:pt idx="73" formatCode="0.00000">
                  <c:v>7.000000000000001E-3</c:v>
                </c:pt>
                <c:pt idx="74" formatCode="0.00000">
                  <c:v>7.4999999999999997E-3</c:v>
                </c:pt>
                <c:pt idx="75" formatCode="0.00000">
                  <c:v>8.0000000000000002E-3</c:v>
                </c:pt>
                <c:pt idx="76" formatCode="0.00000">
                  <c:v>8.5000000000000006E-3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1.3750000000000002E-2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1.7499999999999998E-2</c:v>
                </c:pt>
                <c:pt idx="85" formatCode="0.00000">
                  <c:v>1.8749999999999999E-2</c:v>
                </c:pt>
                <c:pt idx="86" formatCode="0.00000">
                  <c:v>0.02</c:v>
                </c:pt>
                <c:pt idx="87" formatCode="0.000">
                  <c:v>2.2499999999999999E-2</c:v>
                </c:pt>
                <c:pt idx="88" formatCode="0.000">
                  <c:v>2.5000000000000001E-2</c:v>
                </c:pt>
                <c:pt idx="89" formatCode="0.000">
                  <c:v>2.7500000000000004E-2</c:v>
                </c:pt>
                <c:pt idx="90" formatCode="0.000">
                  <c:v>0.03</c:v>
                </c:pt>
                <c:pt idx="91" formatCode="0.000">
                  <c:v>3.2500000000000001E-2</c:v>
                </c:pt>
                <c:pt idx="92" formatCode="0.000">
                  <c:v>3.4999999999999996E-2</c:v>
                </c:pt>
                <c:pt idx="93" formatCode="0.000">
                  <c:v>0.04</c:v>
                </c:pt>
                <c:pt idx="94" formatCode="0.000">
                  <c:v>4.4999999999999998E-2</c:v>
                </c:pt>
                <c:pt idx="95" formatCode="0.000">
                  <c:v>0.05</c:v>
                </c:pt>
                <c:pt idx="96" formatCode="0.000">
                  <c:v>5.5000000000000007E-2</c:v>
                </c:pt>
                <c:pt idx="97" formatCode="0.000">
                  <c:v>0.06</c:v>
                </c:pt>
                <c:pt idx="98" formatCode="0.000">
                  <c:v>6.5000000000000002E-2</c:v>
                </c:pt>
                <c:pt idx="99" formatCode="0.000">
                  <c:v>6.9999999999999993E-2</c:v>
                </c:pt>
                <c:pt idx="100" formatCode="0.000">
                  <c:v>7.4999999999999997E-2</c:v>
                </c:pt>
                <c:pt idx="101" formatCode="0.000">
                  <c:v>0.08</c:v>
                </c:pt>
                <c:pt idx="102" formatCode="0.000">
                  <c:v>8.4999999999999992E-2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0.1875</c:v>
                </c:pt>
                <c:pt idx="112" formatCode="0.000">
                  <c:v>0.2</c:v>
                </c:pt>
                <c:pt idx="113" formatCode="0.000">
                  <c:v>0.22500000000000001</c:v>
                </c:pt>
                <c:pt idx="114" formatCode="0.000">
                  <c:v>0.25</c:v>
                </c:pt>
                <c:pt idx="115" formatCode="0.000">
                  <c:v>0.27500000000000002</c:v>
                </c:pt>
                <c:pt idx="116" formatCode="0.000">
                  <c:v>0.3</c:v>
                </c:pt>
                <c:pt idx="117" formatCode="0.000">
                  <c:v>0.32500000000000001</c:v>
                </c:pt>
                <c:pt idx="118" formatCode="0.000">
                  <c:v>0.35</c:v>
                </c:pt>
                <c:pt idx="119" formatCode="0.000">
                  <c:v>0.4</c:v>
                </c:pt>
                <c:pt idx="120" formatCode="0.000">
                  <c:v>0.45</c:v>
                </c:pt>
                <c:pt idx="121" formatCode="0.000">
                  <c:v>0.5</c:v>
                </c:pt>
                <c:pt idx="122" formatCode="0.000">
                  <c:v>0.55000000000000004</c:v>
                </c:pt>
                <c:pt idx="123" formatCode="0.000">
                  <c:v>0.6</c:v>
                </c:pt>
                <c:pt idx="124" formatCode="0.000">
                  <c:v>0.65</c:v>
                </c:pt>
                <c:pt idx="125" formatCode="0.000">
                  <c:v>0.7</c:v>
                </c:pt>
                <c:pt idx="126" formatCode="0.000">
                  <c:v>0.75</c:v>
                </c:pt>
                <c:pt idx="127" formatCode="0.000">
                  <c:v>0.8</c:v>
                </c:pt>
                <c:pt idx="128" formatCode="0.000">
                  <c:v>0.85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1.875</c:v>
                </c:pt>
                <c:pt idx="138" formatCode="0.000">
                  <c:v>2</c:v>
                </c:pt>
                <c:pt idx="139" formatCode="0.000">
                  <c:v>2.25</c:v>
                </c:pt>
                <c:pt idx="140" formatCode="0.000">
                  <c:v>2.5</c:v>
                </c:pt>
                <c:pt idx="141" formatCode="0.000">
                  <c:v>2.75</c:v>
                </c:pt>
                <c:pt idx="142" formatCode="0.000">
                  <c:v>3</c:v>
                </c:pt>
                <c:pt idx="143" formatCode="0.000">
                  <c:v>3.25</c:v>
                </c:pt>
                <c:pt idx="144" formatCode="0.000">
                  <c:v>3.5</c:v>
                </c:pt>
                <c:pt idx="145" formatCode="0.000">
                  <c:v>4</c:v>
                </c:pt>
                <c:pt idx="146" formatCode="0.000">
                  <c:v>4.5</c:v>
                </c:pt>
                <c:pt idx="147" formatCode="0.000">
                  <c:v>5</c:v>
                </c:pt>
                <c:pt idx="148" formatCode="0.000">
                  <c:v>5.5</c:v>
                </c:pt>
                <c:pt idx="149" formatCode="0.000">
                  <c:v>6</c:v>
                </c:pt>
                <c:pt idx="150" formatCode="0.000">
                  <c:v>6.5</c:v>
                </c:pt>
                <c:pt idx="151" formatCode="0.000">
                  <c:v>7</c:v>
                </c:pt>
                <c:pt idx="152" formatCode="0.000">
                  <c:v>7.5</c:v>
                </c:pt>
                <c:pt idx="153" formatCode="0.000">
                  <c:v>8</c:v>
                </c:pt>
                <c:pt idx="154" formatCode="0.000">
                  <c:v>8.5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18.75</c:v>
                </c:pt>
                <c:pt idx="164" formatCode="0.000">
                  <c:v>20</c:v>
                </c:pt>
                <c:pt idx="165" formatCode="0.000">
                  <c:v>22.5</c:v>
                </c:pt>
                <c:pt idx="166" formatCode="0.000">
                  <c:v>25</c:v>
                </c:pt>
                <c:pt idx="167" formatCode="0.000">
                  <c:v>27.5</c:v>
                </c:pt>
                <c:pt idx="168" formatCode="0.000">
                  <c:v>30</c:v>
                </c:pt>
                <c:pt idx="169" formatCode="0.000">
                  <c:v>32.5</c:v>
                </c:pt>
                <c:pt idx="170" formatCode="0.000">
                  <c:v>35</c:v>
                </c:pt>
                <c:pt idx="171" formatCode="0.000">
                  <c:v>40</c:v>
                </c:pt>
                <c:pt idx="172" formatCode="0.000">
                  <c:v>45</c:v>
                </c:pt>
                <c:pt idx="173" formatCode="0.000">
                  <c:v>50</c:v>
                </c:pt>
                <c:pt idx="174" formatCode="0.000">
                  <c:v>55</c:v>
                </c:pt>
                <c:pt idx="175" formatCode="0.000">
                  <c:v>60</c:v>
                </c:pt>
                <c:pt idx="176" formatCode="0.000">
                  <c:v>65</c:v>
                </c:pt>
                <c:pt idx="177" formatCode="0.000">
                  <c:v>70</c:v>
                </c:pt>
                <c:pt idx="178" formatCode="0.000">
                  <c:v>75</c:v>
                </c:pt>
                <c:pt idx="179" formatCode="0.000">
                  <c:v>80</c:v>
                </c:pt>
                <c:pt idx="180" formatCode="0.000">
                  <c:v>85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187.5</c:v>
                </c:pt>
                <c:pt idx="190" formatCode="0.000">
                  <c:v>200</c:v>
                </c:pt>
                <c:pt idx="191" formatCode="0.000">
                  <c:v>225</c:v>
                </c:pt>
                <c:pt idx="192" formatCode="0.000">
                  <c:v>250</c:v>
                </c:pt>
                <c:pt idx="193" formatCode="0.000">
                  <c:v>275</c:v>
                </c:pt>
                <c:pt idx="194" formatCode="0.000">
                  <c:v>300</c:v>
                </c:pt>
                <c:pt idx="195" formatCode="0.000">
                  <c:v>325</c:v>
                </c:pt>
                <c:pt idx="196" formatCode="0.000">
                  <c:v>350</c:v>
                </c:pt>
                <c:pt idx="197" formatCode="0.000">
                  <c:v>400</c:v>
                </c:pt>
                <c:pt idx="198" formatCode="0.000">
                  <c:v>450</c:v>
                </c:pt>
                <c:pt idx="199" formatCode="0.000">
                  <c:v>500</c:v>
                </c:pt>
                <c:pt idx="200" formatCode="0.000">
                  <c:v>550</c:v>
                </c:pt>
                <c:pt idx="201" formatCode="0.000">
                  <c:v>600</c:v>
                </c:pt>
                <c:pt idx="202" formatCode="0.000">
                  <c:v>650</c:v>
                </c:pt>
                <c:pt idx="203" formatCode="0.000">
                  <c:v>700</c:v>
                </c:pt>
                <c:pt idx="204" formatCode="0.000">
                  <c:v>750</c:v>
                </c:pt>
                <c:pt idx="205" formatCode="0.000">
                  <c:v>800</c:v>
                </c:pt>
                <c:pt idx="206" formatCode="0.000">
                  <c:v>850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srim20Ne_Si!$G$20:$G$228</c:f>
              <c:numCache>
                <c:formatCode>0.000E+00</c:formatCode>
                <c:ptCount val="209"/>
                <c:pt idx="0">
                  <c:v>0.48585</c:v>
                </c:pt>
                <c:pt idx="1">
                  <c:v>0.51014999999999999</c:v>
                </c:pt>
                <c:pt idx="2">
                  <c:v>0.53259999999999996</c:v>
                </c:pt>
                <c:pt idx="3">
                  <c:v>0.55332000000000003</c:v>
                </c:pt>
                <c:pt idx="4">
                  <c:v>0.57264000000000004</c:v>
                </c:pt>
                <c:pt idx="5">
                  <c:v>0.59066000000000007</c:v>
                </c:pt>
                <c:pt idx="6">
                  <c:v>0.60770000000000002</c:v>
                </c:pt>
                <c:pt idx="7">
                  <c:v>0.62365999999999999</c:v>
                </c:pt>
                <c:pt idx="8">
                  <c:v>0.63885999999999998</c:v>
                </c:pt>
                <c:pt idx="9">
                  <c:v>0.66696999999999995</c:v>
                </c:pt>
                <c:pt idx="10">
                  <c:v>0.69257999999999997</c:v>
                </c:pt>
                <c:pt idx="11">
                  <c:v>0.71601000000000004</c:v>
                </c:pt>
                <c:pt idx="12">
                  <c:v>0.73758999999999997</c:v>
                </c:pt>
                <c:pt idx="13">
                  <c:v>0.75773000000000001</c:v>
                </c:pt>
                <c:pt idx="14">
                  <c:v>0.77646000000000004</c:v>
                </c:pt>
                <c:pt idx="15">
                  <c:v>0.8105</c:v>
                </c:pt>
                <c:pt idx="16">
                  <c:v>0.84068999999999994</c:v>
                </c:pt>
                <c:pt idx="17">
                  <c:v>0.86788999999999994</c:v>
                </c:pt>
                <c:pt idx="18">
                  <c:v>0.89249999999999996</c:v>
                </c:pt>
                <c:pt idx="19">
                  <c:v>0.91510000000000002</c:v>
                </c:pt>
                <c:pt idx="20">
                  <c:v>0.93569999999999998</c:v>
                </c:pt>
                <c:pt idx="21">
                  <c:v>0.95480000000000009</c:v>
                </c:pt>
                <c:pt idx="22">
                  <c:v>0.97250000000000003</c:v>
                </c:pt>
                <c:pt idx="23">
                  <c:v>0.98899999999999999</c:v>
                </c:pt>
                <c:pt idx="24">
                  <c:v>1.0044999999999999</c:v>
                </c:pt>
                <c:pt idx="25">
                  <c:v>1.0190000000000001</c:v>
                </c:pt>
                <c:pt idx="26">
                  <c:v>1.0455000000000001</c:v>
                </c:pt>
                <c:pt idx="27">
                  <c:v>1.0747</c:v>
                </c:pt>
                <c:pt idx="28">
                  <c:v>1.1004</c:v>
                </c:pt>
                <c:pt idx="29">
                  <c:v>1.1231</c:v>
                </c:pt>
                <c:pt idx="30">
                  <c:v>1.1435999999999999</c:v>
                </c:pt>
                <c:pt idx="31">
                  <c:v>1.1618999999999999</c:v>
                </c:pt>
                <c:pt idx="32">
                  <c:v>1.1785000000000001</c:v>
                </c:pt>
                <c:pt idx="33">
                  <c:v>1.1934999999999998</c:v>
                </c:pt>
                <c:pt idx="34">
                  <c:v>1.2078</c:v>
                </c:pt>
                <c:pt idx="35">
                  <c:v>1.2328000000000001</c:v>
                </c:pt>
                <c:pt idx="36">
                  <c:v>1.2531999999999999</c:v>
                </c:pt>
                <c:pt idx="37">
                  <c:v>1.2721</c:v>
                </c:pt>
                <c:pt idx="38">
                  <c:v>1.2875000000000001</c:v>
                </c:pt>
                <c:pt idx="39">
                  <c:v>1.3014000000000001</c:v>
                </c:pt>
                <c:pt idx="40">
                  <c:v>1.3140000000000001</c:v>
                </c:pt>
                <c:pt idx="41">
                  <c:v>1.3351000000000002</c:v>
                </c:pt>
                <c:pt idx="42">
                  <c:v>1.3522000000000001</c:v>
                </c:pt>
                <c:pt idx="43">
                  <c:v>1.3663000000000001</c:v>
                </c:pt>
                <c:pt idx="44">
                  <c:v>1.3786</c:v>
                </c:pt>
                <c:pt idx="45">
                  <c:v>1.3883000000000001</c:v>
                </c:pt>
                <c:pt idx="46">
                  <c:v>1.3974</c:v>
                </c:pt>
                <c:pt idx="47">
                  <c:v>1.4039000000000001</c:v>
                </c:pt>
                <c:pt idx="48">
                  <c:v>1.4109</c:v>
                </c:pt>
                <c:pt idx="49">
                  <c:v>1.4165999999999999</c:v>
                </c:pt>
                <c:pt idx="50">
                  <c:v>1.4207999999999998</c:v>
                </c:pt>
                <c:pt idx="51">
                  <c:v>1.4257</c:v>
                </c:pt>
                <c:pt idx="52">
                  <c:v>1.4327999999999999</c:v>
                </c:pt>
                <c:pt idx="53">
                  <c:v>1.4402999999999999</c:v>
                </c:pt>
                <c:pt idx="54">
                  <c:v>1.4464999999999999</c:v>
                </c:pt>
                <c:pt idx="55">
                  <c:v>1.4518</c:v>
                </c:pt>
                <c:pt idx="56">
                  <c:v>1.4565000000000001</c:v>
                </c:pt>
                <c:pt idx="57">
                  <c:v>1.4609000000000001</c:v>
                </c:pt>
                <c:pt idx="58">
                  <c:v>1.4651000000000001</c:v>
                </c:pt>
                <c:pt idx="59">
                  <c:v>1.4691000000000001</c:v>
                </c:pt>
                <c:pt idx="60">
                  <c:v>1.4731000000000001</c:v>
                </c:pt>
                <c:pt idx="61">
                  <c:v>1.5723</c:v>
                </c:pt>
                <c:pt idx="62">
                  <c:v>1.6436999999999999</c:v>
                </c:pt>
                <c:pt idx="63">
                  <c:v>1.6935</c:v>
                </c:pt>
                <c:pt idx="64">
                  <c:v>1.7274</c:v>
                </c:pt>
                <c:pt idx="65">
                  <c:v>1.7504</c:v>
                </c:pt>
                <c:pt idx="66">
                  <c:v>1.7645999999999999</c:v>
                </c:pt>
                <c:pt idx="67">
                  <c:v>1.7820999999999998</c:v>
                </c:pt>
                <c:pt idx="68">
                  <c:v>1.7909999999999999</c:v>
                </c:pt>
                <c:pt idx="69">
                  <c:v>1.7976000000000001</c:v>
                </c:pt>
                <c:pt idx="70">
                  <c:v>1.8043</c:v>
                </c:pt>
                <c:pt idx="71">
                  <c:v>1.8125999999999998</c:v>
                </c:pt>
                <c:pt idx="72">
                  <c:v>1.8222</c:v>
                </c:pt>
                <c:pt idx="73">
                  <c:v>1.8346</c:v>
                </c:pt>
                <c:pt idx="74">
                  <c:v>1.8487</c:v>
                </c:pt>
                <c:pt idx="75">
                  <c:v>1.8661999999999999</c:v>
                </c:pt>
                <c:pt idx="76">
                  <c:v>1.885</c:v>
                </c:pt>
                <c:pt idx="77">
                  <c:v>1.9069</c:v>
                </c:pt>
                <c:pt idx="78">
                  <c:v>1.9565999999999999</c:v>
                </c:pt>
                <c:pt idx="79">
                  <c:v>2.0284</c:v>
                </c:pt>
                <c:pt idx="80">
                  <c:v>2.1100000000000003</c:v>
                </c:pt>
                <c:pt idx="81">
                  <c:v>2.1976</c:v>
                </c:pt>
                <c:pt idx="82">
                  <c:v>2.2907999999999999</c:v>
                </c:pt>
                <c:pt idx="83">
                  <c:v>2.3879000000000001</c:v>
                </c:pt>
                <c:pt idx="84">
                  <c:v>2.4878</c:v>
                </c:pt>
                <c:pt idx="85">
                  <c:v>2.589</c:v>
                </c:pt>
                <c:pt idx="86">
                  <c:v>2.6915</c:v>
                </c:pt>
                <c:pt idx="87">
                  <c:v>2.8983000000000003</c:v>
                </c:pt>
                <c:pt idx="88">
                  <c:v>3.1034000000000002</c:v>
                </c:pt>
                <c:pt idx="89">
                  <c:v>3.3058000000000001</c:v>
                </c:pt>
                <c:pt idx="90">
                  <c:v>3.5021</c:v>
                </c:pt>
                <c:pt idx="91">
                  <c:v>3.6919999999999997</c:v>
                </c:pt>
                <c:pt idx="92">
                  <c:v>3.8761999999999999</c:v>
                </c:pt>
                <c:pt idx="93">
                  <c:v>4.2214999999999998</c:v>
                </c:pt>
                <c:pt idx="94">
                  <c:v>4.5378999999999996</c:v>
                </c:pt>
                <c:pt idx="95">
                  <c:v>4.8266</c:v>
                </c:pt>
                <c:pt idx="96">
                  <c:v>5.0899000000000001</c:v>
                </c:pt>
                <c:pt idx="97">
                  <c:v>5.3296000000000001</c:v>
                </c:pt>
                <c:pt idx="98">
                  <c:v>5.5474000000000006</c:v>
                </c:pt>
                <c:pt idx="99">
                  <c:v>5.7469999999999999</c:v>
                </c:pt>
                <c:pt idx="100">
                  <c:v>5.9294000000000002</c:v>
                </c:pt>
                <c:pt idx="101">
                  <c:v>6.0963000000000003</c:v>
                </c:pt>
                <c:pt idx="102">
                  <c:v>6.2497499999999997</c:v>
                </c:pt>
                <c:pt idx="103">
                  <c:v>6.3906299999999998</c:v>
                </c:pt>
                <c:pt idx="104">
                  <c:v>6.6424500000000002</c:v>
                </c:pt>
                <c:pt idx="105">
                  <c:v>6.9090300000000004</c:v>
                </c:pt>
                <c:pt idx="106">
                  <c:v>7.1339000000000006</c:v>
                </c:pt>
                <c:pt idx="107">
                  <c:v>7.3257400000000006</c:v>
                </c:pt>
                <c:pt idx="108">
                  <c:v>7.4903300000000002</c:v>
                </c:pt>
                <c:pt idx="109">
                  <c:v>7.6345099999999997</c:v>
                </c:pt>
                <c:pt idx="110">
                  <c:v>7.7611800000000004</c:v>
                </c:pt>
                <c:pt idx="111">
                  <c:v>7.8742299999999998</c:v>
                </c:pt>
                <c:pt idx="112">
                  <c:v>7.9736100000000008</c:v>
                </c:pt>
                <c:pt idx="113">
                  <c:v>8.1441300000000005</c:v>
                </c:pt>
                <c:pt idx="114">
                  <c:v>8.2834600000000016</c:v>
                </c:pt>
                <c:pt idx="115">
                  <c:v>8.3983799999999995</c:v>
                </c:pt>
                <c:pt idx="116">
                  <c:v>8.4947599999999994</c:v>
                </c:pt>
                <c:pt idx="117">
                  <c:v>8.5754999999999999</c:v>
                </c:pt>
                <c:pt idx="118">
                  <c:v>8.64452</c:v>
                </c:pt>
                <c:pt idx="119">
                  <c:v>8.7522500000000001</c:v>
                </c:pt>
                <c:pt idx="120">
                  <c:v>8.8296299999999999</c:v>
                </c:pt>
                <c:pt idx="121">
                  <c:v>8.8854799999999994</c:v>
                </c:pt>
                <c:pt idx="122">
                  <c:v>8.9236899999999988</c:v>
                </c:pt>
                <c:pt idx="123">
                  <c:v>8.9481700000000011</c:v>
                </c:pt>
                <c:pt idx="124">
                  <c:v>8.9618599999999997</c:v>
                </c:pt>
                <c:pt idx="125">
                  <c:v>8.9667300000000001</c:v>
                </c:pt>
                <c:pt idx="126">
                  <c:v>8.9647300000000012</c:v>
                </c:pt>
                <c:pt idx="127">
                  <c:v>8.9558400000000002</c:v>
                </c:pt>
                <c:pt idx="128">
                  <c:v>8.9420500000000001</c:v>
                </c:pt>
                <c:pt idx="129">
                  <c:v>8.9233400000000014</c:v>
                </c:pt>
                <c:pt idx="130">
                  <c:v>8.8741200000000013</c:v>
                </c:pt>
                <c:pt idx="131">
                  <c:v>8.7978699999999996</c:v>
                </c:pt>
                <c:pt idx="132">
                  <c:v>8.7068499999999993</c:v>
                </c:pt>
                <c:pt idx="133">
                  <c:v>8.607997000000001</c:v>
                </c:pt>
                <c:pt idx="134">
                  <c:v>8.5012790000000003</c:v>
                </c:pt>
                <c:pt idx="135">
                  <c:v>8.390663</c:v>
                </c:pt>
                <c:pt idx="136">
                  <c:v>8.2771279999999994</c:v>
                </c:pt>
                <c:pt idx="137">
                  <c:v>8.1626579999999986</c:v>
                </c:pt>
                <c:pt idx="138">
                  <c:v>8.0462439999999997</c:v>
                </c:pt>
                <c:pt idx="139">
                  <c:v>7.7905419999999994</c:v>
                </c:pt>
                <c:pt idx="140">
                  <c:v>7.482971</c:v>
                </c:pt>
                <c:pt idx="141">
                  <c:v>7.228497</c:v>
                </c:pt>
                <c:pt idx="142">
                  <c:v>6.9860959999999999</c:v>
                </c:pt>
                <c:pt idx="143">
                  <c:v>6.7547519999999999</c:v>
                </c:pt>
                <c:pt idx="144">
                  <c:v>6.5364550000000001</c:v>
                </c:pt>
                <c:pt idx="145">
                  <c:v>6.131964</c:v>
                </c:pt>
                <c:pt idx="146">
                  <c:v>5.7695749999999997</c:v>
                </c:pt>
                <c:pt idx="147">
                  <c:v>5.4432590000000003</c:v>
                </c:pt>
                <c:pt idx="148">
                  <c:v>5.1499969999999999</c:v>
                </c:pt>
                <c:pt idx="149">
                  <c:v>4.883775</c:v>
                </c:pt>
                <c:pt idx="150">
                  <c:v>4.643586</c:v>
                </c:pt>
                <c:pt idx="151">
                  <c:v>4.4244219999999999</c:v>
                </c:pt>
                <c:pt idx="152">
                  <c:v>4.2242790000000001</c:v>
                </c:pt>
                <c:pt idx="153">
                  <c:v>4.0421519999999997</c:v>
                </c:pt>
                <c:pt idx="154">
                  <c:v>3.8740399999999999</c:v>
                </c:pt>
                <c:pt idx="155">
                  <c:v>3.7189390000000002</c:v>
                </c:pt>
                <c:pt idx="156">
                  <c:v>3.4437660000000001</c:v>
                </c:pt>
                <c:pt idx="157">
                  <c:v>3.15259</c:v>
                </c:pt>
                <c:pt idx="158">
                  <c:v>2.907448</c:v>
                </c:pt>
                <c:pt idx="159">
                  <c:v>2.6983299999999999</c:v>
                </c:pt>
                <c:pt idx="160">
                  <c:v>2.51823</c:v>
                </c:pt>
                <c:pt idx="161">
                  <c:v>2.3621450000000004</c:v>
                </c:pt>
                <c:pt idx="162">
                  <c:v>2.2250720000000004</c:v>
                </c:pt>
                <c:pt idx="163">
                  <c:v>2.1050080000000002</c:v>
                </c:pt>
                <c:pt idx="164">
                  <c:v>1.9979509000000002</c:v>
                </c:pt>
                <c:pt idx="165">
                  <c:v>1.8178554999999998</c:v>
                </c:pt>
                <c:pt idx="166">
                  <c:v>1.6747782</c:v>
                </c:pt>
                <c:pt idx="167">
                  <c:v>1.5607143000000001</c:v>
                </c:pt>
                <c:pt idx="168">
                  <c:v>1.4686603999999999</c:v>
                </c:pt>
                <c:pt idx="169">
                  <c:v>1.3786144999999999</c:v>
                </c:pt>
                <c:pt idx="170">
                  <c:v>1.3005747000000001</c:v>
                </c:pt>
                <c:pt idx="171">
                  <c:v>1.1705094</c:v>
                </c:pt>
                <c:pt idx="172">
                  <c:v>1.067458</c:v>
                </c:pt>
                <c:pt idx="173">
                  <c:v>0.98291630000000008</c:v>
                </c:pt>
                <c:pt idx="174">
                  <c:v>0.91248180000000001</c:v>
                </c:pt>
                <c:pt idx="175">
                  <c:v>0.85295290000000001</c:v>
                </c:pt>
                <c:pt idx="176">
                  <c:v>0.80182810000000004</c:v>
                </c:pt>
                <c:pt idx="177">
                  <c:v>0.75740680000000005</c:v>
                </c:pt>
                <c:pt idx="178">
                  <c:v>0.71858810000000006</c:v>
                </c:pt>
                <c:pt idx="179">
                  <c:v>0.68427170000000004</c:v>
                </c:pt>
                <c:pt idx="180">
                  <c:v>0.65365709999999999</c:v>
                </c:pt>
                <c:pt idx="181">
                  <c:v>0.62624409999999997</c:v>
                </c:pt>
                <c:pt idx="182">
                  <c:v>0.57912169999999996</c:v>
                </c:pt>
                <c:pt idx="183">
                  <c:v>0.53139910000000001</c:v>
                </c:pt>
                <c:pt idx="184">
                  <c:v>0.49268089999999998</c:v>
                </c:pt>
                <c:pt idx="185">
                  <c:v>0.46056579999999997</c:v>
                </c:pt>
                <c:pt idx="186">
                  <c:v>0.43365310000000001</c:v>
                </c:pt>
                <c:pt idx="187">
                  <c:v>0.41064229999999996</c:v>
                </c:pt>
                <c:pt idx="188">
                  <c:v>0.39073289999999999</c:v>
                </c:pt>
                <c:pt idx="189">
                  <c:v>0.3734248</c:v>
                </c:pt>
                <c:pt idx="190">
                  <c:v>0.35821759999999997</c:v>
                </c:pt>
                <c:pt idx="191">
                  <c:v>0.3326056</c:v>
                </c:pt>
                <c:pt idx="192">
                  <c:v>0.31209585000000001</c:v>
                </c:pt>
                <c:pt idx="193">
                  <c:v>0.29518780999999999</c:v>
                </c:pt>
                <c:pt idx="194">
                  <c:v>0.28108106000000005</c:v>
                </c:pt>
                <c:pt idx="195">
                  <c:v>0.26917531</c:v>
                </c:pt>
                <c:pt idx="196">
                  <c:v>0.25887033999999998</c:v>
                </c:pt>
                <c:pt idx="197">
                  <c:v>0.24226220000000001</c:v>
                </c:pt>
                <c:pt idx="198">
                  <c:v>0.22945579999999999</c:v>
                </c:pt>
                <c:pt idx="199">
                  <c:v>0.21925063</c:v>
                </c:pt>
                <c:pt idx="200">
                  <c:v>0.21104636999999998</c:v>
                </c:pt>
                <c:pt idx="201">
                  <c:v>0.20434279</c:v>
                </c:pt>
                <c:pt idx="202">
                  <c:v>0.19873974</c:v>
                </c:pt>
                <c:pt idx="203">
                  <c:v>0.19403711000000001</c:v>
                </c:pt>
                <c:pt idx="204">
                  <c:v>0.18993481000000001</c:v>
                </c:pt>
                <c:pt idx="205">
                  <c:v>0.18653279</c:v>
                </c:pt>
                <c:pt idx="206">
                  <c:v>0.18363100000000002</c:v>
                </c:pt>
                <c:pt idx="207">
                  <c:v>0.18102940000000001</c:v>
                </c:pt>
                <c:pt idx="208">
                  <c:v>0.17682667000000002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7B8-42BF-B67F-C6074F747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942408"/>
        <c:axId val="474945544"/>
      </c:scatterChart>
      <c:valAx>
        <c:axId val="474942408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4945544"/>
        <c:crosses val="autoZero"/>
        <c:crossBetween val="midCat"/>
        <c:majorUnit val="10"/>
      </c:valAx>
      <c:valAx>
        <c:axId val="474945544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dE/dX [MeV/(mg/cm2)</a:t>
                </a:r>
                <a:r>
                  <a:rPr lang="en-US" altLang="ja-JP">
                    <a:solidFill>
                      <a:schemeClr val="tx1"/>
                    </a:solidFill>
                  </a:rPr>
                  <a:t>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8.902436635719066E-2"/>
              <c:y val="0.2148127370253554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4942408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0680391483603922"/>
          <c:y val="0.65781487748690082"/>
          <c:w val="0.24938594652854704"/>
          <c:h val="0.15493819682796106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srim20Ne_Air!$P$5</c:f>
          <c:strCache>
            <c:ptCount val="1"/>
            <c:pt idx="0">
              <c:v>srim20Ne_Air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srim20Ne_Air!$D$20:$D$228</c:f>
              <c:numCache>
                <c:formatCode>0.000000</c:formatCode>
                <c:ptCount val="209"/>
                <c:pt idx="0">
                  <c:v>9.999949999999999E-6</c:v>
                </c:pt>
                <c:pt idx="1">
                  <c:v>1.1249950000000001E-5</c:v>
                </c:pt>
                <c:pt idx="2">
                  <c:v>1.2499949999999999E-5</c:v>
                </c:pt>
                <c:pt idx="3">
                  <c:v>1.374995E-5</c:v>
                </c:pt>
                <c:pt idx="4">
                  <c:v>1.499995E-5</c:v>
                </c:pt>
                <c:pt idx="5">
                  <c:v>1.6249950000000002E-5</c:v>
                </c:pt>
                <c:pt idx="6">
                  <c:v>1.7499950000000002E-5</c:v>
                </c:pt>
                <c:pt idx="7">
                  <c:v>1.8749950000000002E-5</c:v>
                </c:pt>
                <c:pt idx="8">
                  <c:v>1.9999950000000002E-5</c:v>
                </c:pt>
                <c:pt idx="9">
                  <c:v>2.2499950000000001E-5</c:v>
                </c:pt>
                <c:pt idx="10" formatCode="0.00000">
                  <c:v>2.4999950000000001E-5</c:v>
                </c:pt>
                <c:pt idx="11" formatCode="0.00000">
                  <c:v>2.7499950000000001E-5</c:v>
                </c:pt>
                <c:pt idx="12" formatCode="0.00000">
                  <c:v>2.9999950000000001E-5</c:v>
                </c:pt>
                <c:pt idx="13" formatCode="0.00000">
                  <c:v>3.249995E-5</c:v>
                </c:pt>
                <c:pt idx="14" formatCode="0.00000">
                  <c:v>3.499995E-5</c:v>
                </c:pt>
                <c:pt idx="15" formatCode="0.00000">
                  <c:v>3.999995E-5</c:v>
                </c:pt>
                <c:pt idx="16" formatCode="0.00000">
                  <c:v>4.4999950000000006E-5</c:v>
                </c:pt>
                <c:pt idx="17" formatCode="0.00000">
                  <c:v>4.9999950000000006E-5</c:v>
                </c:pt>
                <c:pt idx="18" formatCode="0.00000">
                  <c:v>5.5000000000000002E-5</c:v>
                </c:pt>
                <c:pt idx="19" formatCode="0.00000">
                  <c:v>5.9999999999999995E-5</c:v>
                </c:pt>
                <c:pt idx="20" formatCode="0.00000">
                  <c:v>6.4999999999999994E-5</c:v>
                </c:pt>
                <c:pt idx="21" formatCode="0.00000">
                  <c:v>6.9999999999999994E-5</c:v>
                </c:pt>
                <c:pt idx="22" formatCode="0.00000">
                  <c:v>7.5000000000000007E-5</c:v>
                </c:pt>
                <c:pt idx="23" formatCode="0.00000">
                  <c:v>8.0000000000000007E-5</c:v>
                </c:pt>
                <c:pt idx="24" formatCode="0.00000">
                  <c:v>8.4999999999999993E-5</c:v>
                </c:pt>
                <c:pt idx="25" formatCode="0.00000">
                  <c:v>8.9999999999999992E-5</c:v>
                </c:pt>
                <c:pt idx="26" formatCode="0.00000">
                  <c:v>1E-4</c:v>
                </c:pt>
                <c:pt idx="27" formatCode="0.00000">
                  <c:v>1.125E-4</c:v>
                </c:pt>
                <c:pt idx="28" formatCode="0.00000">
                  <c:v>1.25E-4</c:v>
                </c:pt>
                <c:pt idx="29" formatCode="0.00000">
                  <c:v>1.3749999999999998E-4</c:v>
                </c:pt>
                <c:pt idx="30" formatCode="0.00000">
                  <c:v>1.5000000000000001E-4</c:v>
                </c:pt>
                <c:pt idx="31" formatCode="0.00000">
                  <c:v>1.6249999999999999E-4</c:v>
                </c:pt>
                <c:pt idx="32" formatCode="0.00000">
                  <c:v>1.75E-4</c:v>
                </c:pt>
                <c:pt idx="33" formatCode="0.00000">
                  <c:v>1.875E-4</c:v>
                </c:pt>
                <c:pt idx="34" formatCode="0.00000">
                  <c:v>2.0000000000000001E-4</c:v>
                </c:pt>
                <c:pt idx="35" formatCode="0.00000">
                  <c:v>2.2499999999999999E-4</c:v>
                </c:pt>
                <c:pt idx="36" formatCode="0.00000">
                  <c:v>2.5000000000000001E-4</c:v>
                </c:pt>
                <c:pt idx="37" formatCode="0.00000">
                  <c:v>2.7499999999999996E-4</c:v>
                </c:pt>
                <c:pt idx="38" formatCode="0.00000">
                  <c:v>3.0000000000000003E-4</c:v>
                </c:pt>
                <c:pt idx="39" formatCode="0.00000">
                  <c:v>3.2499999999999999E-4</c:v>
                </c:pt>
                <c:pt idx="40" formatCode="0.00000">
                  <c:v>3.5E-4</c:v>
                </c:pt>
                <c:pt idx="41" formatCode="0.00000">
                  <c:v>4.0000000000000002E-4</c:v>
                </c:pt>
                <c:pt idx="42" formatCode="0.00000">
                  <c:v>4.4999999999999999E-4</c:v>
                </c:pt>
                <c:pt idx="43" formatCode="0.00000">
                  <c:v>5.0000000000000001E-4</c:v>
                </c:pt>
                <c:pt idx="44" formatCode="0.00000">
                  <c:v>5.4999999999999992E-4</c:v>
                </c:pt>
                <c:pt idx="45" formatCode="0.00000">
                  <c:v>6.0000000000000006E-4</c:v>
                </c:pt>
                <c:pt idx="46" formatCode="0.00000">
                  <c:v>6.4999999999999997E-4</c:v>
                </c:pt>
                <c:pt idx="47" formatCode="0.00000">
                  <c:v>6.9999999999999999E-4</c:v>
                </c:pt>
                <c:pt idx="48" formatCode="0.00000">
                  <c:v>7.5000000000000002E-4</c:v>
                </c:pt>
                <c:pt idx="49" formatCode="0.00000">
                  <c:v>8.0000000000000004E-4</c:v>
                </c:pt>
                <c:pt idx="50" formatCode="0.00000">
                  <c:v>8.5000000000000006E-4</c:v>
                </c:pt>
                <c:pt idx="51" formatCode="0.00000">
                  <c:v>8.9999999999999998E-4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1.6250000000000001E-3</c:v>
                </c:pt>
                <c:pt idx="58" formatCode="0.00000">
                  <c:v>1.7500000000000003E-3</c:v>
                </c:pt>
                <c:pt idx="59" formatCode="0.00000">
                  <c:v>1.8749999999999999E-3</c:v>
                </c:pt>
                <c:pt idx="60" formatCode="0.00000">
                  <c:v>2E-3</c:v>
                </c:pt>
                <c:pt idx="61" formatCode="0.00000">
                  <c:v>2.2499999999999998E-3</c:v>
                </c:pt>
                <c:pt idx="62" formatCode="0.00000">
                  <c:v>2.5000000000000001E-3</c:v>
                </c:pt>
                <c:pt idx="63" formatCode="0.00000">
                  <c:v>2.7499999999999998E-3</c:v>
                </c:pt>
                <c:pt idx="64" formatCode="0.00000">
                  <c:v>3.0000000000000001E-3</c:v>
                </c:pt>
                <c:pt idx="65" formatCode="0.00000">
                  <c:v>3.2500000000000003E-3</c:v>
                </c:pt>
                <c:pt idx="66" formatCode="0.00000">
                  <c:v>3.5000000000000005E-3</c:v>
                </c:pt>
                <c:pt idx="67" formatCode="0.00000">
                  <c:v>4.0000000000000001E-3</c:v>
                </c:pt>
                <c:pt idx="68" formatCode="0.00000">
                  <c:v>4.4999999999999997E-3</c:v>
                </c:pt>
                <c:pt idx="69" formatCode="0.00000">
                  <c:v>5.0000000000000001E-3</c:v>
                </c:pt>
                <c:pt idx="70" formatCode="0.00000">
                  <c:v>5.4999999999999997E-3</c:v>
                </c:pt>
                <c:pt idx="71" formatCode="0.00000">
                  <c:v>6.0000000000000001E-3</c:v>
                </c:pt>
                <c:pt idx="72" formatCode="0.00000">
                  <c:v>6.5000000000000006E-3</c:v>
                </c:pt>
                <c:pt idx="73" formatCode="0.00000">
                  <c:v>7.000000000000001E-3</c:v>
                </c:pt>
                <c:pt idx="74" formatCode="0.00000">
                  <c:v>7.4999999999999997E-3</c:v>
                </c:pt>
                <c:pt idx="75" formatCode="0.00000">
                  <c:v>8.0000000000000002E-3</c:v>
                </c:pt>
                <c:pt idx="76" formatCode="0.00000">
                  <c:v>8.5000000000000006E-3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1.3750000000000002E-2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1.7499999999999998E-2</c:v>
                </c:pt>
                <c:pt idx="85" formatCode="0.00000">
                  <c:v>1.8749999999999999E-2</c:v>
                </c:pt>
                <c:pt idx="86" formatCode="0.00000">
                  <c:v>0.02</c:v>
                </c:pt>
                <c:pt idx="87" formatCode="0.000">
                  <c:v>2.2499999999999999E-2</c:v>
                </c:pt>
                <c:pt idx="88" formatCode="0.000">
                  <c:v>2.5000000000000001E-2</c:v>
                </c:pt>
                <c:pt idx="89" formatCode="0.000">
                  <c:v>2.7500000000000004E-2</c:v>
                </c:pt>
                <c:pt idx="90" formatCode="0.000">
                  <c:v>0.03</c:v>
                </c:pt>
                <c:pt idx="91" formatCode="0.000">
                  <c:v>3.2500000000000001E-2</c:v>
                </c:pt>
                <c:pt idx="92" formatCode="0.000">
                  <c:v>3.4999999999999996E-2</c:v>
                </c:pt>
                <c:pt idx="93" formatCode="0.000">
                  <c:v>0.04</c:v>
                </c:pt>
                <c:pt idx="94" formatCode="0.000">
                  <c:v>4.4999999999999998E-2</c:v>
                </c:pt>
                <c:pt idx="95" formatCode="0.000">
                  <c:v>0.05</c:v>
                </c:pt>
                <c:pt idx="96" formatCode="0.000">
                  <c:v>5.5000000000000007E-2</c:v>
                </c:pt>
                <c:pt idx="97" formatCode="0.000">
                  <c:v>0.06</c:v>
                </c:pt>
                <c:pt idx="98" formatCode="0.000">
                  <c:v>6.5000000000000002E-2</c:v>
                </c:pt>
                <c:pt idx="99" formatCode="0.000">
                  <c:v>6.9999999999999993E-2</c:v>
                </c:pt>
                <c:pt idx="100" formatCode="0.000">
                  <c:v>7.4999999999999997E-2</c:v>
                </c:pt>
                <c:pt idx="101" formatCode="0.000">
                  <c:v>0.08</c:v>
                </c:pt>
                <c:pt idx="102" formatCode="0.000">
                  <c:v>8.4999999999999992E-2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0.1875</c:v>
                </c:pt>
                <c:pt idx="112" formatCode="0.000">
                  <c:v>0.2</c:v>
                </c:pt>
                <c:pt idx="113" formatCode="0.000">
                  <c:v>0.22500000000000001</c:v>
                </c:pt>
                <c:pt idx="114" formatCode="0.000">
                  <c:v>0.25</c:v>
                </c:pt>
                <c:pt idx="115" formatCode="0.000">
                  <c:v>0.27500000000000002</c:v>
                </c:pt>
                <c:pt idx="116" formatCode="0.000">
                  <c:v>0.3</c:v>
                </c:pt>
                <c:pt idx="117" formatCode="0.000">
                  <c:v>0.32500000000000001</c:v>
                </c:pt>
                <c:pt idx="118" formatCode="0.000">
                  <c:v>0.35</c:v>
                </c:pt>
                <c:pt idx="119" formatCode="0.000">
                  <c:v>0.4</c:v>
                </c:pt>
                <c:pt idx="120" formatCode="0.000">
                  <c:v>0.45</c:v>
                </c:pt>
                <c:pt idx="121" formatCode="0.000">
                  <c:v>0.5</c:v>
                </c:pt>
                <c:pt idx="122" formatCode="0.000">
                  <c:v>0.55000000000000004</c:v>
                </c:pt>
                <c:pt idx="123" formatCode="0.000">
                  <c:v>0.6</c:v>
                </c:pt>
                <c:pt idx="124" formatCode="0.000">
                  <c:v>0.65</c:v>
                </c:pt>
                <c:pt idx="125" formatCode="0.000">
                  <c:v>0.7</c:v>
                </c:pt>
                <c:pt idx="126" formatCode="0.000">
                  <c:v>0.75</c:v>
                </c:pt>
                <c:pt idx="127" formatCode="0.000">
                  <c:v>0.8</c:v>
                </c:pt>
                <c:pt idx="128" formatCode="0.000">
                  <c:v>0.85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1.875</c:v>
                </c:pt>
                <c:pt idx="138" formatCode="0.000">
                  <c:v>2</c:v>
                </c:pt>
                <c:pt idx="139" formatCode="0.000">
                  <c:v>2.25</c:v>
                </c:pt>
                <c:pt idx="140" formatCode="0.000">
                  <c:v>2.5</c:v>
                </c:pt>
                <c:pt idx="141" formatCode="0.000">
                  <c:v>2.75</c:v>
                </c:pt>
                <c:pt idx="142" formatCode="0.000">
                  <c:v>3</c:v>
                </c:pt>
                <c:pt idx="143" formatCode="0.000">
                  <c:v>3.25</c:v>
                </c:pt>
                <c:pt idx="144" formatCode="0.000">
                  <c:v>3.5</c:v>
                </c:pt>
                <c:pt idx="145" formatCode="0.000">
                  <c:v>4</c:v>
                </c:pt>
                <c:pt idx="146" formatCode="0.000">
                  <c:v>4.5</c:v>
                </c:pt>
                <c:pt idx="147" formatCode="0.000">
                  <c:v>5</c:v>
                </c:pt>
                <c:pt idx="148" formatCode="0.000">
                  <c:v>5.5</c:v>
                </c:pt>
                <c:pt idx="149" formatCode="0.000">
                  <c:v>6</c:v>
                </c:pt>
                <c:pt idx="150" formatCode="0.000">
                  <c:v>6.5</c:v>
                </c:pt>
                <c:pt idx="151" formatCode="0.000">
                  <c:v>7</c:v>
                </c:pt>
                <c:pt idx="152" formatCode="0.000">
                  <c:v>7.5</c:v>
                </c:pt>
                <c:pt idx="153" formatCode="0.000">
                  <c:v>8</c:v>
                </c:pt>
                <c:pt idx="154" formatCode="0.000">
                  <c:v>8.5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18.75</c:v>
                </c:pt>
                <c:pt idx="164" formatCode="0.000">
                  <c:v>20</c:v>
                </c:pt>
                <c:pt idx="165" formatCode="0.000">
                  <c:v>22.5</c:v>
                </c:pt>
                <c:pt idx="166" formatCode="0.000">
                  <c:v>25</c:v>
                </c:pt>
                <c:pt idx="167" formatCode="0.000">
                  <c:v>27.5</c:v>
                </c:pt>
                <c:pt idx="168" formatCode="0.000">
                  <c:v>30</c:v>
                </c:pt>
                <c:pt idx="169" formatCode="0.000">
                  <c:v>32.5</c:v>
                </c:pt>
                <c:pt idx="170" formatCode="0.000">
                  <c:v>35</c:v>
                </c:pt>
                <c:pt idx="171" formatCode="0.000">
                  <c:v>40</c:v>
                </c:pt>
                <c:pt idx="172" formatCode="0.000">
                  <c:v>45</c:v>
                </c:pt>
                <c:pt idx="173" formatCode="0.000">
                  <c:v>50</c:v>
                </c:pt>
                <c:pt idx="174" formatCode="0.000">
                  <c:v>55</c:v>
                </c:pt>
                <c:pt idx="175" formatCode="0.000">
                  <c:v>60</c:v>
                </c:pt>
                <c:pt idx="176" formatCode="0.000">
                  <c:v>65</c:v>
                </c:pt>
                <c:pt idx="177" formatCode="0.000">
                  <c:v>70</c:v>
                </c:pt>
                <c:pt idx="178" formatCode="0.000">
                  <c:v>75</c:v>
                </c:pt>
                <c:pt idx="179" formatCode="0.000">
                  <c:v>80</c:v>
                </c:pt>
                <c:pt idx="180" formatCode="0.000">
                  <c:v>85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187.5</c:v>
                </c:pt>
                <c:pt idx="190" formatCode="0.000">
                  <c:v>200</c:v>
                </c:pt>
                <c:pt idx="191" formatCode="0.000">
                  <c:v>225</c:v>
                </c:pt>
                <c:pt idx="192" formatCode="0.000">
                  <c:v>250</c:v>
                </c:pt>
                <c:pt idx="193" formatCode="0.000">
                  <c:v>275</c:v>
                </c:pt>
                <c:pt idx="194" formatCode="0.000">
                  <c:v>300</c:v>
                </c:pt>
                <c:pt idx="195" formatCode="0.000">
                  <c:v>325</c:v>
                </c:pt>
                <c:pt idx="196" formatCode="0.000">
                  <c:v>350</c:v>
                </c:pt>
                <c:pt idx="197" formatCode="0.000">
                  <c:v>400</c:v>
                </c:pt>
                <c:pt idx="198" formatCode="0.000">
                  <c:v>450</c:v>
                </c:pt>
                <c:pt idx="199" formatCode="0.000">
                  <c:v>500</c:v>
                </c:pt>
                <c:pt idx="200" formatCode="0.000">
                  <c:v>550</c:v>
                </c:pt>
                <c:pt idx="201" formatCode="0.000">
                  <c:v>600</c:v>
                </c:pt>
                <c:pt idx="202" formatCode="0.000">
                  <c:v>650</c:v>
                </c:pt>
                <c:pt idx="203" formatCode="0.000">
                  <c:v>700</c:v>
                </c:pt>
                <c:pt idx="204" formatCode="0.000">
                  <c:v>750</c:v>
                </c:pt>
                <c:pt idx="205" formatCode="0.000">
                  <c:v>800</c:v>
                </c:pt>
                <c:pt idx="206" formatCode="0.000">
                  <c:v>850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srim20Ne_Air!$J$20:$J$228</c:f>
              <c:numCache>
                <c:formatCode>0.00</c:formatCode>
                <c:ptCount val="209"/>
                <c:pt idx="0">
                  <c:v>2.27</c:v>
                </c:pt>
                <c:pt idx="1">
                  <c:v>2.42</c:v>
                </c:pt>
                <c:pt idx="2">
                  <c:v>2.57</c:v>
                </c:pt>
                <c:pt idx="3">
                  <c:v>2.71</c:v>
                </c:pt>
                <c:pt idx="4">
                  <c:v>2.85</c:v>
                </c:pt>
                <c:pt idx="5">
                  <c:v>2.99</c:v>
                </c:pt>
                <c:pt idx="6">
                  <c:v>3.12</c:v>
                </c:pt>
                <c:pt idx="7">
                  <c:v>3.25</c:v>
                </c:pt>
                <c:pt idx="8">
                  <c:v>3.38</c:v>
                </c:pt>
                <c:pt idx="9">
                  <c:v>3.63</c:v>
                </c:pt>
                <c:pt idx="10">
                  <c:v>3.87</c:v>
                </c:pt>
                <c:pt idx="11">
                  <c:v>4.1100000000000003</c:v>
                </c:pt>
                <c:pt idx="12">
                  <c:v>4.34</c:v>
                </c:pt>
                <c:pt idx="13">
                  <c:v>4.57</c:v>
                </c:pt>
                <c:pt idx="14">
                  <c:v>4.79</c:v>
                </c:pt>
                <c:pt idx="15">
                  <c:v>5.22</c:v>
                </c:pt>
                <c:pt idx="16">
                  <c:v>5.65</c:v>
                </c:pt>
                <c:pt idx="17">
                  <c:v>6.06</c:v>
                </c:pt>
                <c:pt idx="18">
                  <c:v>6.47</c:v>
                </c:pt>
                <c:pt idx="19">
                  <c:v>6.87</c:v>
                </c:pt>
                <c:pt idx="20">
                  <c:v>7.26</c:v>
                </c:pt>
                <c:pt idx="21">
                  <c:v>7.65</c:v>
                </c:pt>
                <c:pt idx="22">
                  <c:v>8.0299999999999994</c:v>
                </c:pt>
                <c:pt idx="23">
                  <c:v>8.41</c:v>
                </c:pt>
                <c:pt idx="24">
                  <c:v>8.7799999999999994</c:v>
                </c:pt>
                <c:pt idx="25">
                  <c:v>9.16</c:v>
                </c:pt>
                <c:pt idx="26">
                  <c:v>9.89</c:v>
                </c:pt>
                <c:pt idx="27">
                  <c:v>10.8</c:v>
                </c:pt>
                <c:pt idx="28">
                  <c:v>11.7</c:v>
                </c:pt>
                <c:pt idx="29">
                  <c:v>12.59</c:v>
                </c:pt>
                <c:pt idx="30">
                  <c:v>13.47</c:v>
                </c:pt>
                <c:pt idx="31">
                  <c:v>14.34</c:v>
                </c:pt>
                <c:pt idx="32">
                  <c:v>15.21</c:v>
                </c:pt>
                <c:pt idx="33">
                  <c:v>16.07</c:v>
                </c:pt>
                <c:pt idx="34">
                  <c:v>16.93</c:v>
                </c:pt>
                <c:pt idx="35">
                  <c:v>18.649999999999999</c:v>
                </c:pt>
                <c:pt idx="36">
                  <c:v>20.350000000000001</c:v>
                </c:pt>
                <c:pt idx="37">
                  <c:v>22.06</c:v>
                </c:pt>
                <c:pt idx="38">
                  <c:v>23.76</c:v>
                </c:pt>
                <c:pt idx="39">
                  <c:v>25.45</c:v>
                </c:pt>
                <c:pt idx="40">
                  <c:v>27.15</c:v>
                </c:pt>
                <c:pt idx="41">
                  <c:v>30.56</c:v>
                </c:pt>
                <c:pt idx="42">
                  <c:v>33.97</c:v>
                </c:pt>
                <c:pt idx="43">
                  <c:v>37.409999999999997</c:v>
                </c:pt>
                <c:pt idx="44">
                  <c:v>40.85</c:v>
                </c:pt>
                <c:pt idx="45">
                  <c:v>44.32</c:v>
                </c:pt>
                <c:pt idx="46">
                  <c:v>47.81</c:v>
                </c:pt>
                <c:pt idx="47">
                  <c:v>51.31</c:v>
                </c:pt>
                <c:pt idx="48">
                  <c:v>54.84</c:v>
                </c:pt>
                <c:pt idx="49">
                  <c:v>58.39</c:v>
                </c:pt>
                <c:pt idx="50">
                  <c:v>61.95</c:v>
                </c:pt>
                <c:pt idx="51">
                  <c:v>65.540000000000006</c:v>
                </c:pt>
                <c:pt idx="52">
                  <c:v>72.78</c:v>
                </c:pt>
                <c:pt idx="53">
                  <c:v>81.93</c:v>
                </c:pt>
                <c:pt idx="54">
                  <c:v>91.19</c:v>
                </c:pt>
                <c:pt idx="55">
                  <c:v>100.55</c:v>
                </c:pt>
                <c:pt idx="56">
                  <c:v>110</c:v>
                </c:pt>
                <c:pt idx="57">
                  <c:v>119.54</c:v>
                </c:pt>
                <c:pt idx="58">
                  <c:v>129.16</c:v>
                </c:pt>
                <c:pt idx="59">
                  <c:v>138.85</c:v>
                </c:pt>
                <c:pt idx="60">
                  <c:v>148.61000000000001</c:v>
                </c:pt>
                <c:pt idx="61">
                  <c:v>167.92</c:v>
                </c:pt>
                <c:pt idx="62">
                  <c:v>186.85</c:v>
                </c:pt>
                <c:pt idx="63">
                  <c:v>205.6</c:v>
                </c:pt>
                <c:pt idx="64">
                  <c:v>224.29</c:v>
                </c:pt>
                <c:pt idx="65">
                  <c:v>242.99</c:v>
                </c:pt>
                <c:pt idx="66">
                  <c:v>261.70999999999998</c:v>
                </c:pt>
                <c:pt idx="67">
                  <c:v>299.33</c:v>
                </c:pt>
                <c:pt idx="68">
                  <c:v>337.16</c:v>
                </c:pt>
                <c:pt idx="69">
                  <c:v>375.13</c:v>
                </c:pt>
                <c:pt idx="70">
                  <c:v>413.18</c:v>
                </c:pt>
                <c:pt idx="71">
                  <c:v>451.22</c:v>
                </c:pt>
                <c:pt idx="72">
                  <c:v>489.18</c:v>
                </c:pt>
                <c:pt idx="73">
                  <c:v>526.98</c:v>
                </c:pt>
                <c:pt idx="74">
                  <c:v>564.55999999999995</c:v>
                </c:pt>
                <c:pt idx="75">
                  <c:v>601.88</c:v>
                </c:pt>
                <c:pt idx="76">
                  <c:v>638.88</c:v>
                </c:pt>
                <c:pt idx="77">
                  <c:v>675.53</c:v>
                </c:pt>
                <c:pt idx="78">
                  <c:v>747.69</c:v>
                </c:pt>
                <c:pt idx="79">
                  <c:v>835.59</c:v>
                </c:pt>
                <c:pt idx="80">
                  <c:v>920.84</c:v>
                </c:pt>
                <c:pt idx="81" formatCode="0.00E+00">
                  <c:v>1000</c:v>
                </c:pt>
                <c:pt idx="82" formatCode="0.00E+00">
                  <c:v>1080</c:v>
                </c:pt>
                <c:pt idx="83" formatCode="0.00E+00">
                  <c:v>1160</c:v>
                </c:pt>
                <c:pt idx="84" formatCode="0.00E+00">
                  <c:v>1240</c:v>
                </c:pt>
                <c:pt idx="85" formatCode="0.00E+00">
                  <c:v>1310</c:v>
                </c:pt>
                <c:pt idx="86" formatCode="0.00E+00">
                  <c:v>1380</c:v>
                </c:pt>
                <c:pt idx="87" formatCode="0.00E+00">
                  <c:v>1520</c:v>
                </c:pt>
                <c:pt idx="88" formatCode="0.00E+00">
                  <c:v>1650</c:v>
                </c:pt>
                <c:pt idx="89" formatCode="0.00E+00">
                  <c:v>1770</c:v>
                </c:pt>
                <c:pt idx="90" formatCode="0.00E+00">
                  <c:v>1890</c:v>
                </c:pt>
                <c:pt idx="91" formatCode="0.00E+00">
                  <c:v>2009.9999999999998</c:v>
                </c:pt>
                <c:pt idx="92" formatCode="0.00E+00">
                  <c:v>2120</c:v>
                </c:pt>
                <c:pt idx="93" formatCode="0.00E+00">
                  <c:v>2340</c:v>
                </c:pt>
                <c:pt idx="94" formatCode="0.00E+00">
                  <c:v>2540</c:v>
                </c:pt>
                <c:pt idx="95" formatCode="0.00E+00">
                  <c:v>2730</c:v>
                </c:pt>
                <c:pt idx="96" formatCode="0.00E+00">
                  <c:v>2910</c:v>
                </c:pt>
                <c:pt idx="97" formatCode="0.00E+00">
                  <c:v>3080</c:v>
                </c:pt>
                <c:pt idx="98" formatCode="0.00E+00">
                  <c:v>3240</c:v>
                </c:pt>
                <c:pt idx="99" formatCode="0.00E+00">
                  <c:v>3400</c:v>
                </c:pt>
                <c:pt idx="100" formatCode="0.00E+00">
                  <c:v>3550</c:v>
                </c:pt>
                <c:pt idx="101" formatCode="0.00E+00">
                  <c:v>3700</c:v>
                </c:pt>
                <c:pt idx="102" formatCode="0.00E+00">
                  <c:v>3840</c:v>
                </c:pt>
                <c:pt idx="103" formatCode="0.00E+00">
                  <c:v>3970</c:v>
                </c:pt>
                <c:pt idx="104" formatCode="0.00E+00">
                  <c:v>4230</c:v>
                </c:pt>
                <c:pt idx="105" formatCode="0.00E+00">
                  <c:v>4530</c:v>
                </c:pt>
                <c:pt idx="106" formatCode="0.00E+00">
                  <c:v>4810</c:v>
                </c:pt>
                <c:pt idx="107" formatCode="0.00E+00">
                  <c:v>5070</c:v>
                </c:pt>
                <c:pt idx="108" formatCode="0.00E+00">
                  <c:v>5320</c:v>
                </c:pt>
                <c:pt idx="109" formatCode="0.00E+00">
                  <c:v>5550</c:v>
                </c:pt>
                <c:pt idx="110" formatCode="0.00E+00">
                  <c:v>5770</c:v>
                </c:pt>
                <c:pt idx="111" formatCode="0.00E+00">
                  <c:v>5990</c:v>
                </c:pt>
                <c:pt idx="112" formatCode="0.00E+00">
                  <c:v>6200</c:v>
                </c:pt>
                <c:pt idx="113" formatCode="0.00E+00">
                  <c:v>6600</c:v>
                </c:pt>
                <c:pt idx="114" formatCode="0.00E+00">
                  <c:v>6980</c:v>
                </c:pt>
                <c:pt idx="115" formatCode="0.00E+00">
                  <c:v>7340</c:v>
                </c:pt>
                <c:pt idx="116" formatCode="0.00E+00">
                  <c:v>7700</c:v>
                </c:pt>
                <c:pt idx="117" formatCode="0.00E+00">
                  <c:v>8039.9999999999991</c:v>
                </c:pt>
                <c:pt idx="118" formatCode="0.00E+00">
                  <c:v>8390</c:v>
                </c:pt>
                <c:pt idx="119" formatCode="0.00E+00">
                  <c:v>9060</c:v>
                </c:pt>
                <c:pt idx="120" formatCode="0.00E+00">
                  <c:v>9720</c:v>
                </c:pt>
                <c:pt idx="121" formatCode="0.00E+00">
                  <c:v>10380</c:v>
                </c:pt>
                <c:pt idx="122" formatCode="0.00E+00">
                  <c:v>11040</c:v>
                </c:pt>
                <c:pt idx="123" formatCode="0.00E+00">
                  <c:v>11700</c:v>
                </c:pt>
                <c:pt idx="124" formatCode="0.00E+00">
                  <c:v>12360</c:v>
                </c:pt>
                <c:pt idx="125" formatCode="0.00E+00">
                  <c:v>13030</c:v>
                </c:pt>
                <c:pt idx="126" formatCode="0.00E+00">
                  <c:v>13700</c:v>
                </c:pt>
                <c:pt idx="127" formatCode="0.00E+00">
                  <c:v>14380</c:v>
                </c:pt>
                <c:pt idx="128" formatCode="0.00E+00">
                  <c:v>15060</c:v>
                </c:pt>
                <c:pt idx="129" formatCode="0.00E+00">
                  <c:v>15750</c:v>
                </c:pt>
                <c:pt idx="130" formatCode="0.00E+00">
                  <c:v>17150</c:v>
                </c:pt>
                <c:pt idx="131" formatCode="0.00E+00">
                  <c:v>18950</c:v>
                </c:pt>
                <c:pt idx="132" formatCode="0.00E+00">
                  <c:v>20800</c:v>
                </c:pt>
                <c:pt idx="133" formatCode="0.00E+00">
                  <c:v>22710</c:v>
                </c:pt>
                <c:pt idx="134" formatCode="0.00E+00">
                  <c:v>24670</c:v>
                </c:pt>
                <c:pt idx="135" formatCode="0.00E+00">
                  <c:v>26690</c:v>
                </c:pt>
                <c:pt idx="136" formatCode="0.00E+00">
                  <c:v>28770</c:v>
                </c:pt>
                <c:pt idx="137" formatCode="0.00E+00">
                  <c:v>30910</c:v>
                </c:pt>
                <c:pt idx="138" formatCode="0.00E+00">
                  <c:v>33100</c:v>
                </c:pt>
                <c:pt idx="139" formatCode="0.00E+00">
                  <c:v>37650</c:v>
                </c:pt>
                <c:pt idx="140" formatCode="0.00E+00">
                  <c:v>42400</c:v>
                </c:pt>
                <c:pt idx="141" formatCode="0.00E+00">
                  <c:v>47360</c:v>
                </c:pt>
                <c:pt idx="142" formatCode="0.00E+00">
                  <c:v>52530</c:v>
                </c:pt>
                <c:pt idx="143" formatCode="0.00E+00">
                  <c:v>57890</c:v>
                </c:pt>
                <c:pt idx="144" formatCode="0.00E+00">
                  <c:v>63440</c:v>
                </c:pt>
                <c:pt idx="145" formatCode="0.00E+00">
                  <c:v>75110</c:v>
                </c:pt>
                <c:pt idx="146" formatCode="0.00E+00">
                  <c:v>87520</c:v>
                </c:pt>
                <c:pt idx="147" formatCode="0.00E+00">
                  <c:v>100670</c:v>
                </c:pt>
                <c:pt idx="148" formatCode="0.00E+00">
                  <c:v>114540</c:v>
                </c:pt>
                <c:pt idx="149" formatCode="0.00E+00">
                  <c:v>129150</c:v>
                </c:pt>
                <c:pt idx="150" formatCode="0.00E+00">
                  <c:v>144480</c:v>
                </c:pt>
                <c:pt idx="151" formatCode="0.00E+00">
                  <c:v>160540</c:v>
                </c:pt>
                <c:pt idx="152" formatCode="0.00E+00">
                  <c:v>177340</c:v>
                </c:pt>
                <c:pt idx="153" formatCode="0.00E+00">
                  <c:v>194890</c:v>
                </c:pt>
                <c:pt idx="154" formatCode="0.00E+00">
                  <c:v>213200</c:v>
                </c:pt>
                <c:pt idx="155" formatCode="0.00E+00">
                  <c:v>232260</c:v>
                </c:pt>
                <c:pt idx="156" formatCode="0.00E+00">
                  <c:v>272720</c:v>
                </c:pt>
                <c:pt idx="157" formatCode="0.00E+00">
                  <c:v>327720</c:v>
                </c:pt>
                <c:pt idx="158" formatCode="0.00E+00">
                  <c:v>387800</c:v>
                </c:pt>
                <c:pt idx="159" formatCode="0.00E+00">
                  <c:v>453070</c:v>
                </c:pt>
                <c:pt idx="160" formatCode="0.00E+00">
                  <c:v>523590.00000000006</c:v>
                </c:pt>
                <c:pt idx="161" formatCode="0.00E+00">
                  <c:v>599420</c:v>
                </c:pt>
                <c:pt idx="162" formatCode="0.00E+00">
                  <c:v>680560</c:v>
                </c:pt>
                <c:pt idx="163" formatCode="0.00E+00">
                  <c:v>766960</c:v>
                </c:pt>
                <c:pt idx="164" formatCode="0.00E+00">
                  <c:v>858540</c:v>
                </c:pt>
                <c:pt idx="165" formatCode="0.00E+00">
                  <c:v>1060000</c:v>
                </c:pt>
                <c:pt idx="166" formatCode="0.00E+00">
                  <c:v>1270000</c:v>
                </c:pt>
                <c:pt idx="167" formatCode="0.00E+00">
                  <c:v>1510000</c:v>
                </c:pt>
                <c:pt idx="168" formatCode="0.00E+00">
                  <c:v>1750000</c:v>
                </c:pt>
                <c:pt idx="169" formatCode="0.00E+00">
                  <c:v>2009999.9999999998</c:v>
                </c:pt>
                <c:pt idx="170" formatCode="0.00E+00">
                  <c:v>2290000</c:v>
                </c:pt>
                <c:pt idx="171" formatCode="0.00E+00">
                  <c:v>2890000</c:v>
                </c:pt>
                <c:pt idx="172" formatCode="0.00E+00">
                  <c:v>3560000</c:v>
                </c:pt>
                <c:pt idx="173" formatCode="0.00E+00">
                  <c:v>4290000</c:v>
                </c:pt>
                <c:pt idx="174" formatCode="0.00E+00">
                  <c:v>5080000</c:v>
                </c:pt>
                <c:pt idx="175" formatCode="0.00E+00">
                  <c:v>5930000</c:v>
                </c:pt>
                <c:pt idx="176" formatCode="0.00E+00">
                  <c:v>6840000</c:v>
                </c:pt>
                <c:pt idx="177" formatCode="0.00E+00">
                  <c:v>7800000</c:v>
                </c:pt>
                <c:pt idx="178" formatCode="0.00E+00">
                  <c:v>8820000</c:v>
                </c:pt>
                <c:pt idx="179" formatCode="0.00E+00">
                  <c:v>9900000</c:v>
                </c:pt>
                <c:pt idx="180" formatCode="0.00E+00">
                  <c:v>11020000</c:v>
                </c:pt>
                <c:pt idx="181" formatCode="0.00E+00">
                  <c:v>12200000</c:v>
                </c:pt>
                <c:pt idx="182" formatCode="0.00E+00">
                  <c:v>14710000</c:v>
                </c:pt>
                <c:pt idx="183" formatCode="0.00E+00">
                  <c:v>18120000</c:v>
                </c:pt>
                <c:pt idx="184" formatCode="0.00E+00">
                  <c:v>21810000</c:v>
                </c:pt>
                <c:pt idx="185" formatCode="0.00E+00">
                  <c:v>25790000</c:v>
                </c:pt>
                <c:pt idx="186" formatCode="0.00E+00">
                  <c:v>30030000</c:v>
                </c:pt>
                <c:pt idx="187" formatCode="0.00E+00">
                  <c:v>34530000</c:v>
                </c:pt>
                <c:pt idx="188" formatCode="0.00E+00">
                  <c:v>39270000</c:v>
                </c:pt>
                <c:pt idx="189" formatCode="0.00E+00">
                  <c:v>44240000</c:v>
                </c:pt>
                <c:pt idx="190" formatCode="0.00E+00">
                  <c:v>49430000</c:v>
                </c:pt>
                <c:pt idx="191" formatCode="0.00E+00">
                  <c:v>60450000</c:v>
                </c:pt>
                <c:pt idx="192" formatCode="0.00E+00">
                  <c:v>72270000</c:v>
                </c:pt>
                <c:pt idx="193" formatCode="0.00E+00">
                  <c:v>84820000</c:v>
                </c:pt>
                <c:pt idx="194" formatCode="0.00E+00">
                  <c:v>98050000</c:v>
                </c:pt>
                <c:pt idx="195" formatCode="0.00E+00">
                  <c:v>111910000</c:v>
                </c:pt>
                <c:pt idx="196" formatCode="0.00E+00">
                  <c:v>126360000</c:v>
                </c:pt>
                <c:pt idx="197" formatCode="0.00E+00">
                  <c:v>156830000</c:v>
                </c:pt>
                <c:pt idx="198" formatCode="0.00E+00">
                  <c:v>189220000</c:v>
                </c:pt>
                <c:pt idx="199" formatCode="0.00E+00">
                  <c:v>223280000</c:v>
                </c:pt>
                <c:pt idx="200" formatCode="0.00E+00">
                  <c:v>258790000.00000003</c:v>
                </c:pt>
                <c:pt idx="201" formatCode="0.00E+00">
                  <c:v>295590000</c:v>
                </c:pt>
                <c:pt idx="202" formatCode="0.00E+00">
                  <c:v>333530000</c:v>
                </c:pt>
                <c:pt idx="203" formatCode="0.00E+00">
                  <c:v>372460000</c:v>
                </c:pt>
                <c:pt idx="204" formatCode="0.00E+00">
                  <c:v>412280000</c:v>
                </c:pt>
                <c:pt idx="205" formatCode="0.00E+00">
                  <c:v>452890000</c:v>
                </c:pt>
                <c:pt idx="206" formatCode="0.00E+00">
                  <c:v>494200000</c:v>
                </c:pt>
                <c:pt idx="207" formatCode="0.00E+00">
                  <c:v>536130000</c:v>
                </c:pt>
                <c:pt idx="208" formatCode="0.00E+00">
                  <c:v>621580000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EB6-4EBD-B02F-758B08D03604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srim20Ne_Air!$D$20:$D$228</c:f>
              <c:numCache>
                <c:formatCode>0.000000</c:formatCode>
                <c:ptCount val="209"/>
                <c:pt idx="0">
                  <c:v>9.999949999999999E-6</c:v>
                </c:pt>
                <c:pt idx="1">
                  <c:v>1.1249950000000001E-5</c:v>
                </c:pt>
                <c:pt idx="2">
                  <c:v>1.2499949999999999E-5</c:v>
                </c:pt>
                <c:pt idx="3">
                  <c:v>1.374995E-5</c:v>
                </c:pt>
                <c:pt idx="4">
                  <c:v>1.499995E-5</c:v>
                </c:pt>
                <c:pt idx="5">
                  <c:v>1.6249950000000002E-5</c:v>
                </c:pt>
                <c:pt idx="6">
                  <c:v>1.7499950000000002E-5</c:v>
                </c:pt>
                <c:pt idx="7">
                  <c:v>1.8749950000000002E-5</c:v>
                </c:pt>
                <c:pt idx="8">
                  <c:v>1.9999950000000002E-5</c:v>
                </c:pt>
                <c:pt idx="9">
                  <c:v>2.2499950000000001E-5</c:v>
                </c:pt>
                <c:pt idx="10" formatCode="0.00000">
                  <c:v>2.4999950000000001E-5</c:v>
                </c:pt>
                <c:pt idx="11" formatCode="0.00000">
                  <c:v>2.7499950000000001E-5</c:v>
                </c:pt>
                <c:pt idx="12" formatCode="0.00000">
                  <c:v>2.9999950000000001E-5</c:v>
                </c:pt>
                <c:pt idx="13" formatCode="0.00000">
                  <c:v>3.249995E-5</c:v>
                </c:pt>
                <c:pt idx="14" formatCode="0.00000">
                  <c:v>3.499995E-5</c:v>
                </c:pt>
                <c:pt idx="15" formatCode="0.00000">
                  <c:v>3.999995E-5</c:v>
                </c:pt>
                <c:pt idx="16" formatCode="0.00000">
                  <c:v>4.4999950000000006E-5</c:v>
                </c:pt>
                <c:pt idx="17" formatCode="0.00000">
                  <c:v>4.9999950000000006E-5</c:v>
                </c:pt>
                <c:pt idx="18" formatCode="0.00000">
                  <c:v>5.5000000000000002E-5</c:v>
                </c:pt>
                <c:pt idx="19" formatCode="0.00000">
                  <c:v>5.9999999999999995E-5</c:v>
                </c:pt>
                <c:pt idx="20" formatCode="0.00000">
                  <c:v>6.4999999999999994E-5</c:v>
                </c:pt>
                <c:pt idx="21" formatCode="0.00000">
                  <c:v>6.9999999999999994E-5</c:v>
                </c:pt>
                <c:pt idx="22" formatCode="0.00000">
                  <c:v>7.5000000000000007E-5</c:v>
                </c:pt>
                <c:pt idx="23" formatCode="0.00000">
                  <c:v>8.0000000000000007E-5</c:v>
                </c:pt>
                <c:pt idx="24" formatCode="0.00000">
                  <c:v>8.4999999999999993E-5</c:v>
                </c:pt>
                <c:pt idx="25" formatCode="0.00000">
                  <c:v>8.9999999999999992E-5</c:v>
                </c:pt>
                <c:pt idx="26" formatCode="0.00000">
                  <c:v>1E-4</c:v>
                </c:pt>
                <c:pt idx="27" formatCode="0.00000">
                  <c:v>1.125E-4</c:v>
                </c:pt>
                <c:pt idx="28" formatCode="0.00000">
                  <c:v>1.25E-4</c:v>
                </c:pt>
                <c:pt idx="29" formatCode="0.00000">
                  <c:v>1.3749999999999998E-4</c:v>
                </c:pt>
                <c:pt idx="30" formatCode="0.00000">
                  <c:v>1.5000000000000001E-4</c:v>
                </c:pt>
                <c:pt idx="31" formatCode="0.00000">
                  <c:v>1.6249999999999999E-4</c:v>
                </c:pt>
                <c:pt idx="32" formatCode="0.00000">
                  <c:v>1.75E-4</c:v>
                </c:pt>
                <c:pt idx="33" formatCode="0.00000">
                  <c:v>1.875E-4</c:v>
                </c:pt>
                <c:pt idx="34" formatCode="0.00000">
                  <c:v>2.0000000000000001E-4</c:v>
                </c:pt>
                <c:pt idx="35" formatCode="0.00000">
                  <c:v>2.2499999999999999E-4</c:v>
                </c:pt>
                <c:pt idx="36" formatCode="0.00000">
                  <c:v>2.5000000000000001E-4</c:v>
                </c:pt>
                <c:pt idx="37" formatCode="0.00000">
                  <c:v>2.7499999999999996E-4</c:v>
                </c:pt>
                <c:pt idx="38" formatCode="0.00000">
                  <c:v>3.0000000000000003E-4</c:v>
                </c:pt>
                <c:pt idx="39" formatCode="0.00000">
                  <c:v>3.2499999999999999E-4</c:v>
                </c:pt>
                <c:pt idx="40" formatCode="0.00000">
                  <c:v>3.5E-4</c:v>
                </c:pt>
                <c:pt idx="41" formatCode="0.00000">
                  <c:v>4.0000000000000002E-4</c:v>
                </c:pt>
                <c:pt idx="42" formatCode="0.00000">
                  <c:v>4.4999999999999999E-4</c:v>
                </c:pt>
                <c:pt idx="43" formatCode="0.00000">
                  <c:v>5.0000000000000001E-4</c:v>
                </c:pt>
                <c:pt idx="44" formatCode="0.00000">
                  <c:v>5.4999999999999992E-4</c:v>
                </c:pt>
                <c:pt idx="45" formatCode="0.00000">
                  <c:v>6.0000000000000006E-4</c:v>
                </c:pt>
                <c:pt idx="46" formatCode="0.00000">
                  <c:v>6.4999999999999997E-4</c:v>
                </c:pt>
                <c:pt idx="47" formatCode="0.00000">
                  <c:v>6.9999999999999999E-4</c:v>
                </c:pt>
                <c:pt idx="48" formatCode="0.00000">
                  <c:v>7.5000000000000002E-4</c:v>
                </c:pt>
                <c:pt idx="49" formatCode="0.00000">
                  <c:v>8.0000000000000004E-4</c:v>
                </c:pt>
                <c:pt idx="50" formatCode="0.00000">
                  <c:v>8.5000000000000006E-4</c:v>
                </c:pt>
                <c:pt idx="51" formatCode="0.00000">
                  <c:v>8.9999999999999998E-4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1.6250000000000001E-3</c:v>
                </c:pt>
                <c:pt idx="58" formatCode="0.00000">
                  <c:v>1.7500000000000003E-3</c:v>
                </c:pt>
                <c:pt idx="59" formatCode="0.00000">
                  <c:v>1.8749999999999999E-3</c:v>
                </c:pt>
                <c:pt idx="60" formatCode="0.00000">
                  <c:v>2E-3</c:v>
                </c:pt>
                <c:pt idx="61" formatCode="0.00000">
                  <c:v>2.2499999999999998E-3</c:v>
                </c:pt>
                <c:pt idx="62" formatCode="0.00000">
                  <c:v>2.5000000000000001E-3</c:v>
                </c:pt>
                <c:pt idx="63" formatCode="0.00000">
                  <c:v>2.7499999999999998E-3</c:v>
                </c:pt>
                <c:pt idx="64" formatCode="0.00000">
                  <c:v>3.0000000000000001E-3</c:v>
                </c:pt>
                <c:pt idx="65" formatCode="0.00000">
                  <c:v>3.2500000000000003E-3</c:v>
                </c:pt>
                <c:pt idx="66" formatCode="0.00000">
                  <c:v>3.5000000000000005E-3</c:v>
                </c:pt>
                <c:pt idx="67" formatCode="0.00000">
                  <c:v>4.0000000000000001E-3</c:v>
                </c:pt>
                <c:pt idx="68" formatCode="0.00000">
                  <c:v>4.4999999999999997E-3</c:v>
                </c:pt>
                <c:pt idx="69" formatCode="0.00000">
                  <c:v>5.0000000000000001E-3</c:v>
                </c:pt>
                <c:pt idx="70" formatCode="0.00000">
                  <c:v>5.4999999999999997E-3</c:v>
                </c:pt>
                <c:pt idx="71" formatCode="0.00000">
                  <c:v>6.0000000000000001E-3</c:v>
                </c:pt>
                <c:pt idx="72" formatCode="0.00000">
                  <c:v>6.5000000000000006E-3</c:v>
                </c:pt>
                <c:pt idx="73" formatCode="0.00000">
                  <c:v>7.000000000000001E-3</c:v>
                </c:pt>
                <c:pt idx="74" formatCode="0.00000">
                  <c:v>7.4999999999999997E-3</c:v>
                </c:pt>
                <c:pt idx="75" formatCode="0.00000">
                  <c:v>8.0000000000000002E-3</c:v>
                </c:pt>
                <c:pt idx="76" formatCode="0.00000">
                  <c:v>8.5000000000000006E-3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1.3750000000000002E-2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1.7499999999999998E-2</c:v>
                </c:pt>
                <c:pt idx="85" formatCode="0.00000">
                  <c:v>1.8749999999999999E-2</c:v>
                </c:pt>
                <c:pt idx="86" formatCode="0.00000">
                  <c:v>0.02</c:v>
                </c:pt>
                <c:pt idx="87" formatCode="0.000">
                  <c:v>2.2499999999999999E-2</c:v>
                </c:pt>
                <c:pt idx="88" formatCode="0.000">
                  <c:v>2.5000000000000001E-2</c:v>
                </c:pt>
                <c:pt idx="89" formatCode="0.000">
                  <c:v>2.7500000000000004E-2</c:v>
                </c:pt>
                <c:pt idx="90" formatCode="0.000">
                  <c:v>0.03</c:v>
                </c:pt>
                <c:pt idx="91" formatCode="0.000">
                  <c:v>3.2500000000000001E-2</c:v>
                </c:pt>
                <c:pt idx="92" formatCode="0.000">
                  <c:v>3.4999999999999996E-2</c:v>
                </c:pt>
                <c:pt idx="93" formatCode="0.000">
                  <c:v>0.04</c:v>
                </c:pt>
                <c:pt idx="94" formatCode="0.000">
                  <c:v>4.4999999999999998E-2</c:v>
                </c:pt>
                <c:pt idx="95" formatCode="0.000">
                  <c:v>0.05</c:v>
                </c:pt>
                <c:pt idx="96" formatCode="0.000">
                  <c:v>5.5000000000000007E-2</c:v>
                </c:pt>
                <c:pt idx="97" formatCode="0.000">
                  <c:v>0.06</c:v>
                </c:pt>
                <c:pt idx="98" formatCode="0.000">
                  <c:v>6.5000000000000002E-2</c:v>
                </c:pt>
                <c:pt idx="99" formatCode="0.000">
                  <c:v>6.9999999999999993E-2</c:v>
                </c:pt>
                <c:pt idx="100" formatCode="0.000">
                  <c:v>7.4999999999999997E-2</c:v>
                </c:pt>
                <c:pt idx="101" formatCode="0.000">
                  <c:v>0.08</c:v>
                </c:pt>
                <c:pt idx="102" formatCode="0.000">
                  <c:v>8.4999999999999992E-2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0.1875</c:v>
                </c:pt>
                <c:pt idx="112" formatCode="0.000">
                  <c:v>0.2</c:v>
                </c:pt>
                <c:pt idx="113" formatCode="0.000">
                  <c:v>0.22500000000000001</c:v>
                </c:pt>
                <c:pt idx="114" formatCode="0.000">
                  <c:v>0.25</c:v>
                </c:pt>
                <c:pt idx="115" formatCode="0.000">
                  <c:v>0.27500000000000002</c:v>
                </c:pt>
                <c:pt idx="116" formatCode="0.000">
                  <c:v>0.3</c:v>
                </c:pt>
                <c:pt idx="117" formatCode="0.000">
                  <c:v>0.32500000000000001</c:v>
                </c:pt>
                <c:pt idx="118" formatCode="0.000">
                  <c:v>0.35</c:v>
                </c:pt>
                <c:pt idx="119" formatCode="0.000">
                  <c:v>0.4</c:v>
                </c:pt>
                <c:pt idx="120" formatCode="0.000">
                  <c:v>0.45</c:v>
                </c:pt>
                <c:pt idx="121" formatCode="0.000">
                  <c:v>0.5</c:v>
                </c:pt>
                <c:pt idx="122" formatCode="0.000">
                  <c:v>0.55000000000000004</c:v>
                </c:pt>
                <c:pt idx="123" formatCode="0.000">
                  <c:v>0.6</c:v>
                </c:pt>
                <c:pt idx="124" formatCode="0.000">
                  <c:v>0.65</c:v>
                </c:pt>
                <c:pt idx="125" formatCode="0.000">
                  <c:v>0.7</c:v>
                </c:pt>
                <c:pt idx="126" formatCode="0.000">
                  <c:v>0.75</c:v>
                </c:pt>
                <c:pt idx="127" formatCode="0.000">
                  <c:v>0.8</c:v>
                </c:pt>
                <c:pt idx="128" formatCode="0.000">
                  <c:v>0.85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1.875</c:v>
                </c:pt>
                <c:pt idx="138" formatCode="0.000">
                  <c:v>2</c:v>
                </c:pt>
                <c:pt idx="139" formatCode="0.000">
                  <c:v>2.25</c:v>
                </c:pt>
                <c:pt idx="140" formatCode="0.000">
                  <c:v>2.5</c:v>
                </c:pt>
                <c:pt idx="141" formatCode="0.000">
                  <c:v>2.75</c:v>
                </c:pt>
                <c:pt idx="142" formatCode="0.000">
                  <c:v>3</c:v>
                </c:pt>
                <c:pt idx="143" formatCode="0.000">
                  <c:v>3.25</c:v>
                </c:pt>
                <c:pt idx="144" formatCode="0.000">
                  <c:v>3.5</c:v>
                </c:pt>
                <c:pt idx="145" formatCode="0.000">
                  <c:v>4</c:v>
                </c:pt>
                <c:pt idx="146" formatCode="0.000">
                  <c:v>4.5</c:v>
                </c:pt>
                <c:pt idx="147" formatCode="0.000">
                  <c:v>5</c:v>
                </c:pt>
                <c:pt idx="148" formatCode="0.000">
                  <c:v>5.5</c:v>
                </c:pt>
                <c:pt idx="149" formatCode="0.000">
                  <c:v>6</c:v>
                </c:pt>
                <c:pt idx="150" formatCode="0.000">
                  <c:v>6.5</c:v>
                </c:pt>
                <c:pt idx="151" formatCode="0.000">
                  <c:v>7</c:v>
                </c:pt>
                <c:pt idx="152" formatCode="0.000">
                  <c:v>7.5</c:v>
                </c:pt>
                <c:pt idx="153" formatCode="0.000">
                  <c:v>8</c:v>
                </c:pt>
                <c:pt idx="154" formatCode="0.000">
                  <c:v>8.5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18.75</c:v>
                </c:pt>
                <c:pt idx="164" formatCode="0.000">
                  <c:v>20</c:v>
                </c:pt>
                <c:pt idx="165" formatCode="0.000">
                  <c:v>22.5</c:v>
                </c:pt>
                <c:pt idx="166" formatCode="0.000">
                  <c:v>25</c:v>
                </c:pt>
                <c:pt idx="167" formatCode="0.000">
                  <c:v>27.5</c:v>
                </c:pt>
                <c:pt idx="168" formatCode="0.000">
                  <c:v>30</c:v>
                </c:pt>
                <c:pt idx="169" formatCode="0.000">
                  <c:v>32.5</c:v>
                </c:pt>
                <c:pt idx="170" formatCode="0.000">
                  <c:v>35</c:v>
                </c:pt>
                <c:pt idx="171" formatCode="0.000">
                  <c:v>40</c:v>
                </c:pt>
                <c:pt idx="172" formatCode="0.000">
                  <c:v>45</c:v>
                </c:pt>
                <c:pt idx="173" formatCode="0.000">
                  <c:v>50</c:v>
                </c:pt>
                <c:pt idx="174" formatCode="0.000">
                  <c:v>55</c:v>
                </c:pt>
                <c:pt idx="175" formatCode="0.000">
                  <c:v>60</c:v>
                </c:pt>
                <c:pt idx="176" formatCode="0.000">
                  <c:v>65</c:v>
                </c:pt>
                <c:pt idx="177" formatCode="0.000">
                  <c:v>70</c:v>
                </c:pt>
                <c:pt idx="178" formatCode="0.000">
                  <c:v>75</c:v>
                </c:pt>
                <c:pt idx="179" formatCode="0.000">
                  <c:v>80</c:v>
                </c:pt>
                <c:pt idx="180" formatCode="0.000">
                  <c:v>85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187.5</c:v>
                </c:pt>
                <c:pt idx="190" formatCode="0.000">
                  <c:v>200</c:v>
                </c:pt>
                <c:pt idx="191" formatCode="0.000">
                  <c:v>225</c:v>
                </c:pt>
                <c:pt idx="192" formatCode="0.000">
                  <c:v>250</c:v>
                </c:pt>
                <c:pt idx="193" formatCode="0.000">
                  <c:v>275</c:v>
                </c:pt>
                <c:pt idx="194" formatCode="0.000">
                  <c:v>300</c:v>
                </c:pt>
                <c:pt idx="195" formatCode="0.000">
                  <c:v>325</c:v>
                </c:pt>
                <c:pt idx="196" formatCode="0.000">
                  <c:v>350</c:v>
                </c:pt>
                <c:pt idx="197" formatCode="0.000">
                  <c:v>400</c:v>
                </c:pt>
                <c:pt idx="198" formatCode="0.000">
                  <c:v>450</c:v>
                </c:pt>
                <c:pt idx="199" formatCode="0.000">
                  <c:v>500</c:v>
                </c:pt>
                <c:pt idx="200" formatCode="0.000">
                  <c:v>550</c:v>
                </c:pt>
                <c:pt idx="201" formatCode="0.000">
                  <c:v>600</c:v>
                </c:pt>
                <c:pt idx="202" formatCode="0.000">
                  <c:v>650</c:v>
                </c:pt>
                <c:pt idx="203" formatCode="0.000">
                  <c:v>700</c:v>
                </c:pt>
                <c:pt idx="204" formatCode="0.000">
                  <c:v>750</c:v>
                </c:pt>
                <c:pt idx="205" formatCode="0.000">
                  <c:v>800</c:v>
                </c:pt>
                <c:pt idx="206" formatCode="0.000">
                  <c:v>850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srim20Ne_Air!$M$20:$M$228</c:f>
              <c:numCache>
                <c:formatCode>0.000</c:formatCode>
                <c:ptCount val="209"/>
                <c:pt idx="0">
                  <c:v>1.32</c:v>
                </c:pt>
                <c:pt idx="1">
                  <c:v>1.39</c:v>
                </c:pt>
                <c:pt idx="2">
                  <c:v>1.47</c:v>
                </c:pt>
                <c:pt idx="3">
                  <c:v>1.54</c:v>
                </c:pt>
                <c:pt idx="4">
                  <c:v>1.61</c:v>
                </c:pt>
                <c:pt idx="5">
                  <c:v>1.67</c:v>
                </c:pt>
                <c:pt idx="6">
                  <c:v>1.74</c:v>
                </c:pt>
                <c:pt idx="7">
                  <c:v>1.8</c:v>
                </c:pt>
                <c:pt idx="8">
                  <c:v>1.86</c:v>
                </c:pt>
                <c:pt idx="9">
                  <c:v>1.98</c:v>
                </c:pt>
                <c:pt idx="10">
                  <c:v>2.09</c:v>
                </c:pt>
                <c:pt idx="11">
                  <c:v>2.2000000000000002</c:v>
                </c:pt>
                <c:pt idx="12">
                  <c:v>2.31</c:v>
                </c:pt>
                <c:pt idx="13">
                  <c:v>2.41</c:v>
                </c:pt>
                <c:pt idx="14">
                  <c:v>2.5099999999999998</c:v>
                </c:pt>
                <c:pt idx="15">
                  <c:v>2.71</c:v>
                </c:pt>
                <c:pt idx="16">
                  <c:v>2.9</c:v>
                </c:pt>
                <c:pt idx="17">
                  <c:v>3.08</c:v>
                </c:pt>
                <c:pt idx="18">
                  <c:v>3.26</c:v>
                </c:pt>
                <c:pt idx="19">
                  <c:v>3.43</c:v>
                </c:pt>
                <c:pt idx="20">
                  <c:v>3.6</c:v>
                </c:pt>
                <c:pt idx="21">
                  <c:v>3.76</c:v>
                </c:pt>
                <c:pt idx="22">
                  <c:v>3.93</c:v>
                </c:pt>
                <c:pt idx="23">
                  <c:v>4.09</c:v>
                </c:pt>
                <c:pt idx="24">
                  <c:v>4.25</c:v>
                </c:pt>
                <c:pt idx="25">
                  <c:v>4.4000000000000004</c:v>
                </c:pt>
                <c:pt idx="26">
                  <c:v>4.71</c:v>
                </c:pt>
                <c:pt idx="27">
                  <c:v>5.08</c:v>
                </c:pt>
                <c:pt idx="28">
                  <c:v>5.45</c:v>
                </c:pt>
                <c:pt idx="29">
                  <c:v>5.81</c:v>
                </c:pt>
                <c:pt idx="30">
                  <c:v>6.16</c:v>
                </c:pt>
                <c:pt idx="31">
                  <c:v>6.51</c:v>
                </c:pt>
                <c:pt idx="32">
                  <c:v>6.86</c:v>
                </c:pt>
                <c:pt idx="33">
                  <c:v>7.2</c:v>
                </c:pt>
                <c:pt idx="34">
                  <c:v>7.53</c:v>
                </c:pt>
                <c:pt idx="35">
                  <c:v>8.1999999999999993</c:v>
                </c:pt>
                <c:pt idx="36">
                  <c:v>8.86</c:v>
                </c:pt>
                <c:pt idx="37">
                  <c:v>9.5</c:v>
                </c:pt>
                <c:pt idx="38">
                  <c:v>10.14</c:v>
                </c:pt>
                <c:pt idx="39">
                  <c:v>10.78</c:v>
                </c:pt>
                <c:pt idx="40">
                  <c:v>11.41</c:v>
                </c:pt>
                <c:pt idx="41">
                  <c:v>12.66</c:v>
                </c:pt>
                <c:pt idx="42">
                  <c:v>13.89</c:v>
                </c:pt>
                <c:pt idx="43">
                  <c:v>15.11</c:v>
                </c:pt>
                <c:pt idx="44">
                  <c:v>16.32</c:v>
                </c:pt>
                <c:pt idx="45">
                  <c:v>17.52</c:v>
                </c:pt>
                <c:pt idx="46">
                  <c:v>18.71</c:v>
                </c:pt>
                <c:pt idx="47">
                  <c:v>19.89</c:v>
                </c:pt>
                <c:pt idx="48">
                  <c:v>21.07</c:v>
                </c:pt>
                <c:pt idx="49">
                  <c:v>22.23</c:v>
                </c:pt>
                <c:pt idx="50">
                  <c:v>23.4</c:v>
                </c:pt>
                <c:pt idx="51">
                  <c:v>24.55</c:v>
                </c:pt>
                <c:pt idx="52">
                  <c:v>26.84</c:v>
                </c:pt>
                <c:pt idx="53">
                  <c:v>29.67</c:v>
                </c:pt>
                <c:pt idx="54">
                  <c:v>32.47</c:v>
                </c:pt>
                <c:pt idx="55">
                  <c:v>35.22</c:v>
                </c:pt>
                <c:pt idx="56">
                  <c:v>37.950000000000003</c:v>
                </c:pt>
                <c:pt idx="57">
                  <c:v>40.630000000000003</c:v>
                </c:pt>
                <c:pt idx="58">
                  <c:v>43.28</c:v>
                </c:pt>
                <c:pt idx="59">
                  <c:v>45.9</c:v>
                </c:pt>
                <c:pt idx="60">
                  <c:v>48.48</c:v>
                </c:pt>
                <c:pt idx="61">
                  <c:v>53.38</c:v>
                </c:pt>
                <c:pt idx="62">
                  <c:v>57.91</c:v>
                </c:pt>
                <c:pt idx="63">
                  <c:v>62.21</c:v>
                </c:pt>
                <c:pt idx="64">
                  <c:v>66.349999999999994</c:v>
                </c:pt>
                <c:pt idx="65">
                  <c:v>70.349999999999994</c:v>
                </c:pt>
                <c:pt idx="66">
                  <c:v>74.239999999999995</c:v>
                </c:pt>
                <c:pt idx="67">
                  <c:v>81.78</c:v>
                </c:pt>
                <c:pt idx="68">
                  <c:v>88.97</c:v>
                </c:pt>
                <c:pt idx="69">
                  <c:v>95.86</c:v>
                </c:pt>
                <c:pt idx="70">
                  <c:v>102.45</c:v>
                </c:pt>
                <c:pt idx="71">
                  <c:v>108.76</c:v>
                </c:pt>
                <c:pt idx="72">
                  <c:v>114.8</c:v>
                </c:pt>
                <c:pt idx="73">
                  <c:v>120.59</c:v>
                </c:pt>
                <c:pt idx="74">
                  <c:v>126.12</c:v>
                </c:pt>
                <c:pt idx="75">
                  <c:v>131.41</c:v>
                </c:pt>
                <c:pt idx="76">
                  <c:v>136.47</c:v>
                </c:pt>
                <c:pt idx="77">
                  <c:v>141.31</c:v>
                </c:pt>
                <c:pt idx="78">
                  <c:v>150.49</c:v>
                </c:pt>
                <c:pt idx="79">
                  <c:v>160.94999999999999</c:v>
                </c:pt>
                <c:pt idx="80">
                  <c:v>170.34</c:v>
                </c:pt>
                <c:pt idx="81">
                  <c:v>178.8</c:v>
                </c:pt>
                <c:pt idx="82">
                  <c:v>186.46</c:v>
                </c:pt>
                <c:pt idx="83">
                  <c:v>193.42</c:v>
                </c:pt>
                <c:pt idx="84">
                  <c:v>199.78</c:v>
                </c:pt>
                <c:pt idx="85">
                  <c:v>205.62</c:v>
                </c:pt>
                <c:pt idx="86">
                  <c:v>210.99</c:v>
                </c:pt>
                <c:pt idx="87">
                  <c:v>220.96</c:v>
                </c:pt>
                <c:pt idx="88">
                  <c:v>229.59</c:v>
                </c:pt>
                <c:pt idx="89">
                  <c:v>237.17</c:v>
                </c:pt>
                <c:pt idx="90">
                  <c:v>243.88</c:v>
                </c:pt>
                <c:pt idx="91">
                  <c:v>249.89</c:v>
                </c:pt>
                <c:pt idx="92">
                  <c:v>255.3</c:v>
                </c:pt>
                <c:pt idx="93">
                  <c:v>265.49</c:v>
                </c:pt>
                <c:pt idx="94">
                  <c:v>274.04000000000002</c:v>
                </c:pt>
                <c:pt idx="95">
                  <c:v>281.33999999999997</c:v>
                </c:pt>
                <c:pt idx="96">
                  <c:v>287.64999999999998</c:v>
                </c:pt>
                <c:pt idx="97">
                  <c:v>293.17</c:v>
                </c:pt>
                <c:pt idx="98">
                  <c:v>298.02999999999997</c:v>
                </c:pt>
                <c:pt idx="99">
                  <c:v>302.33999999999997</c:v>
                </c:pt>
                <c:pt idx="100">
                  <c:v>306.2</c:v>
                </c:pt>
                <c:pt idx="101">
                  <c:v>309.67</c:v>
                </c:pt>
                <c:pt idx="102">
                  <c:v>312.81</c:v>
                </c:pt>
                <c:pt idx="103">
                  <c:v>315.66000000000003</c:v>
                </c:pt>
                <c:pt idx="104">
                  <c:v>321.64999999999998</c:v>
                </c:pt>
                <c:pt idx="105">
                  <c:v>328.41</c:v>
                </c:pt>
                <c:pt idx="106">
                  <c:v>334.04</c:v>
                </c:pt>
                <c:pt idx="107">
                  <c:v>338.81</c:v>
                </c:pt>
                <c:pt idx="108">
                  <c:v>342.93</c:v>
                </c:pt>
                <c:pt idx="109">
                  <c:v>346.54</c:v>
                </c:pt>
                <c:pt idx="110">
                  <c:v>349.75</c:v>
                </c:pt>
                <c:pt idx="111">
                  <c:v>352.64</c:v>
                </c:pt>
                <c:pt idx="112">
                  <c:v>355.26</c:v>
                </c:pt>
                <c:pt idx="113">
                  <c:v>362.09</c:v>
                </c:pt>
                <c:pt idx="114">
                  <c:v>368.05</c:v>
                </c:pt>
                <c:pt idx="115">
                  <c:v>373.41</c:v>
                </c:pt>
                <c:pt idx="116">
                  <c:v>378.31</c:v>
                </c:pt>
                <c:pt idx="117">
                  <c:v>382.88</c:v>
                </c:pt>
                <c:pt idx="118">
                  <c:v>387.18</c:v>
                </c:pt>
                <c:pt idx="119">
                  <c:v>400.9</c:v>
                </c:pt>
                <c:pt idx="120">
                  <c:v>413.66</c:v>
                </c:pt>
                <c:pt idx="121">
                  <c:v>425.77</c:v>
                </c:pt>
                <c:pt idx="122">
                  <c:v>437.41</c:v>
                </c:pt>
                <c:pt idx="123">
                  <c:v>448.72</c:v>
                </c:pt>
                <c:pt idx="124">
                  <c:v>459.79</c:v>
                </c:pt>
                <c:pt idx="125">
                  <c:v>470.67</c:v>
                </c:pt>
                <c:pt idx="126">
                  <c:v>481.42</c:v>
                </c:pt>
                <c:pt idx="127">
                  <c:v>492.07</c:v>
                </c:pt>
                <c:pt idx="128">
                  <c:v>502.66</c:v>
                </c:pt>
                <c:pt idx="129">
                  <c:v>513.21</c:v>
                </c:pt>
                <c:pt idx="130">
                  <c:v>552.34</c:v>
                </c:pt>
                <c:pt idx="131">
                  <c:v>610.48</c:v>
                </c:pt>
                <c:pt idx="132">
                  <c:v>666.49</c:v>
                </c:pt>
                <c:pt idx="133">
                  <c:v>721.11</c:v>
                </c:pt>
                <c:pt idx="134">
                  <c:v>774.8</c:v>
                </c:pt>
                <c:pt idx="135">
                  <c:v>827.89</c:v>
                </c:pt>
                <c:pt idx="136">
                  <c:v>880.6</c:v>
                </c:pt>
                <c:pt idx="137" formatCode="0.00E+00">
                  <c:v>933.09</c:v>
                </c:pt>
                <c:pt idx="138" formatCode="0.00E+00">
                  <c:v>985.48</c:v>
                </c:pt>
                <c:pt idx="139" formatCode="0.00E+00">
                  <c:v>1180</c:v>
                </c:pt>
                <c:pt idx="140" formatCode="0.00E+00">
                  <c:v>1360</c:v>
                </c:pt>
                <c:pt idx="141" formatCode="0.00E+00">
                  <c:v>1540</c:v>
                </c:pt>
                <c:pt idx="142" formatCode="0.00E+00">
                  <c:v>1700</c:v>
                </c:pt>
                <c:pt idx="143" formatCode="0.00E+00">
                  <c:v>1870</c:v>
                </c:pt>
                <c:pt idx="144" formatCode="0.00E+00">
                  <c:v>2029.9999999999998</c:v>
                </c:pt>
                <c:pt idx="145" formatCode="0.00E+00">
                  <c:v>2620</c:v>
                </c:pt>
                <c:pt idx="146" formatCode="0.00E+00">
                  <c:v>3160</c:v>
                </c:pt>
                <c:pt idx="147" formatCode="0.00E+00">
                  <c:v>3670</c:v>
                </c:pt>
                <c:pt idx="148" formatCode="0.00E+00">
                  <c:v>4170</c:v>
                </c:pt>
                <c:pt idx="149" formatCode="0.00E+00">
                  <c:v>4660</c:v>
                </c:pt>
                <c:pt idx="150" formatCode="0.00E+00">
                  <c:v>5140</c:v>
                </c:pt>
                <c:pt idx="151" formatCode="0.00E+00">
                  <c:v>5630</c:v>
                </c:pt>
                <c:pt idx="152" formatCode="0.00E+00">
                  <c:v>6120</c:v>
                </c:pt>
                <c:pt idx="153" formatCode="0.00E+00">
                  <c:v>6610</c:v>
                </c:pt>
                <c:pt idx="154" formatCode="0.00E+00">
                  <c:v>7100</c:v>
                </c:pt>
                <c:pt idx="155" formatCode="0.00E+00">
                  <c:v>7600</c:v>
                </c:pt>
                <c:pt idx="156" formatCode="0.00E+00">
                  <c:v>9530</c:v>
                </c:pt>
                <c:pt idx="157" formatCode="0.00E+00">
                  <c:v>12320</c:v>
                </c:pt>
                <c:pt idx="158" formatCode="0.00E+00">
                  <c:v>14980</c:v>
                </c:pt>
                <c:pt idx="159" formatCode="0.00E+00">
                  <c:v>17610</c:v>
                </c:pt>
                <c:pt idx="160" formatCode="0.00E+00">
                  <c:v>20260</c:v>
                </c:pt>
                <c:pt idx="161" formatCode="0.00E+00">
                  <c:v>22940</c:v>
                </c:pt>
                <c:pt idx="162" formatCode="0.00E+00">
                  <c:v>25670</c:v>
                </c:pt>
                <c:pt idx="163" formatCode="0.00E+00">
                  <c:v>28460</c:v>
                </c:pt>
                <c:pt idx="164" formatCode="0.00E+00">
                  <c:v>31290</c:v>
                </c:pt>
                <c:pt idx="165" formatCode="0.00E+00">
                  <c:v>42030</c:v>
                </c:pt>
                <c:pt idx="166" formatCode="0.00E+00">
                  <c:v>52040</c:v>
                </c:pt>
                <c:pt idx="167" formatCode="0.00E+00">
                  <c:v>61630</c:v>
                </c:pt>
                <c:pt idx="168" formatCode="0.00E+00">
                  <c:v>70850</c:v>
                </c:pt>
                <c:pt idx="169" formatCode="0.00E+00">
                  <c:v>79920</c:v>
                </c:pt>
                <c:pt idx="170" formatCode="0.00E+00">
                  <c:v>89100</c:v>
                </c:pt>
                <c:pt idx="171" formatCode="0.00E+00">
                  <c:v>123510</c:v>
                </c:pt>
                <c:pt idx="172" formatCode="0.00E+00">
                  <c:v>155600</c:v>
                </c:pt>
                <c:pt idx="173" formatCode="0.00E+00">
                  <c:v>186870</c:v>
                </c:pt>
                <c:pt idx="174" formatCode="0.00E+00">
                  <c:v>217930</c:v>
                </c:pt>
                <c:pt idx="175" formatCode="0.00E+00">
                  <c:v>249050</c:v>
                </c:pt>
                <c:pt idx="176" formatCode="0.00E+00">
                  <c:v>280370</c:v>
                </c:pt>
                <c:pt idx="177" formatCode="0.00E+00">
                  <c:v>311960</c:v>
                </c:pt>
                <c:pt idx="178" formatCode="0.00E+00">
                  <c:v>343870</c:v>
                </c:pt>
                <c:pt idx="179" formatCode="0.00E+00">
                  <c:v>376120</c:v>
                </c:pt>
                <c:pt idx="180" formatCode="0.00E+00">
                  <c:v>408690</c:v>
                </c:pt>
                <c:pt idx="181" formatCode="0.00E+00">
                  <c:v>441600</c:v>
                </c:pt>
                <c:pt idx="182" formatCode="0.00E+00">
                  <c:v>566790</c:v>
                </c:pt>
                <c:pt idx="183" formatCode="0.00E+00">
                  <c:v>744460</c:v>
                </c:pt>
                <c:pt idx="184" formatCode="0.00E+00">
                  <c:v>910370</c:v>
                </c:pt>
                <c:pt idx="185" formatCode="0.00E+00">
                  <c:v>1070000</c:v>
                </c:pt>
                <c:pt idx="186" formatCode="0.00E+00">
                  <c:v>1230000</c:v>
                </c:pt>
                <c:pt idx="187" formatCode="0.00E+00">
                  <c:v>1380000</c:v>
                </c:pt>
                <c:pt idx="188" formatCode="0.00E+00">
                  <c:v>1540000</c:v>
                </c:pt>
                <c:pt idx="189" formatCode="0.00E+00">
                  <c:v>1690000</c:v>
                </c:pt>
                <c:pt idx="190" formatCode="0.00E+00">
                  <c:v>1850000</c:v>
                </c:pt>
                <c:pt idx="191" formatCode="0.00E+00">
                  <c:v>2420000</c:v>
                </c:pt>
                <c:pt idx="192" formatCode="0.00E+00">
                  <c:v>2940000</c:v>
                </c:pt>
                <c:pt idx="193" formatCode="0.00E+00">
                  <c:v>3440000</c:v>
                </c:pt>
                <c:pt idx="194" formatCode="0.00E+00">
                  <c:v>3910000</c:v>
                </c:pt>
                <c:pt idx="195" formatCode="0.00E+00">
                  <c:v>4380000</c:v>
                </c:pt>
                <c:pt idx="196" formatCode="0.00E+00">
                  <c:v>4830000</c:v>
                </c:pt>
                <c:pt idx="197" formatCode="0.00E+00">
                  <c:v>6480000</c:v>
                </c:pt>
                <c:pt idx="198" formatCode="0.00E+00">
                  <c:v>7940000</c:v>
                </c:pt>
                <c:pt idx="199" formatCode="0.00E+00">
                  <c:v>9290000</c:v>
                </c:pt>
                <c:pt idx="200" formatCode="0.00E+00">
                  <c:v>10560000</c:v>
                </c:pt>
                <c:pt idx="201" formatCode="0.00E+00">
                  <c:v>11780000</c:v>
                </c:pt>
                <c:pt idx="202" formatCode="0.00E+00">
                  <c:v>12950000</c:v>
                </c:pt>
                <c:pt idx="203" formatCode="0.00E+00">
                  <c:v>14070000</c:v>
                </c:pt>
                <c:pt idx="204" formatCode="0.00E+00">
                  <c:v>15160000</c:v>
                </c:pt>
                <c:pt idx="205" formatCode="0.00E+00">
                  <c:v>16210000</c:v>
                </c:pt>
                <c:pt idx="206" formatCode="0.00E+00">
                  <c:v>17240000</c:v>
                </c:pt>
                <c:pt idx="207" formatCode="0.00E+00">
                  <c:v>18230000</c:v>
                </c:pt>
                <c:pt idx="208" formatCode="0.00E+00">
                  <c:v>21880000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EB6-4EBD-B02F-758B08D03604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srim20Ne_Air!$D$20:$D$228</c:f>
              <c:numCache>
                <c:formatCode>0.000000</c:formatCode>
                <c:ptCount val="209"/>
                <c:pt idx="0">
                  <c:v>9.999949999999999E-6</c:v>
                </c:pt>
                <c:pt idx="1">
                  <c:v>1.1249950000000001E-5</c:v>
                </c:pt>
                <c:pt idx="2">
                  <c:v>1.2499949999999999E-5</c:v>
                </c:pt>
                <c:pt idx="3">
                  <c:v>1.374995E-5</c:v>
                </c:pt>
                <c:pt idx="4">
                  <c:v>1.499995E-5</c:v>
                </c:pt>
                <c:pt idx="5">
                  <c:v>1.6249950000000002E-5</c:v>
                </c:pt>
                <c:pt idx="6">
                  <c:v>1.7499950000000002E-5</c:v>
                </c:pt>
                <c:pt idx="7">
                  <c:v>1.8749950000000002E-5</c:v>
                </c:pt>
                <c:pt idx="8">
                  <c:v>1.9999950000000002E-5</c:v>
                </c:pt>
                <c:pt idx="9">
                  <c:v>2.2499950000000001E-5</c:v>
                </c:pt>
                <c:pt idx="10" formatCode="0.00000">
                  <c:v>2.4999950000000001E-5</c:v>
                </c:pt>
                <c:pt idx="11" formatCode="0.00000">
                  <c:v>2.7499950000000001E-5</c:v>
                </c:pt>
                <c:pt idx="12" formatCode="0.00000">
                  <c:v>2.9999950000000001E-5</c:v>
                </c:pt>
                <c:pt idx="13" formatCode="0.00000">
                  <c:v>3.249995E-5</c:v>
                </c:pt>
                <c:pt idx="14" formatCode="0.00000">
                  <c:v>3.499995E-5</c:v>
                </c:pt>
                <c:pt idx="15" formatCode="0.00000">
                  <c:v>3.999995E-5</c:v>
                </c:pt>
                <c:pt idx="16" formatCode="0.00000">
                  <c:v>4.4999950000000006E-5</c:v>
                </c:pt>
                <c:pt idx="17" formatCode="0.00000">
                  <c:v>4.9999950000000006E-5</c:v>
                </c:pt>
                <c:pt idx="18" formatCode="0.00000">
                  <c:v>5.5000000000000002E-5</c:v>
                </c:pt>
                <c:pt idx="19" formatCode="0.00000">
                  <c:v>5.9999999999999995E-5</c:v>
                </c:pt>
                <c:pt idx="20" formatCode="0.00000">
                  <c:v>6.4999999999999994E-5</c:v>
                </c:pt>
                <c:pt idx="21" formatCode="0.00000">
                  <c:v>6.9999999999999994E-5</c:v>
                </c:pt>
                <c:pt idx="22" formatCode="0.00000">
                  <c:v>7.5000000000000007E-5</c:v>
                </c:pt>
                <c:pt idx="23" formatCode="0.00000">
                  <c:v>8.0000000000000007E-5</c:v>
                </c:pt>
                <c:pt idx="24" formatCode="0.00000">
                  <c:v>8.4999999999999993E-5</c:v>
                </c:pt>
                <c:pt idx="25" formatCode="0.00000">
                  <c:v>8.9999999999999992E-5</c:v>
                </c:pt>
                <c:pt idx="26" formatCode="0.00000">
                  <c:v>1E-4</c:v>
                </c:pt>
                <c:pt idx="27" formatCode="0.00000">
                  <c:v>1.125E-4</c:v>
                </c:pt>
                <c:pt idx="28" formatCode="0.00000">
                  <c:v>1.25E-4</c:v>
                </c:pt>
                <c:pt idx="29" formatCode="0.00000">
                  <c:v>1.3749999999999998E-4</c:v>
                </c:pt>
                <c:pt idx="30" formatCode="0.00000">
                  <c:v>1.5000000000000001E-4</c:v>
                </c:pt>
                <c:pt idx="31" formatCode="0.00000">
                  <c:v>1.6249999999999999E-4</c:v>
                </c:pt>
                <c:pt idx="32" formatCode="0.00000">
                  <c:v>1.75E-4</c:v>
                </c:pt>
                <c:pt idx="33" formatCode="0.00000">
                  <c:v>1.875E-4</c:v>
                </c:pt>
                <c:pt idx="34" formatCode="0.00000">
                  <c:v>2.0000000000000001E-4</c:v>
                </c:pt>
                <c:pt idx="35" formatCode="0.00000">
                  <c:v>2.2499999999999999E-4</c:v>
                </c:pt>
                <c:pt idx="36" formatCode="0.00000">
                  <c:v>2.5000000000000001E-4</c:v>
                </c:pt>
                <c:pt idx="37" formatCode="0.00000">
                  <c:v>2.7499999999999996E-4</c:v>
                </c:pt>
                <c:pt idx="38" formatCode="0.00000">
                  <c:v>3.0000000000000003E-4</c:v>
                </c:pt>
                <c:pt idx="39" formatCode="0.00000">
                  <c:v>3.2499999999999999E-4</c:v>
                </c:pt>
                <c:pt idx="40" formatCode="0.00000">
                  <c:v>3.5E-4</c:v>
                </c:pt>
                <c:pt idx="41" formatCode="0.00000">
                  <c:v>4.0000000000000002E-4</c:v>
                </c:pt>
                <c:pt idx="42" formatCode="0.00000">
                  <c:v>4.4999999999999999E-4</c:v>
                </c:pt>
                <c:pt idx="43" formatCode="0.00000">
                  <c:v>5.0000000000000001E-4</c:v>
                </c:pt>
                <c:pt idx="44" formatCode="0.00000">
                  <c:v>5.4999999999999992E-4</c:v>
                </c:pt>
                <c:pt idx="45" formatCode="0.00000">
                  <c:v>6.0000000000000006E-4</c:v>
                </c:pt>
                <c:pt idx="46" formatCode="0.00000">
                  <c:v>6.4999999999999997E-4</c:v>
                </c:pt>
                <c:pt idx="47" formatCode="0.00000">
                  <c:v>6.9999999999999999E-4</c:v>
                </c:pt>
                <c:pt idx="48" formatCode="0.00000">
                  <c:v>7.5000000000000002E-4</c:v>
                </c:pt>
                <c:pt idx="49" formatCode="0.00000">
                  <c:v>8.0000000000000004E-4</c:v>
                </c:pt>
                <c:pt idx="50" formatCode="0.00000">
                  <c:v>8.5000000000000006E-4</c:v>
                </c:pt>
                <c:pt idx="51" formatCode="0.00000">
                  <c:v>8.9999999999999998E-4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1.6250000000000001E-3</c:v>
                </c:pt>
                <c:pt idx="58" formatCode="0.00000">
                  <c:v>1.7500000000000003E-3</c:v>
                </c:pt>
                <c:pt idx="59" formatCode="0.00000">
                  <c:v>1.8749999999999999E-3</c:v>
                </c:pt>
                <c:pt idx="60" formatCode="0.00000">
                  <c:v>2E-3</c:v>
                </c:pt>
                <c:pt idx="61" formatCode="0.00000">
                  <c:v>2.2499999999999998E-3</c:v>
                </c:pt>
                <c:pt idx="62" formatCode="0.00000">
                  <c:v>2.5000000000000001E-3</c:v>
                </c:pt>
                <c:pt idx="63" formatCode="0.00000">
                  <c:v>2.7499999999999998E-3</c:v>
                </c:pt>
                <c:pt idx="64" formatCode="0.00000">
                  <c:v>3.0000000000000001E-3</c:v>
                </c:pt>
                <c:pt idx="65" formatCode="0.00000">
                  <c:v>3.2500000000000003E-3</c:v>
                </c:pt>
                <c:pt idx="66" formatCode="0.00000">
                  <c:v>3.5000000000000005E-3</c:v>
                </c:pt>
                <c:pt idx="67" formatCode="0.00000">
                  <c:v>4.0000000000000001E-3</c:v>
                </c:pt>
                <c:pt idx="68" formatCode="0.00000">
                  <c:v>4.4999999999999997E-3</c:v>
                </c:pt>
                <c:pt idx="69" formatCode="0.00000">
                  <c:v>5.0000000000000001E-3</c:v>
                </c:pt>
                <c:pt idx="70" formatCode="0.00000">
                  <c:v>5.4999999999999997E-3</c:v>
                </c:pt>
                <c:pt idx="71" formatCode="0.00000">
                  <c:v>6.0000000000000001E-3</c:v>
                </c:pt>
                <c:pt idx="72" formatCode="0.00000">
                  <c:v>6.5000000000000006E-3</c:v>
                </c:pt>
                <c:pt idx="73" formatCode="0.00000">
                  <c:v>7.000000000000001E-3</c:v>
                </c:pt>
                <c:pt idx="74" formatCode="0.00000">
                  <c:v>7.4999999999999997E-3</c:v>
                </c:pt>
                <c:pt idx="75" formatCode="0.00000">
                  <c:v>8.0000000000000002E-3</c:v>
                </c:pt>
                <c:pt idx="76" formatCode="0.00000">
                  <c:v>8.5000000000000006E-3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1.3750000000000002E-2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1.7499999999999998E-2</c:v>
                </c:pt>
                <c:pt idx="85" formatCode="0.00000">
                  <c:v>1.8749999999999999E-2</c:v>
                </c:pt>
                <c:pt idx="86" formatCode="0.00000">
                  <c:v>0.02</c:v>
                </c:pt>
                <c:pt idx="87" formatCode="0.000">
                  <c:v>2.2499999999999999E-2</c:v>
                </c:pt>
                <c:pt idx="88" formatCode="0.000">
                  <c:v>2.5000000000000001E-2</c:v>
                </c:pt>
                <c:pt idx="89" formatCode="0.000">
                  <c:v>2.7500000000000004E-2</c:v>
                </c:pt>
                <c:pt idx="90" formatCode="0.000">
                  <c:v>0.03</c:v>
                </c:pt>
                <c:pt idx="91" formatCode="0.000">
                  <c:v>3.2500000000000001E-2</c:v>
                </c:pt>
                <c:pt idx="92" formatCode="0.000">
                  <c:v>3.4999999999999996E-2</c:v>
                </c:pt>
                <c:pt idx="93" formatCode="0.000">
                  <c:v>0.04</c:v>
                </c:pt>
                <c:pt idx="94" formatCode="0.000">
                  <c:v>4.4999999999999998E-2</c:v>
                </c:pt>
                <c:pt idx="95" formatCode="0.000">
                  <c:v>0.05</c:v>
                </c:pt>
                <c:pt idx="96" formatCode="0.000">
                  <c:v>5.5000000000000007E-2</c:v>
                </c:pt>
                <c:pt idx="97" formatCode="0.000">
                  <c:v>0.06</c:v>
                </c:pt>
                <c:pt idx="98" formatCode="0.000">
                  <c:v>6.5000000000000002E-2</c:v>
                </c:pt>
                <c:pt idx="99" formatCode="0.000">
                  <c:v>6.9999999999999993E-2</c:v>
                </c:pt>
                <c:pt idx="100" formatCode="0.000">
                  <c:v>7.4999999999999997E-2</c:v>
                </c:pt>
                <c:pt idx="101" formatCode="0.000">
                  <c:v>0.08</c:v>
                </c:pt>
                <c:pt idx="102" formatCode="0.000">
                  <c:v>8.4999999999999992E-2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0.1875</c:v>
                </c:pt>
                <c:pt idx="112" formatCode="0.000">
                  <c:v>0.2</c:v>
                </c:pt>
                <c:pt idx="113" formatCode="0.000">
                  <c:v>0.22500000000000001</c:v>
                </c:pt>
                <c:pt idx="114" formatCode="0.000">
                  <c:v>0.25</c:v>
                </c:pt>
                <c:pt idx="115" formatCode="0.000">
                  <c:v>0.27500000000000002</c:v>
                </c:pt>
                <c:pt idx="116" formatCode="0.000">
                  <c:v>0.3</c:v>
                </c:pt>
                <c:pt idx="117" formatCode="0.000">
                  <c:v>0.32500000000000001</c:v>
                </c:pt>
                <c:pt idx="118" formatCode="0.000">
                  <c:v>0.35</c:v>
                </c:pt>
                <c:pt idx="119" formatCode="0.000">
                  <c:v>0.4</c:v>
                </c:pt>
                <c:pt idx="120" formatCode="0.000">
                  <c:v>0.45</c:v>
                </c:pt>
                <c:pt idx="121" formatCode="0.000">
                  <c:v>0.5</c:v>
                </c:pt>
                <c:pt idx="122" formatCode="0.000">
                  <c:v>0.55000000000000004</c:v>
                </c:pt>
                <c:pt idx="123" formatCode="0.000">
                  <c:v>0.6</c:v>
                </c:pt>
                <c:pt idx="124" formatCode="0.000">
                  <c:v>0.65</c:v>
                </c:pt>
                <c:pt idx="125" formatCode="0.000">
                  <c:v>0.7</c:v>
                </c:pt>
                <c:pt idx="126" formatCode="0.000">
                  <c:v>0.75</c:v>
                </c:pt>
                <c:pt idx="127" formatCode="0.000">
                  <c:v>0.8</c:v>
                </c:pt>
                <c:pt idx="128" formatCode="0.000">
                  <c:v>0.85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1.875</c:v>
                </c:pt>
                <c:pt idx="138" formatCode="0.000">
                  <c:v>2</c:v>
                </c:pt>
                <c:pt idx="139" formatCode="0.000">
                  <c:v>2.25</c:v>
                </c:pt>
                <c:pt idx="140" formatCode="0.000">
                  <c:v>2.5</c:v>
                </c:pt>
                <c:pt idx="141" formatCode="0.000">
                  <c:v>2.75</c:v>
                </c:pt>
                <c:pt idx="142" formatCode="0.000">
                  <c:v>3</c:v>
                </c:pt>
                <c:pt idx="143" formatCode="0.000">
                  <c:v>3.25</c:v>
                </c:pt>
                <c:pt idx="144" formatCode="0.000">
                  <c:v>3.5</c:v>
                </c:pt>
                <c:pt idx="145" formatCode="0.000">
                  <c:v>4</c:v>
                </c:pt>
                <c:pt idx="146" formatCode="0.000">
                  <c:v>4.5</c:v>
                </c:pt>
                <c:pt idx="147" formatCode="0.000">
                  <c:v>5</c:v>
                </c:pt>
                <c:pt idx="148" formatCode="0.000">
                  <c:v>5.5</c:v>
                </c:pt>
                <c:pt idx="149" formatCode="0.000">
                  <c:v>6</c:v>
                </c:pt>
                <c:pt idx="150" formatCode="0.000">
                  <c:v>6.5</c:v>
                </c:pt>
                <c:pt idx="151" formatCode="0.000">
                  <c:v>7</c:v>
                </c:pt>
                <c:pt idx="152" formatCode="0.000">
                  <c:v>7.5</c:v>
                </c:pt>
                <c:pt idx="153" formatCode="0.000">
                  <c:v>8</c:v>
                </c:pt>
                <c:pt idx="154" formatCode="0.000">
                  <c:v>8.5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18.75</c:v>
                </c:pt>
                <c:pt idx="164" formatCode="0.000">
                  <c:v>20</c:v>
                </c:pt>
                <c:pt idx="165" formatCode="0.000">
                  <c:v>22.5</c:v>
                </c:pt>
                <c:pt idx="166" formatCode="0.000">
                  <c:v>25</c:v>
                </c:pt>
                <c:pt idx="167" formatCode="0.000">
                  <c:v>27.5</c:v>
                </c:pt>
                <c:pt idx="168" formatCode="0.000">
                  <c:v>30</c:v>
                </c:pt>
                <c:pt idx="169" formatCode="0.000">
                  <c:v>32.5</c:v>
                </c:pt>
                <c:pt idx="170" formatCode="0.000">
                  <c:v>35</c:v>
                </c:pt>
                <c:pt idx="171" formatCode="0.000">
                  <c:v>40</c:v>
                </c:pt>
                <c:pt idx="172" formatCode="0.000">
                  <c:v>45</c:v>
                </c:pt>
                <c:pt idx="173" formatCode="0.000">
                  <c:v>50</c:v>
                </c:pt>
                <c:pt idx="174" formatCode="0.000">
                  <c:v>55</c:v>
                </c:pt>
                <c:pt idx="175" formatCode="0.000">
                  <c:v>60</c:v>
                </c:pt>
                <c:pt idx="176" formatCode="0.000">
                  <c:v>65</c:v>
                </c:pt>
                <c:pt idx="177" formatCode="0.000">
                  <c:v>70</c:v>
                </c:pt>
                <c:pt idx="178" formatCode="0.000">
                  <c:v>75</c:v>
                </c:pt>
                <c:pt idx="179" formatCode="0.000">
                  <c:v>80</c:v>
                </c:pt>
                <c:pt idx="180" formatCode="0.000">
                  <c:v>85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187.5</c:v>
                </c:pt>
                <c:pt idx="190" formatCode="0.000">
                  <c:v>200</c:v>
                </c:pt>
                <c:pt idx="191" formatCode="0.000">
                  <c:v>225</c:v>
                </c:pt>
                <c:pt idx="192" formatCode="0.000">
                  <c:v>250</c:v>
                </c:pt>
                <c:pt idx="193" formatCode="0.000">
                  <c:v>275</c:v>
                </c:pt>
                <c:pt idx="194" formatCode="0.000">
                  <c:v>300</c:v>
                </c:pt>
                <c:pt idx="195" formatCode="0.000">
                  <c:v>325</c:v>
                </c:pt>
                <c:pt idx="196" formatCode="0.000">
                  <c:v>350</c:v>
                </c:pt>
                <c:pt idx="197" formatCode="0.000">
                  <c:v>400</c:v>
                </c:pt>
                <c:pt idx="198" formatCode="0.000">
                  <c:v>450</c:v>
                </c:pt>
                <c:pt idx="199" formatCode="0.000">
                  <c:v>500</c:v>
                </c:pt>
                <c:pt idx="200" formatCode="0.000">
                  <c:v>550</c:v>
                </c:pt>
                <c:pt idx="201" formatCode="0.000">
                  <c:v>600</c:v>
                </c:pt>
                <c:pt idx="202" formatCode="0.000">
                  <c:v>650</c:v>
                </c:pt>
                <c:pt idx="203" formatCode="0.000">
                  <c:v>700</c:v>
                </c:pt>
                <c:pt idx="204" formatCode="0.000">
                  <c:v>750</c:v>
                </c:pt>
                <c:pt idx="205" formatCode="0.000">
                  <c:v>800</c:v>
                </c:pt>
                <c:pt idx="206" formatCode="0.000">
                  <c:v>850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srim20Ne_Air!$P$20:$P$228</c:f>
              <c:numCache>
                <c:formatCode>0.000</c:formatCode>
                <c:ptCount val="209"/>
                <c:pt idx="0">
                  <c:v>0.94700000000000006</c:v>
                </c:pt>
                <c:pt idx="1">
                  <c:v>1</c:v>
                </c:pt>
                <c:pt idx="2">
                  <c:v>1.06</c:v>
                </c:pt>
                <c:pt idx="3">
                  <c:v>1.1100000000000001</c:v>
                </c:pt>
                <c:pt idx="4">
                  <c:v>1.1599999999999999</c:v>
                </c:pt>
                <c:pt idx="5">
                  <c:v>1.21</c:v>
                </c:pt>
                <c:pt idx="6">
                  <c:v>1.26</c:v>
                </c:pt>
                <c:pt idx="7">
                  <c:v>1.3</c:v>
                </c:pt>
                <c:pt idx="8">
                  <c:v>1.35</c:v>
                </c:pt>
                <c:pt idx="9">
                  <c:v>1.44</c:v>
                </c:pt>
                <c:pt idx="10">
                  <c:v>1.52</c:v>
                </c:pt>
                <c:pt idx="11">
                  <c:v>1.6</c:v>
                </c:pt>
                <c:pt idx="12">
                  <c:v>1.68</c:v>
                </c:pt>
                <c:pt idx="13">
                  <c:v>1.76</c:v>
                </c:pt>
                <c:pt idx="14">
                  <c:v>1.84</c:v>
                </c:pt>
                <c:pt idx="15">
                  <c:v>1.98</c:v>
                </c:pt>
                <c:pt idx="16">
                  <c:v>2.12</c:v>
                </c:pt>
                <c:pt idx="17">
                  <c:v>2.2599999999999998</c:v>
                </c:pt>
                <c:pt idx="18">
                  <c:v>2.39</c:v>
                </c:pt>
                <c:pt idx="19">
                  <c:v>2.52</c:v>
                </c:pt>
                <c:pt idx="20">
                  <c:v>2.64</c:v>
                </c:pt>
                <c:pt idx="21">
                  <c:v>2.77</c:v>
                </c:pt>
                <c:pt idx="22">
                  <c:v>2.89</c:v>
                </c:pt>
                <c:pt idx="23">
                  <c:v>3</c:v>
                </c:pt>
                <c:pt idx="24">
                  <c:v>3.12</c:v>
                </c:pt>
                <c:pt idx="25">
                  <c:v>3.23</c:v>
                </c:pt>
                <c:pt idx="26">
                  <c:v>3.46</c:v>
                </c:pt>
                <c:pt idx="27">
                  <c:v>3.73</c:v>
                </c:pt>
                <c:pt idx="28">
                  <c:v>4</c:v>
                </c:pt>
                <c:pt idx="29">
                  <c:v>4.26</c:v>
                </c:pt>
                <c:pt idx="30">
                  <c:v>4.5199999999999996</c:v>
                </c:pt>
                <c:pt idx="31">
                  <c:v>4.7699999999999996</c:v>
                </c:pt>
                <c:pt idx="32">
                  <c:v>5.0199999999999996</c:v>
                </c:pt>
                <c:pt idx="33">
                  <c:v>5.26</c:v>
                </c:pt>
                <c:pt idx="34">
                  <c:v>5.5</c:v>
                </c:pt>
                <c:pt idx="35">
                  <c:v>5.98</c:v>
                </c:pt>
                <c:pt idx="36">
                  <c:v>6.44</c:v>
                </c:pt>
                <c:pt idx="37">
                  <c:v>6.9</c:v>
                </c:pt>
                <c:pt idx="38">
                  <c:v>7.35</c:v>
                </c:pt>
                <c:pt idx="39">
                  <c:v>7.8</c:v>
                </c:pt>
                <c:pt idx="40">
                  <c:v>8.24</c:v>
                </c:pt>
                <c:pt idx="41">
                  <c:v>9.11</c:v>
                </c:pt>
                <c:pt idx="42">
                  <c:v>9.9700000000000006</c:v>
                </c:pt>
                <c:pt idx="43">
                  <c:v>10.82</c:v>
                </c:pt>
                <c:pt idx="44">
                  <c:v>11.66</c:v>
                </c:pt>
                <c:pt idx="45">
                  <c:v>12.49</c:v>
                </c:pt>
                <c:pt idx="46">
                  <c:v>13.32</c:v>
                </c:pt>
                <c:pt idx="47">
                  <c:v>14.14</c:v>
                </c:pt>
                <c:pt idx="48">
                  <c:v>14.96</c:v>
                </c:pt>
                <c:pt idx="49">
                  <c:v>15.78</c:v>
                </c:pt>
                <c:pt idx="50">
                  <c:v>16.600000000000001</c:v>
                </c:pt>
                <c:pt idx="51">
                  <c:v>17.420000000000002</c:v>
                </c:pt>
                <c:pt idx="52">
                  <c:v>19.05</c:v>
                </c:pt>
                <c:pt idx="53">
                  <c:v>21.09</c:v>
                </c:pt>
                <c:pt idx="54">
                  <c:v>23.13</c:v>
                </c:pt>
                <c:pt idx="55">
                  <c:v>25.17</c:v>
                </c:pt>
                <c:pt idx="56">
                  <c:v>27.21</c:v>
                </c:pt>
                <c:pt idx="57">
                  <c:v>29.26</c:v>
                </c:pt>
                <c:pt idx="58">
                  <c:v>31.3</c:v>
                </c:pt>
                <c:pt idx="59">
                  <c:v>33.35</c:v>
                </c:pt>
                <c:pt idx="60">
                  <c:v>35.39</c:v>
                </c:pt>
                <c:pt idx="61">
                  <c:v>39.5</c:v>
                </c:pt>
                <c:pt idx="62">
                  <c:v>43.57</c:v>
                </c:pt>
                <c:pt idx="63">
                  <c:v>47.54</c:v>
                </c:pt>
                <c:pt idx="64">
                  <c:v>51.42</c:v>
                </c:pt>
                <c:pt idx="65">
                  <c:v>55.22</c:v>
                </c:pt>
                <c:pt idx="66">
                  <c:v>58.94</c:v>
                </c:pt>
                <c:pt idx="67">
                  <c:v>66.2</c:v>
                </c:pt>
                <c:pt idx="68">
                  <c:v>73.25</c:v>
                </c:pt>
                <c:pt idx="69">
                  <c:v>80.13</c:v>
                </c:pt>
                <c:pt idx="70">
                  <c:v>86.84</c:v>
                </c:pt>
                <c:pt idx="71">
                  <c:v>93.41</c:v>
                </c:pt>
                <c:pt idx="72">
                  <c:v>99.82</c:v>
                </c:pt>
                <c:pt idx="73">
                  <c:v>106.1</c:v>
                </c:pt>
                <c:pt idx="74">
                  <c:v>112.23</c:v>
                </c:pt>
                <c:pt idx="75">
                  <c:v>118.21</c:v>
                </c:pt>
                <c:pt idx="76">
                  <c:v>124.05</c:v>
                </c:pt>
                <c:pt idx="77">
                  <c:v>129.74</c:v>
                </c:pt>
                <c:pt idx="78">
                  <c:v>140.69999999999999</c:v>
                </c:pt>
                <c:pt idx="79">
                  <c:v>153.6</c:v>
                </c:pt>
                <c:pt idx="80">
                  <c:v>165.66</c:v>
                </c:pt>
                <c:pt idx="81">
                  <c:v>176.92</c:v>
                </c:pt>
                <c:pt idx="82">
                  <c:v>187.45</c:v>
                </c:pt>
                <c:pt idx="83">
                  <c:v>197.31</c:v>
                </c:pt>
                <c:pt idx="84">
                  <c:v>206.55</c:v>
                </c:pt>
                <c:pt idx="85">
                  <c:v>215.24</c:v>
                </c:pt>
                <c:pt idx="86">
                  <c:v>223.43</c:v>
                </c:pt>
                <c:pt idx="87">
                  <c:v>238.45</c:v>
                </c:pt>
                <c:pt idx="88">
                  <c:v>251.94</c:v>
                </c:pt>
                <c:pt idx="89">
                  <c:v>264.14</c:v>
                </c:pt>
                <c:pt idx="90">
                  <c:v>275.25</c:v>
                </c:pt>
                <c:pt idx="91">
                  <c:v>285.43</c:v>
                </c:pt>
                <c:pt idx="92">
                  <c:v>294.8</c:v>
                </c:pt>
                <c:pt idx="93">
                  <c:v>311.52999999999997</c:v>
                </c:pt>
                <c:pt idx="94">
                  <c:v>326.06</c:v>
                </c:pt>
                <c:pt idx="95">
                  <c:v>338.84</c:v>
                </c:pt>
                <c:pt idx="96">
                  <c:v>350.18</c:v>
                </c:pt>
                <c:pt idx="97">
                  <c:v>360.34</c:v>
                </c:pt>
                <c:pt idx="98">
                  <c:v>369.49</c:v>
                </c:pt>
                <c:pt idx="99">
                  <c:v>377.79</c:v>
                </c:pt>
                <c:pt idx="100">
                  <c:v>385.34</c:v>
                </c:pt>
                <c:pt idx="101">
                  <c:v>392.26</c:v>
                </c:pt>
                <c:pt idx="102">
                  <c:v>398.61</c:v>
                </c:pt>
                <c:pt idx="103">
                  <c:v>404.48</c:v>
                </c:pt>
                <c:pt idx="104">
                  <c:v>414.93</c:v>
                </c:pt>
                <c:pt idx="105">
                  <c:v>426.08</c:v>
                </c:pt>
                <c:pt idx="106">
                  <c:v>435.57</c:v>
                </c:pt>
                <c:pt idx="107">
                  <c:v>443.76</c:v>
                </c:pt>
                <c:pt idx="108">
                  <c:v>450.92</c:v>
                </c:pt>
                <c:pt idx="109">
                  <c:v>457.26</c:v>
                </c:pt>
                <c:pt idx="110">
                  <c:v>462.93</c:v>
                </c:pt>
                <c:pt idx="111">
                  <c:v>468.05</c:v>
                </c:pt>
                <c:pt idx="112">
                  <c:v>472.71</c:v>
                </c:pt>
                <c:pt idx="113">
                  <c:v>480.93</c:v>
                </c:pt>
                <c:pt idx="114">
                  <c:v>488.03</c:v>
                </c:pt>
                <c:pt idx="115">
                  <c:v>494.29</c:v>
                </c:pt>
                <c:pt idx="116">
                  <c:v>499.9</c:v>
                </c:pt>
                <c:pt idx="117">
                  <c:v>505.02</c:v>
                </c:pt>
                <c:pt idx="118">
                  <c:v>509.74</c:v>
                </c:pt>
                <c:pt idx="119">
                  <c:v>518.24</c:v>
                </c:pt>
                <c:pt idx="120">
                  <c:v>525.84</c:v>
                </c:pt>
                <c:pt idx="121">
                  <c:v>532.78</c:v>
                </c:pt>
                <c:pt idx="122">
                  <c:v>539.23</c:v>
                </c:pt>
                <c:pt idx="123">
                  <c:v>545.30999999999995</c:v>
                </c:pt>
                <c:pt idx="124">
                  <c:v>551.09</c:v>
                </c:pt>
                <c:pt idx="125">
                  <c:v>556.64</c:v>
                </c:pt>
                <c:pt idx="126">
                  <c:v>562.01</c:v>
                </c:pt>
                <c:pt idx="127">
                  <c:v>567.23</c:v>
                </c:pt>
                <c:pt idx="128">
                  <c:v>572.33000000000004</c:v>
                </c:pt>
                <c:pt idx="129">
                  <c:v>577.34</c:v>
                </c:pt>
                <c:pt idx="130">
                  <c:v>587.16</c:v>
                </c:pt>
                <c:pt idx="131">
                  <c:v>599.20000000000005</c:v>
                </c:pt>
                <c:pt idx="132">
                  <c:v>611.13</c:v>
                </c:pt>
                <c:pt idx="133">
                  <c:v>623.07000000000005</c:v>
                </c:pt>
                <c:pt idx="134">
                  <c:v>635.11</c:v>
                </c:pt>
                <c:pt idx="135">
                  <c:v>647.30999999999995</c:v>
                </c:pt>
                <c:pt idx="136">
                  <c:v>659.72</c:v>
                </c:pt>
                <c:pt idx="137">
                  <c:v>672.37</c:v>
                </c:pt>
                <c:pt idx="138">
                  <c:v>685.31</c:v>
                </c:pt>
                <c:pt idx="139">
                  <c:v>711.96</c:v>
                </c:pt>
                <c:pt idx="140">
                  <c:v>739.75</c:v>
                </c:pt>
                <c:pt idx="141">
                  <c:v>768.82</c:v>
                </c:pt>
                <c:pt idx="142">
                  <c:v>799.13</c:v>
                </c:pt>
                <c:pt idx="143">
                  <c:v>830.71</c:v>
                </c:pt>
                <c:pt idx="144">
                  <c:v>863.55</c:v>
                </c:pt>
                <c:pt idx="145">
                  <c:v>933</c:v>
                </c:pt>
                <c:pt idx="146">
                  <c:v>1010</c:v>
                </c:pt>
                <c:pt idx="147">
                  <c:v>1090</c:v>
                </c:pt>
                <c:pt idx="148">
                  <c:v>1170</c:v>
                </c:pt>
                <c:pt idx="149" formatCode="0.00E+00">
                  <c:v>1260</c:v>
                </c:pt>
                <c:pt idx="150" formatCode="0.00E+00">
                  <c:v>1350</c:v>
                </c:pt>
                <c:pt idx="151" formatCode="0.00E+00">
                  <c:v>1450</c:v>
                </c:pt>
                <c:pt idx="152" formatCode="0.00E+00">
                  <c:v>1550</c:v>
                </c:pt>
                <c:pt idx="153" formatCode="0.00E+00">
                  <c:v>1660</c:v>
                </c:pt>
                <c:pt idx="154" formatCode="0.00E+00">
                  <c:v>1770</c:v>
                </c:pt>
                <c:pt idx="155" formatCode="0.00E+00">
                  <c:v>1880</c:v>
                </c:pt>
                <c:pt idx="156" formatCode="0.00E+00">
                  <c:v>2130</c:v>
                </c:pt>
                <c:pt idx="157" formatCode="0.00E+00">
                  <c:v>2460</c:v>
                </c:pt>
                <c:pt idx="158" formatCode="0.00E+00">
                  <c:v>2820</c:v>
                </c:pt>
                <c:pt idx="159" formatCode="0.00E+00">
                  <c:v>3210</c:v>
                </c:pt>
                <c:pt idx="160" formatCode="0.00E+00">
                  <c:v>3640</c:v>
                </c:pt>
                <c:pt idx="161" formatCode="0.00E+00">
                  <c:v>4090</c:v>
                </c:pt>
                <c:pt idx="162" formatCode="0.00E+00">
                  <c:v>4580</c:v>
                </c:pt>
                <c:pt idx="163" formatCode="0.00E+00">
                  <c:v>5090</c:v>
                </c:pt>
                <c:pt idx="164" formatCode="0.00E+00">
                  <c:v>5640</c:v>
                </c:pt>
                <c:pt idx="165" formatCode="0.00E+00">
                  <c:v>6830</c:v>
                </c:pt>
                <c:pt idx="166" formatCode="0.00E+00">
                  <c:v>8130.0000000000009</c:v>
                </c:pt>
                <c:pt idx="167" formatCode="0.00E+00">
                  <c:v>9530</c:v>
                </c:pt>
                <c:pt idx="168" formatCode="0.00E+00">
                  <c:v>11000</c:v>
                </c:pt>
                <c:pt idx="169" formatCode="0.00E+00">
                  <c:v>12560</c:v>
                </c:pt>
                <c:pt idx="170" formatCode="0.00E+00">
                  <c:v>14200</c:v>
                </c:pt>
                <c:pt idx="171" formatCode="0.00E+00">
                  <c:v>17750</c:v>
                </c:pt>
                <c:pt idx="172" formatCode="0.00E+00">
                  <c:v>21650</c:v>
                </c:pt>
                <c:pt idx="173" formatCode="0.00E+00">
                  <c:v>25890</c:v>
                </c:pt>
                <c:pt idx="174" formatCode="0.00E+00">
                  <c:v>30450</c:v>
                </c:pt>
                <c:pt idx="175" formatCode="0.00E+00">
                  <c:v>35330</c:v>
                </c:pt>
                <c:pt idx="176" formatCode="0.00E+00">
                  <c:v>40520</c:v>
                </c:pt>
                <c:pt idx="177" formatCode="0.00E+00">
                  <c:v>46020</c:v>
                </c:pt>
                <c:pt idx="178" formatCode="0.00E+00">
                  <c:v>51800</c:v>
                </c:pt>
                <c:pt idx="179" formatCode="0.00E+00">
                  <c:v>57870</c:v>
                </c:pt>
                <c:pt idx="180" formatCode="0.00E+00">
                  <c:v>64209.999999999993</c:v>
                </c:pt>
                <c:pt idx="181" formatCode="0.00E+00">
                  <c:v>70830</c:v>
                </c:pt>
                <c:pt idx="182" formatCode="0.00E+00">
                  <c:v>84840</c:v>
                </c:pt>
                <c:pt idx="183" formatCode="0.00E+00">
                  <c:v>103750</c:v>
                </c:pt>
                <c:pt idx="184" formatCode="0.00E+00">
                  <c:v>124120</c:v>
                </c:pt>
                <c:pt idx="185" formatCode="0.00E+00">
                  <c:v>145850</c:v>
                </c:pt>
                <c:pt idx="186" formatCode="0.00E+00">
                  <c:v>168870</c:v>
                </c:pt>
                <c:pt idx="187" formatCode="0.00E+00">
                  <c:v>193090</c:v>
                </c:pt>
                <c:pt idx="188" formatCode="0.00E+00">
                  <c:v>218440</c:v>
                </c:pt>
                <c:pt idx="189" formatCode="0.00E+00">
                  <c:v>244870</c:v>
                </c:pt>
                <c:pt idx="190" formatCode="0.00E+00">
                  <c:v>272290</c:v>
                </c:pt>
                <c:pt idx="191" formatCode="0.00E+00">
                  <c:v>329950</c:v>
                </c:pt>
                <c:pt idx="192" formatCode="0.00E+00">
                  <c:v>390980</c:v>
                </c:pt>
                <c:pt idx="193" formatCode="0.00E+00">
                  <c:v>455010</c:v>
                </c:pt>
                <c:pt idx="194" formatCode="0.00E+00">
                  <c:v>521679.99999999994</c:v>
                </c:pt>
                <c:pt idx="195" formatCode="0.00E+00">
                  <c:v>590710</c:v>
                </c:pt>
                <c:pt idx="196" formatCode="0.00E+00">
                  <c:v>661840</c:v>
                </c:pt>
                <c:pt idx="197" formatCode="0.00E+00">
                  <c:v>809460</c:v>
                </c:pt>
                <c:pt idx="198" formatCode="0.00E+00">
                  <c:v>962910</c:v>
                </c:pt>
                <c:pt idx="199" formatCode="0.00E+00">
                  <c:v>1120000</c:v>
                </c:pt>
                <c:pt idx="200" formatCode="0.00E+00">
                  <c:v>1280000</c:v>
                </c:pt>
                <c:pt idx="201" formatCode="0.00E+00">
                  <c:v>1450000</c:v>
                </c:pt>
                <c:pt idx="202" formatCode="0.00E+00">
                  <c:v>1610000</c:v>
                </c:pt>
                <c:pt idx="203" formatCode="0.00E+00">
                  <c:v>1780000</c:v>
                </c:pt>
                <c:pt idx="204" formatCode="0.00E+00">
                  <c:v>1950000</c:v>
                </c:pt>
                <c:pt idx="205" formatCode="0.00E+00">
                  <c:v>2110000</c:v>
                </c:pt>
                <c:pt idx="206" formatCode="0.00E+00">
                  <c:v>2280000</c:v>
                </c:pt>
                <c:pt idx="207" formatCode="0.00E+00">
                  <c:v>2450000</c:v>
                </c:pt>
                <c:pt idx="208" formatCode="0.00E+00">
                  <c:v>2780000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EB6-4EBD-B02F-758B08D03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930256"/>
        <c:axId val="474927904"/>
      </c:scatterChart>
      <c:valAx>
        <c:axId val="474930256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4927904"/>
        <c:crosses val="autoZero"/>
        <c:crossBetween val="midCat"/>
        <c:majorUnit val="10"/>
      </c:valAx>
      <c:valAx>
        <c:axId val="474927904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4930256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7"/>
          <c:y val="4.2812810791813434E-2"/>
          <c:w val="0.28994361446264111"/>
          <c:h val="0.10935415124391513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srim20Ne_Kapton!$P$5</c:f>
          <c:strCache>
            <c:ptCount val="1"/>
            <c:pt idx="0">
              <c:v>srim20Ne_Kapton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srim20Ne_Kapton!$D$20:$D$228</c:f>
              <c:numCache>
                <c:formatCode>0.000000</c:formatCode>
                <c:ptCount val="209"/>
                <c:pt idx="0">
                  <c:v>9.999949999999999E-6</c:v>
                </c:pt>
                <c:pt idx="1">
                  <c:v>1.1249950000000001E-5</c:v>
                </c:pt>
                <c:pt idx="2">
                  <c:v>1.2499949999999999E-5</c:v>
                </c:pt>
                <c:pt idx="3">
                  <c:v>1.374995E-5</c:v>
                </c:pt>
                <c:pt idx="4">
                  <c:v>1.499995E-5</c:v>
                </c:pt>
                <c:pt idx="5">
                  <c:v>1.6249950000000002E-5</c:v>
                </c:pt>
                <c:pt idx="6">
                  <c:v>1.7499950000000002E-5</c:v>
                </c:pt>
                <c:pt idx="7">
                  <c:v>1.8749950000000002E-5</c:v>
                </c:pt>
                <c:pt idx="8">
                  <c:v>1.9999950000000002E-5</c:v>
                </c:pt>
                <c:pt idx="9">
                  <c:v>2.2499950000000001E-5</c:v>
                </c:pt>
                <c:pt idx="10" formatCode="0.00000">
                  <c:v>2.4999950000000001E-5</c:v>
                </c:pt>
                <c:pt idx="11" formatCode="0.00000">
                  <c:v>2.7499950000000001E-5</c:v>
                </c:pt>
                <c:pt idx="12" formatCode="0.00000">
                  <c:v>2.9999950000000001E-5</c:v>
                </c:pt>
                <c:pt idx="13" formatCode="0.00000">
                  <c:v>3.249995E-5</c:v>
                </c:pt>
                <c:pt idx="14" formatCode="0.00000">
                  <c:v>3.499995E-5</c:v>
                </c:pt>
                <c:pt idx="15" formatCode="0.00000">
                  <c:v>3.999995E-5</c:v>
                </c:pt>
                <c:pt idx="16" formatCode="0.00000">
                  <c:v>4.4999950000000006E-5</c:v>
                </c:pt>
                <c:pt idx="17" formatCode="0.00000">
                  <c:v>4.9999950000000006E-5</c:v>
                </c:pt>
                <c:pt idx="18" formatCode="0.00000">
                  <c:v>5.5000000000000002E-5</c:v>
                </c:pt>
                <c:pt idx="19" formatCode="0.00000">
                  <c:v>5.9999999999999995E-5</c:v>
                </c:pt>
                <c:pt idx="20" formatCode="0.00000">
                  <c:v>6.4999999999999994E-5</c:v>
                </c:pt>
                <c:pt idx="21" formatCode="0.00000">
                  <c:v>6.9999999999999994E-5</c:v>
                </c:pt>
                <c:pt idx="22" formatCode="0.00000">
                  <c:v>7.5000000000000007E-5</c:v>
                </c:pt>
                <c:pt idx="23" formatCode="0.00000">
                  <c:v>8.0000000000000007E-5</c:v>
                </c:pt>
                <c:pt idx="24" formatCode="0.00000">
                  <c:v>8.4999999999999993E-5</c:v>
                </c:pt>
                <c:pt idx="25" formatCode="0.00000">
                  <c:v>8.9999999999999992E-5</c:v>
                </c:pt>
                <c:pt idx="26" formatCode="0.00000">
                  <c:v>1E-4</c:v>
                </c:pt>
                <c:pt idx="27" formatCode="0.00000">
                  <c:v>1.125E-4</c:v>
                </c:pt>
                <c:pt idx="28" formatCode="0.00000">
                  <c:v>1.25E-4</c:v>
                </c:pt>
                <c:pt idx="29" formatCode="0.00000">
                  <c:v>1.3749999999999998E-4</c:v>
                </c:pt>
                <c:pt idx="30" formatCode="0.00000">
                  <c:v>1.5000000000000001E-4</c:v>
                </c:pt>
                <c:pt idx="31" formatCode="0.00000">
                  <c:v>1.6249999999999999E-4</c:v>
                </c:pt>
                <c:pt idx="32" formatCode="0.00000">
                  <c:v>1.75E-4</c:v>
                </c:pt>
                <c:pt idx="33" formatCode="0.00000">
                  <c:v>1.875E-4</c:v>
                </c:pt>
                <c:pt idx="34" formatCode="0.00000">
                  <c:v>2.0000000000000001E-4</c:v>
                </c:pt>
                <c:pt idx="35" formatCode="0.00000">
                  <c:v>2.2499999999999999E-4</c:v>
                </c:pt>
                <c:pt idx="36" formatCode="0.00000">
                  <c:v>2.5000000000000001E-4</c:v>
                </c:pt>
                <c:pt idx="37" formatCode="0.00000">
                  <c:v>2.7499999999999996E-4</c:v>
                </c:pt>
                <c:pt idx="38" formatCode="0.00000">
                  <c:v>3.0000000000000003E-4</c:v>
                </c:pt>
                <c:pt idx="39" formatCode="0.00000">
                  <c:v>3.2499999999999999E-4</c:v>
                </c:pt>
                <c:pt idx="40" formatCode="0.00000">
                  <c:v>3.5E-4</c:v>
                </c:pt>
                <c:pt idx="41" formatCode="0.00000">
                  <c:v>4.0000000000000002E-4</c:v>
                </c:pt>
                <c:pt idx="42" formatCode="0.00000">
                  <c:v>4.4999999999999999E-4</c:v>
                </c:pt>
                <c:pt idx="43" formatCode="0.00000">
                  <c:v>5.0000000000000001E-4</c:v>
                </c:pt>
                <c:pt idx="44" formatCode="0.00000">
                  <c:v>5.4999999999999992E-4</c:v>
                </c:pt>
                <c:pt idx="45" formatCode="0.00000">
                  <c:v>6.0000000000000006E-4</c:v>
                </c:pt>
                <c:pt idx="46" formatCode="0.00000">
                  <c:v>6.4999999999999997E-4</c:v>
                </c:pt>
                <c:pt idx="47" formatCode="0.00000">
                  <c:v>6.9999999999999999E-4</c:v>
                </c:pt>
                <c:pt idx="48" formatCode="0.00000">
                  <c:v>7.5000000000000002E-4</c:v>
                </c:pt>
                <c:pt idx="49" formatCode="0.00000">
                  <c:v>8.0000000000000004E-4</c:v>
                </c:pt>
                <c:pt idx="50" formatCode="0.00000">
                  <c:v>8.5000000000000006E-4</c:v>
                </c:pt>
                <c:pt idx="51" formatCode="0.00000">
                  <c:v>8.9999999999999998E-4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1.6250000000000001E-3</c:v>
                </c:pt>
                <c:pt idx="58" formatCode="0.00000">
                  <c:v>1.7500000000000003E-3</c:v>
                </c:pt>
                <c:pt idx="59" formatCode="0.00000">
                  <c:v>1.8749999999999999E-3</c:v>
                </c:pt>
                <c:pt idx="60" formatCode="0.00000">
                  <c:v>2E-3</c:v>
                </c:pt>
                <c:pt idx="61" formatCode="0.00000">
                  <c:v>2.2499999999999998E-3</c:v>
                </c:pt>
                <c:pt idx="62" formatCode="0.00000">
                  <c:v>2.5000000000000001E-3</c:v>
                </c:pt>
                <c:pt idx="63" formatCode="0.00000">
                  <c:v>2.7499999999999998E-3</c:v>
                </c:pt>
                <c:pt idx="64" formatCode="0.00000">
                  <c:v>3.0000000000000001E-3</c:v>
                </c:pt>
                <c:pt idx="65" formatCode="0.00000">
                  <c:v>3.2500000000000003E-3</c:v>
                </c:pt>
                <c:pt idx="66" formatCode="0.00000">
                  <c:v>3.5000000000000005E-3</c:v>
                </c:pt>
                <c:pt idx="67" formatCode="0.00000">
                  <c:v>4.0000000000000001E-3</c:v>
                </c:pt>
                <c:pt idx="68" formatCode="0.00000">
                  <c:v>4.4999999999999997E-3</c:v>
                </c:pt>
                <c:pt idx="69" formatCode="0.00000">
                  <c:v>5.0000000000000001E-3</c:v>
                </c:pt>
                <c:pt idx="70" formatCode="0.00000">
                  <c:v>5.4999999999999997E-3</c:v>
                </c:pt>
                <c:pt idx="71" formatCode="0.00000">
                  <c:v>6.0000000000000001E-3</c:v>
                </c:pt>
                <c:pt idx="72" formatCode="0.00000">
                  <c:v>6.5000000000000006E-3</c:v>
                </c:pt>
                <c:pt idx="73" formatCode="0.00000">
                  <c:v>7.000000000000001E-3</c:v>
                </c:pt>
                <c:pt idx="74" formatCode="0.00000">
                  <c:v>7.4999999999999997E-3</c:v>
                </c:pt>
                <c:pt idx="75" formatCode="0.00000">
                  <c:v>8.0000000000000002E-3</c:v>
                </c:pt>
                <c:pt idx="76" formatCode="0.00000">
                  <c:v>8.5000000000000006E-3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1.3750000000000002E-2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1.7499999999999998E-2</c:v>
                </c:pt>
                <c:pt idx="85" formatCode="0.00000">
                  <c:v>1.8749999999999999E-2</c:v>
                </c:pt>
                <c:pt idx="86" formatCode="0.00000">
                  <c:v>0.02</c:v>
                </c:pt>
                <c:pt idx="87" formatCode="0.000">
                  <c:v>2.2499999999999999E-2</c:v>
                </c:pt>
                <c:pt idx="88" formatCode="0.000">
                  <c:v>2.5000000000000001E-2</c:v>
                </c:pt>
                <c:pt idx="89" formatCode="0.000">
                  <c:v>2.7500000000000004E-2</c:v>
                </c:pt>
                <c:pt idx="90" formatCode="0.000">
                  <c:v>0.03</c:v>
                </c:pt>
                <c:pt idx="91" formatCode="0.000">
                  <c:v>3.2500000000000001E-2</c:v>
                </c:pt>
                <c:pt idx="92" formatCode="0.000">
                  <c:v>3.4999999999999996E-2</c:v>
                </c:pt>
                <c:pt idx="93" formatCode="0.000">
                  <c:v>0.04</c:v>
                </c:pt>
                <c:pt idx="94" formatCode="0.000">
                  <c:v>4.4999999999999998E-2</c:v>
                </c:pt>
                <c:pt idx="95" formatCode="0.000">
                  <c:v>0.05</c:v>
                </c:pt>
                <c:pt idx="96" formatCode="0.000">
                  <c:v>5.5000000000000007E-2</c:v>
                </c:pt>
                <c:pt idx="97" formatCode="0.000">
                  <c:v>0.06</c:v>
                </c:pt>
                <c:pt idx="98" formatCode="0.000">
                  <c:v>6.5000000000000002E-2</c:v>
                </c:pt>
                <c:pt idx="99" formatCode="0.000">
                  <c:v>6.9999999999999993E-2</c:v>
                </c:pt>
                <c:pt idx="100" formatCode="0.000">
                  <c:v>7.4999999999999997E-2</c:v>
                </c:pt>
                <c:pt idx="101" formatCode="0.000">
                  <c:v>0.08</c:v>
                </c:pt>
                <c:pt idx="102" formatCode="0.000">
                  <c:v>8.4999999999999992E-2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0.1875</c:v>
                </c:pt>
                <c:pt idx="112" formatCode="0.000">
                  <c:v>0.2</c:v>
                </c:pt>
                <c:pt idx="113" formatCode="0.000">
                  <c:v>0.22500000000000001</c:v>
                </c:pt>
                <c:pt idx="114" formatCode="0.000">
                  <c:v>0.25</c:v>
                </c:pt>
                <c:pt idx="115" formatCode="0.000">
                  <c:v>0.27500000000000002</c:v>
                </c:pt>
                <c:pt idx="116" formatCode="0.000">
                  <c:v>0.3</c:v>
                </c:pt>
                <c:pt idx="117" formatCode="0.000">
                  <c:v>0.32500000000000001</c:v>
                </c:pt>
                <c:pt idx="118" formatCode="0.000">
                  <c:v>0.35</c:v>
                </c:pt>
                <c:pt idx="119" formatCode="0.000">
                  <c:v>0.4</c:v>
                </c:pt>
                <c:pt idx="120" formatCode="0.000">
                  <c:v>0.45</c:v>
                </c:pt>
                <c:pt idx="121" formatCode="0.000">
                  <c:v>0.5</c:v>
                </c:pt>
                <c:pt idx="122" formatCode="0.000">
                  <c:v>0.55000000000000004</c:v>
                </c:pt>
                <c:pt idx="123" formatCode="0.000">
                  <c:v>0.6</c:v>
                </c:pt>
                <c:pt idx="124" formatCode="0.000">
                  <c:v>0.65</c:v>
                </c:pt>
                <c:pt idx="125" formatCode="0.000">
                  <c:v>0.7</c:v>
                </c:pt>
                <c:pt idx="126" formatCode="0.000">
                  <c:v>0.75</c:v>
                </c:pt>
                <c:pt idx="127" formatCode="0.000">
                  <c:v>0.8</c:v>
                </c:pt>
                <c:pt idx="128" formatCode="0.000">
                  <c:v>0.85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1.875</c:v>
                </c:pt>
                <c:pt idx="138" formatCode="0.000">
                  <c:v>2</c:v>
                </c:pt>
                <c:pt idx="139" formatCode="0.000">
                  <c:v>2.25</c:v>
                </c:pt>
                <c:pt idx="140" formatCode="0.000">
                  <c:v>2.5</c:v>
                </c:pt>
                <c:pt idx="141" formatCode="0.000">
                  <c:v>2.75</c:v>
                </c:pt>
                <c:pt idx="142" formatCode="0.000">
                  <c:v>3</c:v>
                </c:pt>
                <c:pt idx="143" formatCode="0.000">
                  <c:v>3.25</c:v>
                </c:pt>
                <c:pt idx="144" formatCode="0.000">
                  <c:v>3.5</c:v>
                </c:pt>
                <c:pt idx="145" formatCode="0.000">
                  <c:v>4</c:v>
                </c:pt>
                <c:pt idx="146" formatCode="0.000">
                  <c:v>4.5</c:v>
                </c:pt>
                <c:pt idx="147" formatCode="0.000">
                  <c:v>5</c:v>
                </c:pt>
                <c:pt idx="148" formatCode="0.000">
                  <c:v>5.5</c:v>
                </c:pt>
                <c:pt idx="149" formatCode="0.000">
                  <c:v>6</c:v>
                </c:pt>
                <c:pt idx="150" formatCode="0.000">
                  <c:v>6.5</c:v>
                </c:pt>
                <c:pt idx="151" formatCode="0.000">
                  <c:v>7</c:v>
                </c:pt>
                <c:pt idx="152" formatCode="0.000">
                  <c:v>7.5</c:v>
                </c:pt>
                <c:pt idx="153" formatCode="0.000">
                  <c:v>8</c:v>
                </c:pt>
                <c:pt idx="154" formatCode="0.000">
                  <c:v>8.5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18.75</c:v>
                </c:pt>
                <c:pt idx="164" formatCode="0.000">
                  <c:v>20</c:v>
                </c:pt>
                <c:pt idx="165" formatCode="0.000">
                  <c:v>22.5</c:v>
                </c:pt>
                <c:pt idx="166" formatCode="0.000">
                  <c:v>25</c:v>
                </c:pt>
                <c:pt idx="167" formatCode="0.000">
                  <c:v>27.5</c:v>
                </c:pt>
                <c:pt idx="168" formatCode="0.000">
                  <c:v>30</c:v>
                </c:pt>
                <c:pt idx="169" formatCode="0.000">
                  <c:v>32.5</c:v>
                </c:pt>
                <c:pt idx="170" formatCode="0.000">
                  <c:v>35</c:v>
                </c:pt>
                <c:pt idx="171" formatCode="0.000">
                  <c:v>40</c:v>
                </c:pt>
                <c:pt idx="172" formatCode="0.000">
                  <c:v>45</c:v>
                </c:pt>
                <c:pt idx="173" formatCode="0.000">
                  <c:v>50</c:v>
                </c:pt>
                <c:pt idx="174" formatCode="0.000">
                  <c:v>55</c:v>
                </c:pt>
                <c:pt idx="175" formatCode="0.000">
                  <c:v>60</c:v>
                </c:pt>
                <c:pt idx="176" formatCode="0.000">
                  <c:v>65</c:v>
                </c:pt>
                <c:pt idx="177" formatCode="0.000">
                  <c:v>70</c:v>
                </c:pt>
                <c:pt idx="178" formatCode="0.000">
                  <c:v>75</c:v>
                </c:pt>
                <c:pt idx="179" formatCode="0.000">
                  <c:v>80</c:v>
                </c:pt>
                <c:pt idx="180" formatCode="0.000">
                  <c:v>85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187.5</c:v>
                </c:pt>
                <c:pt idx="190" formatCode="0.000">
                  <c:v>200</c:v>
                </c:pt>
                <c:pt idx="191" formatCode="0.000">
                  <c:v>225</c:v>
                </c:pt>
                <c:pt idx="192" formatCode="0.000">
                  <c:v>250</c:v>
                </c:pt>
                <c:pt idx="193" formatCode="0.000">
                  <c:v>275</c:v>
                </c:pt>
                <c:pt idx="194" formatCode="0.000">
                  <c:v>300</c:v>
                </c:pt>
                <c:pt idx="195" formatCode="0.000">
                  <c:v>325</c:v>
                </c:pt>
                <c:pt idx="196" formatCode="0.000">
                  <c:v>350</c:v>
                </c:pt>
                <c:pt idx="197" formatCode="0.000">
                  <c:v>400</c:v>
                </c:pt>
                <c:pt idx="198" formatCode="0.000">
                  <c:v>450</c:v>
                </c:pt>
                <c:pt idx="199" formatCode="0.000">
                  <c:v>500</c:v>
                </c:pt>
                <c:pt idx="200" formatCode="0.000">
                  <c:v>550</c:v>
                </c:pt>
                <c:pt idx="201" formatCode="0.000">
                  <c:v>600</c:v>
                </c:pt>
                <c:pt idx="202" formatCode="0.000">
                  <c:v>650</c:v>
                </c:pt>
                <c:pt idx="203" formatCode="0.000">
                  <c:v>700</c:v>
                </c:pt>
                <c:pt idx="204" formatCode="0.000">
                  <c:v>750</c:v>
                </c:pt>
                <c:pt idx="205" formatCode="0.000">
                  <c:v>800</c:v>
                </c:pt>
                <c:pt idx="206" formatCode="0.000">
                  <c:v>850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srim20Ne_Kapton!$E$20:$E$228</c:f>
              <c:numCache>
                <c:formatCode>0.000E+00</c:formatCode>
                <c:ptCount val="209"/>
                <c:pt idx="0">
                  <c:v>6.9650000000000004E-2</c:v>
                </c:pt>
                <c:pt idx="1">
                  <c:v>7.3870000000000005E-2</c:v>
                </c:pt>
                <c:pt idx="2">
                  <c:v>7.7869999999999995E-2</c:v>
                </c:pt>
                <c:pt idx="3">
                  <c:v>8.1670000000000006E-2</c:v>
                </c:pt>
                <c:pt idx="4">
                  <c:v>8.5300000000000001E-2</c:v>
                </c:pt>
                <c:pt idx="5">
                  <c:v>8.8779999999999998E-2</c:v>
                </c:pt>
                <c:pt idx="6">
                  <c:v>9.214E-2</c:v>
                </c:pt>
                <c:pt idx="7">
                  <c:v>9.5369999999999996E-2</c:v>
                </c:pt>
                <c:pt idx="8">
                  <c:v>9.8500000000000004E-2</c:v>
                </c:pt>
                <c:pt idx="9">
                  <c:v>0.1045</c:v>
                </c:pt>
                <c:pt idx="10">
                  <c:v>0.1101</c:v>
                </c:pt>
                <c:pt idx="11">
                  <c:v>0.11550000000000001</c:v>
                </c:pt>
                <c:pt idx="12">
                  <c:v>0.1206</c:v>
                </c:pt>
                <c:pt idx="13">
                  <c:v>0.12559999999999999</c:v>
                </c:pt>
                <c:pt idx="14">
                  <c:v>0.1303</c:v>
                </c:pt>
                <c:pt idx="15">
                  <c:v>0.13930000000000001</c:v>
                </c:pt>
                <c:pt idx="16">
                  <c:v>0.1477</c:v>
                </c:pt>
                <c:pt idx="17">
                  <c:v>0.15570000000000001</c:v>
                </c:pt>
                <c:pt idx="18">
                  <c:v>0.1633</c:v>
                </c:pt>
                <c:pt idx="19">
                  <c:v>0.1706</c:v>
                </c:pt>
                <c:pt idx="20">
                  <c:v>0.17760000000000001</c:v>
                </c:pt>
                <c:pt idx="21">
                  <c:v>0.18429999999999999</c:v>
                </c:pt>
                <c:pt idx="22">
                  <c:v>0.19070000000000001</c:v>
                </c:pt>
                <c:pt idx="23">
                  <c:v>0.19700000000000001</c:v>
                </c:pt>
                <c:pt idx="24">
                  <c:v>0.2031</c:v>
                </c:pt>
                <c:pt idx="25">
                  <c:v>0.2089</c:v>
                </c:pt>
                <c:pt idx="26">
                  <c:v>0.22020000000000001</c:v>
                </c:pt>
                <c:pt idx="27">
                  <c:v>0.2336</c:v>
                </c:pt>
                <c:pt idx="28">
                  <c:v>0.2462</c:v>
                </c:pt>
                <c:pt idx="29">
                  <c:v>0.25829999999999997</c:v>
                </c:pt>
                <c:pt idx="30">
                  <c:v>0.26979999999999998</c:v>
                </c:pt>
                <c:pt idx="31">
                  <c:v>0.28079999999999999</c:v>
                </c:pt>
                <c:pt idx="32">
                  <c:v>0.29139999999999999</c:v>
                </c:pt>
                <c:pt idx="33">
                  <c:v>0.30159999999999998</c:v>
                </c:pt>
                <c:pt idx="34">
                  <c:v>0.3115</c:v>
                </c:pt>
                <c:pt idx="35">
                  <c:v>0.33040000000000003</c:v>
                </c:pt>
                <c:pt idx="36">
                  <c:v>0.34820000000000001</c:v>
                </c:pt>
                <c:pt idx="37">
                  <c:v>0.36520000000000002</c:v>
                </c:pt>
                <c:pt idx="38">
                  <c:v>0.38150000000000001</c:v>
                </c:pt>
                <c:pt idx="39">
                  <c:v>0.39710000000000001</c:v>
                </c:pt>
                <c:pt idx="40">
                  <c:v>0.41210000000000002</c:v>
                </c:pt>
                <c:pt idx="41">
                  <c:v>0.4405</c:v>
                </c:pt>
                <c:pt idx="42">
                  <c:v>0.4672</c:v>
                </c:pt>
                <c:pt idx="43">
                  <c:v>0.49249999999999999</c:v>
                </c:pt>
                <c:pt idx="44">
                  <c:v>0.51649999999999996</c:v>
                </c:pt>
                <c:pt idx="45">
                  <c:v>0.53949999999999998</c:v>
                </c:pt>
                <c:pt idx="46">
                  <c:v>0.56159999999999999</c:v>
                </c:pt>
                <c:pt idx="47">
                  <c:v>0.58279999999999998</c:v>
                </c:pt>
                <c:pt idx="48">
                  <c:v>0.60319999999999996</c:v>
                </c:pt>
                <c:pt idx="49">
                  <c:v>0.623</c:v>
                </c:pt>
                <c:pt idx="50">
                  <c:v>0.64219999999999999</c:v>
                </c:pt>
                <c:pt idx="51">
                  <c:v>0.66080000000000005</c:v>
                </c:pt>
                <c:pt idx="52">
                  <c:v>0.69650000000000001</c:v>
                </c:pt>
                <c:pt idx="53">
                  <c:v>0.73880000000000001</c:v>
                </c:pt>
                <c:pt idx="54">
                  <c:v>0.77880000000000005</c:v>
                </c:pt>
                <c:pt idx="55">
                  <c:v>0.81679999999999997</c:v>
                </c:pt>
                <c:pt idx="56">
                  <c:v>0.85309999999999997</c:v>
                </c:pt>
                <c:pt idx="57">
                  <c:v>0.88790000000000002</c:v>
                </c:pt>
                <c:pt idx="58">
                  <c:v>0.92149999999999999</c:v>
                </c:pt>
                <c:pt idx="59">
                  <c:v>0.95379999999999998</c:v>
                </c:pt>
                <c:pt idx="60">
                  <c:v>0.98509999999999998</c:v>
                </c:pt>
                <c:pt idx="61">
                  <c:v>1.111</c:v>
                </c:pt>
                <c:pt idx="62">
                  <c:v>1.208</c:v>
                </c:pt>
                <c:pt idx="63">
                  <c:v>1.286</c:v>
                </c:pt>
                <c:pt idx="64">
                  <c:v>1.351</c:v>
                </c:pt>
                <c:pt idx="65">
                  <c:v>1.4059999999999999</c:v>
                </c:pt>
                <c:pt idx="66">
                  <c:v>1.4530000000000001</c:v>
                </c:pt>
                <c:pt idx="67">
                  <c:v>1.532</c:v>
                </c:pt>
                <c:pt idx="68">
                  <c:v>1.5980000000000001</c:v>
                </c:pt>
                <c:pt idx="69">
                  <c:v>1.6559999999999999</c:v>
                </c:pt>
                <c:pt idx="70">
                  <c:v>1.71</c:v>
                </c:pt>
                <c:pt idx="71">
                  <c:v>1.7609999999999999</c:v>
                </c:pt>
                <c:pt idx="72">
                  <c:v>1.81</c:v>
                </c:pt>
                <c:pt idx="73">
                  <c:v>1.859</c:v>
                </c:pt>
                <c:pt idx="74">
                  <c:v>1.9079999999999999</c:v>
                </c:pt>
                <c:pt idx="75">
                  <c:v>1.956</c:v>
                </c:pt>
                <c:pt idx="76">
                  <c:v>2.004</c:v>
                </c:pt>
                <c:pt idx="77">
                  <c:v>2.052</c:v>
                </c:pt>
                <c:pt idx="78">
                  <c:v>2.149</c:v>
                </c:pt>
                <c:pt idx="79">
                  <c:v>2.2679999999999998</c:v>
                </c:pt>
                <c:pt idx="80">
                  <c:v>2.3849999999999998</c:v>
                </c:pt>
                <c:pt idx="81">
                  <c:v>2.5019999999999998</c:v>
                </c:pt>
                <c:pt idx="82">
                  <c:v>2.617</c:v>
                </c:pt>
                <c:pt idx="83">
                  <c:v>2.7309999999999999</c:v>
                </c:pt>
                <c:pt idx="84">
                  <c:v>2.8450000000000002</c:v>
                </c:pt>
                <c:pt idx="85">
                  <c:v>2.9580000000000002</c:v>
                </c:pt>
                <c:pt idx="86">
                  <c:v>3.07</c:v>
                </c:pt>
                <c:pt idx="87">
                  <c:v>3.2909999999999999</c:v>
                </c:pt>
                <c:pt idx="88">
                  <c:v>3.5070000000000001</c:v>
                </c:pt>
                <c:pt idx="89">
                  <c:v>3.7170000000000001</c:v>
                </c:pt>
                <c:pt idx="90">
                  <c:v>3.92</c:v>
                </c:pt>
                <c:pt idx="91">
                  <c:v>4.1159999999999997</c:v>
                </c:pt>
                <c:pt idx="92">
                  <c:v>4.3049999999999997</c:v>
                </c:pt>
                <c:pt idx="93">
                  <c:v>4.6630000000000003</c:v>
                </c:pt>
                <c:pt idx="94">
                  <c:v>4.9969999999999999</c:v>
                </c:pt>
                <c:pt idx="95">
                  <c:v>5.31</c:v>
                </c:pt>
                <c:pt idx="96">
                  <c:v>5.6040000000000001</c:v>
                </c:pt>
                <c:pt idx="97">
                  <c:v>5.883</c:v>
                </c:pt>
                <c:pt idx="98">
                  <c:v>6.1479999999999997</c:v>
                </c:pt>
                <c:pt idx="99">
                  <c:v>6.4009999999999998</c:v>
                </c:pt>
                <c:pt idx="100">
                  <c:v>6.6420000000000003</c:v>
                </c:pt>
                <c:pt idx="101">
                  <c:v>6.8739999999999997</c:v>
                </c:pt>
                <c:pt idx="102">
                  <c:v>7.0970000000000004</c:v>
                </c:pt>
                <c:pt idx="103">
                  <c:v>7.3120000000000003</c:v>
                </c:pt>
                <c:pt idx="104">
                  <c:v>7.72</c:v>
                </c:pt>
                <c:pt idx="105">
                  <c:v>8.1929999999999996</c:v>
                </c:pt>
                <c:pt idx="106">
                  <c:v>8.6289999999999996</c:v>
                </c:pt>
                <c:pt idx="107">
                  <c:v>9.032</c:v>
                </c:pt>
                <c:pt idx="108">
                  <c:v>9.4049999999999994</c:v>
                </c:pt>
                <c:pt idx="109">
                  <c:v>9.7490000000000006</c:v>
                </c:pt>
                <c:pt idx="110">
                  <c:v>10.07</c:v>
                </c:pt>
                <c:pt idx="111">
                  <c:v>10.36</c:v>
                </c:pt>
                <c:pt idx="112">
                  <c:v>10.63</c:v>
                </c:pt>
                <c:pt idx="113">
                  <c:v>11.11</c:v>
                </c:pt>
                <c:pt idx="114">
                  <c:v>11.51</c:v>
                </c:pt>
                <c:pt idx="115">
                  <c:v>11.86</c:v>
                </c:pt>
                <c:pt idx="116">
                  <c:v>12.16</c:v>
                </c:pt>
                <c:pt idx="117">
                  <c:v>12.41</c:v>
                </c:pt>
                <c:pt idx="118">
                  <c:v>12.63</c:v>
                </c:pt>
                <c:pt idx="119">
                  <c:v>12.96</c:v>
                </c:pt>
                <c:pt idx="120">
                  <c:v>13.2</c:v>
                </c:pt>
                <c:pt idx="121">
                  <c:v>13.36</c:v>
                </c:pt>
                <c:pt idx="122">
                  <c:v>13.45</c:v>
                </c:pt>
                <c:pt idx="123">
                  <c:v>13.48</c:v>
                </c:pt>
                <c:pt idx="124">
                  <c:v>13.48</c:v>
                </c:pt>
                <c:pt idx="125">
                  <c:v>13.44</c:v>
                </c:pt>
                <c:pt idx="126">
                  <c:v>13.37</c:v>
                </c:pt>
                <c:pt idx="127">
                  <c:v>13.28</c:v>
                </c:pt>
                <c:pt idx="128">
                  <c:v>13.18</c:v>
                </c:pt>
                <c:pt idx="129">
                  <c:v>13.07</c:v>
                </c:pt>
                <c:pt idx="130">
                  <c:v>12.82</c:v>
                </c:pt>
                <c:pt idx="131">
                  <c:v>12.48</c:v>
                </c:pt>
                <c:pt idx="132">
                  <c:v>12.14</c:v>
                </c:pt>
                <c:pt idx="133">
                  <c:v>11.81</c:v>
                </c:pt>
                <c:pt idx="134">
                  <c:v>11.49</c:v>
                </c:pt>
                <c:pt idx="135">
                  <c:v>11.17</c:v>
                </c:pt>
                <c:pt idx="136">
                  <c:v>10.88</c:v>
                </c:pt>
                <c:pt idx="137">
                  <c:v>10.59</c:v>
                </c:pt>
                <c:pt idx="138">
                  <c:v>10.32</c:v>
                </c:pt>
                <c:pt idx="139">
                  <c:v>9.9459999999999997</c:v>
                </c:pt>
                <c:pt idx="140">
                  <c:v>9.4949999999999992</c:v>
                </c:pt>
                <c:pt idx="141">
                  <c:v>9.0869999999999997</c:v>
                </c:pt>
                <c:pt idx="142">
                  <c:v>8.7159999999999993</c:v>
                </c:pt>
                <c:pt idx="143">
                  <c:v>8.3780000000000001</c:v>
                </c:pt>
                <c:pt idx="144">
                  <c:v>8.0670000000000002</c:v>
                </c:pt>
                <c:pt idx="145">
                  <c:v>7.5140000000000002</c:v>
                </c:pt>
                <c:pt idx="146">
                  <c:v>7.0350000000000001</c:v>
                </c:pt>
                <c:pt idx="147">
                  <c:v>6.6159999999999997</c:v>
                </c:pt>
                <c:pt idx="148">
                  <c:v>6.2450000000000001</c:v>
                </c:pt>
                <c:pt idx="149">
                  <c:v>5.9139999999999997</c:v>
                </c:pt>
                <c:pt idx="150">
                  <c:v>5.6159999999999997</c:v>
                </c:pt>
                <c:pt idx="151">
                  <c:v>5.3460000000000001</c:v>
                </c:pt>
                <c:pt idx="152">
                  <c:v>5.101</c:v>
                </c:pt>
                <c:pt idx="153">
                  <c:v>4.8769999999999998</c:v>
                </c:pt>
                <c:pt idx="154">
                  <c:v>4.6710000000000003</c:v>
                </c:pt>
                <c:pt idx="155">
                  <c:v>4.4820000000000002</c:v>
                </c:pt>
                <c:pt idx="156">
                  <c:v>4.1449999999999996</c:v>
                </c:pt>
                <c:pt idx="157">
                  <c:v>3.7869999999999999</c:v>
                </c:pt>
                <c:pt idx="158">
                  <c:v>3.4860000000000002</c:v>
                </c:pt>
                <c:pt idx="159">
                  <c:v>3.2290000000000001</c:v>
                </c:pt>
                <c:pt idx="160">
                  <c:v>3.008</c:v>
                </c:pt>
                <c:pt idx="161">
                  <c:v>2.8149999999999999</c:v>
                </c:pt>
                <c:pt idx="162">
                  <c:v>2.6469999999999998</c:v>
                </c:pt>
                <c:pt idx="163">
                  <c:v>2.5</c:v>
                </c:pt>
                <c:pt idx="164">
                  <c:v>2.3690000000000002</c:v>
                </c:pt>
                <c:pt idx="165">
                  <c:v>2.1509999999999998</c:v>
                </c:pt>
                <c:pt idx="166">
                  <c:v>1.9770000000000001</c:v>
                </c:pt>
                <c:pt idx="167">
                  <c:v>1.8380000000000001</c:v>
                </c:pt>
                <c:pt idx="168">
                  <c:v>1.7250000000000001</c:v>
                </c:pt>
                <c:pt idx="169">
                  <c:v>1.6160000000000001</c:v>
                </c:pt>
                <c:pt idx="170">
                  <c:v>1.522</c:v>
                </c:pt>
                <c:pt idx="171">
                  <c:v>1.3660000000000001</c:v>
                </c:pt>
                <c:pt idx="172">
                  <c:v>1.242</c:v>
                </c:pt>
                <c:pt idx="173">
                  <c:v>1.1419999999999999</c:v>
                </c:pt>
                <c:pt idx="174">
                  <c:v>1.0580000000000001</c:v>
                </c:pt>
                <c:pt idx="175">
                  <c:v>0.98740000000000006</c:v>
                </c:pt>
                <c:pt idx="176">
                  <c:v>0.92700000000000005</c:v>
                </c:pt>
                <c:pt idx="177">
                  <c:v>0.87460000000000004</c:v>
                </c:pt>
                <c:pt idx="178">
                  <c:v>0.82879999999999998</c:v>
                </c:pt>
                <c:pt idx="179">
                  <c:v>0.78839999999999999</c:v>
                </c:pt>
                <c:pt idx="180">
                  <c:v>0.75249999999999995</c:v>
                </c:pt>
                <c:pt idx="181">
                  <c:v>0.72030000000000005</c:v>
                </c:pt>
                <c:pt idx="182">
                  <c:v>0.66510000000000002</c:v>
                </c:pt>
                <c:pt idx="183">
                  <c:v>0.60919999999999996</c:v>
                </c:pt>
                <c:pt idx="184">
                  <c:v>0.56399999999999995</c:v>
                </c:pt>
                <c:pt idx="185">
                  <c:v>0.52669999999999995</c:v>
                </c:pt>
                <c:pt idx="186">
                  <c:v>0.49530000000000002</c:v>
                </c:pt>
                <c:pt idx="187">
                  <c:v>0.46850000000000003</c:v>
                </c:pt>
                <c:pt idx="188">
                  <c:v>0.44540000000000002</c:v>
                </c:pt>
                <c:pt idx="189">
                  <c:v>0.42530000000000001</c:v>
                </c:pt>
                <c:pt idx="190">
                  <c:v>0.40770000000000001</c:v>
                </c:pt>
                <c:pt idx="191">
                  <c:v>0.37809999999999999</c:v>
                </c:pt>
                <c:pt idx="192">
                  <c:v>0.3543</c:v>
                </c:pt>
                <c:pt idx="193">
                  <c:v>0.3347</c:v>
                </c:pt>
                <c:pt idx="194">
                  <c:v>0.31840000000000002</c:v>
                </c:pt>
                <c:pt idx="195">
                  <c:v>0.30459999999999998</c:v>
                </c:pt>
                <c:pt idx="196">
                  <c:v>0.2928</c:v>
                </c:pt>
                <c:pt idx="197">
                  <c:v>0.27360000000000001</c:v>
                </c:pt>
                <c:pt idx="198">
                  <c:v>0.25869999999999999</c:v>
                </c:pt>
                <c:pt idx="199">
                  <c:v>0.247</c:v>
                </c:pt>
                <c:pt idx="200">
                  <c:v>0.2374</c:v>
                </c:pt>
                <c:pt idx="201">
                  <c:v>0.2296</c:v>
                </c:pt>
                <c:pt idx="202">
                  <c:v>0.22309999999999999</c:v>
                </c:pt>
                <c:pt idx="203">
                  <c:v>0.21759999999999999</c:v>
                </c:pt>
                <c:pt idx="204">
                  <c:v>0.21290000000000001</c:v>
                </c:pt>
                <c:pt idx="205">
                  <c:v>0.2089</c:v>
                </c:pt>
                <c:pt idx="206">
                  <c:v>0.2054</c:v>
                </c:pt>
                <c:pt idx="207">
                  <c:v>0.2024</c:v>
                </c:pt>
                <c:pt idx="208">
                  <c:v>0.19739999999999999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3C3-4AE7-9B9D-6B72432798E5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srim20Ne_Kapton!$D$20:$D$228</c:f>
              <c:numCache>
                <c:formatCode>0.000000</c:formatCode>
                <c:ptCount val="209"/>
                <c:pt idx="0">
                  <c:v>9.999949999999999E-6</c:v>
                </c:pt>
                <c:pt idx="1">
                  <c:v>1.1249950000000001E-5</c:v>
                </c:pt>
                <c:pt idx="2">
                  <c:v>1.2499949999999999E-5</c:v>
                </c:pt>
                <c:pt idx="3">
                  <c:v>1.374995E-5</c:v>
                </c:pt>
                <c:pt idx="4">
                  <c:v>1.499995E-5</c:v>
                </c:pt>
                <c:pt idx="5">
                  <c:v>1.6249950000000002E-5</c:v>
                </c:pt>
                <c:pt idx="6">
                  <c:v>1.7499950000000002E-5</c:v>
                </c:pt>
                <c:pt idx="7">
                  <c:v>1.8749950000000002E-5</c:v>
                </c:pt>
                <c:pt idx="8">
                  <c:v>1.9999950000000002E-5</c:v>
                </c:pt>
                <c:pt idx="9">
                  <c:v>2.2499950000000001E-5</c:v>
                </c:pt>
                <c:pt idx="10" formatCode="0.00000">
                  <c:v>2.4999950000000001E-5</c:v>
                </c:pt>
                <c:pt idx="11" formatCode="0.00000">
                  <c:v>2.7499950000000001E-5</c:v>
                </c:pt>
                <c:pt idx="12" formatCode="0.00000">
                  <c:v>2.9999950000000001E-5</c:v>
                </c:pt>
                <c:pt idx="13" formatCode="0.00000">
                  <c:v>3.249995E-5</c:v>
                </c:pt>
                <c:pt idx="14" formatCode="0.00000">
                  <c:v>3.499995E-5</c:v>
                </c:pt>
                <c:pt idx="15" formatCode="0.00000">
                  <c:v>3.999995E-5</c:v>
                </c:pt>
                <c:pt idx="16" formatCode="0.00000">
                  <c:v>4.4999950000000006E-5</c:v>
                </c:pt>
                <c:pt idx="17" formatCode="0.00000">
                  <c:v>4.9999950000000006E-5</c:v>
                </c:pt>
                <c:pt idx="18" formatCode="0.00000">
                  <c:v>5.5000000000000002E-5</c:v>
                </c:pt>
                <c:pt idx="19" formatCode="0.00000">
                  <c:v>5.9999999999999995E-5</c:v>
                </c:pt>
                <c:pt idx="20" formatCode="0.00000">
                  <c:v>6.4999999999999994E-5</c:v>
                </c:pt>
                <c:pt idx="21" formatCode="0.00000">
                  <c:v>6.9999999999999994E-5</c:v>
                </c:pt>
                <c:pt idx="22" formatCode="0.00000">
                  <c:v>7.5000000000000007E-5</c:v>
                </c:pt>
                <c:pt idx="23" formatCode="0.00000">
                  <c:v>8.0000000000000007E-5</c:v>
                </c:pt>
                <c:pt idx="24" formatCode="0.00000">
                  <c:v>8.4999999999999993E-5</c:v>
                </c:pt>
                <c:pt idx="25" formatCode="0.00000">
                  <c:v>8.9999999999999992E-5</c:v>
                </c:pt>
                <c:pt idx="26" formatCode="0.00000">
                  <c:v>1E-4</c:v>
                </c:pt>
                <c:pt idx="27" formatCode="0.00000">
                  <c:v>1.125E-4</c:v>
                </c:pt>
                <c:pt idx="28" formatCode="0.00000">
                  <c:v>1.25E-4</c:v>
                </c:pt>
                <c:pt idx="29" formatCode="0.00000">
                  <c:v>1.3749999999999998E-4</c:v>
                </c:pt>
                <c:pt idx="30" formatCode="0.00000">
                  <c:v>1.5000000000000001E-4</c:v>
                </c:pt>
                <c:pt idx="31" formatCode="0.00000">
                  <c:v>1.6249999999999999E-4</c:v>
                </c:pt>
                <c:pt idx="32" formatCode="0.00000">
                  <c:v>1.75E-4</c:v>
                </c:pt>
                <c:pt idx="33" formatCode="0.00000">
                  <c:v>1.875E-4</c:v>
                </c:pt>
                <c:pt idx="34" formatCode="0.00000">
                  <c:v>2.0000000000000001E-4</c:v>
                </c:pt>
                <c:pt idx="35" formatCode="0.00000">
                  <c:v>2.2499999999999999E-4</c:v>
                </c:pt>
                <c:pt idx="36" formatCode="0.00000">
                  <c:v>2.5000000000000001E-4</c:v>
                </c:pt>
                <c:pt idx="37" formatCode="0.00000">
                  <c:v>2.7499999999999996E-4</c:v>
                </c:pt>
                <c:pt idx="38" formatCode="0.00000">
                  <c:v>3.0000000000000003E-4</c:v>
                </c:pt>
                <c:pt idx="39" formatCode="0.00000">
                  <c:v>3.2499999999999999E-4</c:v>
                </c:pt>
                <c:pt idx="40" formatCode="0.00000">
                  <c:v>3.5E-4</c:v>
                </c:pt>
                <c:pt idx="41" formatCode="0.00000">
                  <c:v>4.0000000000000002E-4</c:v>
                </c:pt>
                <c:pt idx="42" formatCode="0.00000">
                  <c:v>4.4999999999999999E-4</c:v>
                </c:pt>
                <c:pt idx="43" formatCode="0.00000">
                  <c:v>5.0000000000000001E-4</c:v>
                </c:pt>
                <c:pt idx="44" formatCode="0.00000">
                  <c:v>5.4999999999999992E-4</c:v>
                </c:pt>
                <c:pt idx="45" formatCode="0.00000">
                  <c:v>6.0000000000000006E-4</c:v>
                </c:pt>
                <c:pt idx="46" formatCode="0.00000">
                  <c:v>6.4999999999999997E-4</c:v>
                </c:pt>
                <c:pt idx="47" formatCode="0.00000">
                  <c:v>6.9999999999999999E-4</c:v>
                </c:pt>
                <c:pt idx="48" formatCode="0.00000">
                  <c:v>7.5000000000000002E-4</c:v>
                </c:pt>
                <c:pt idx="49" formatCode="0.00000">
                  <c:v>8.0000000000000004E-4</c:v>
                </c:pt>
                <c:pt idx="50" formatCode="0.00000">
                  <c:v>8.5000000000000006E-4</c:v>
                </c:pt>
                <c:pt idx="51" formatCode="0.00000">
                  <c:v>8.9999999999999998E-4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1.6250000000000001E-3</c:v>
                </c:pt>
                <c:pt idx="58" formatCode="0.00000">
                  <c:v>1.7500000000000003E-3</c:v>
                </c:pt>
                <c:pt idx="59" formatCode="0.00000">
                  <c:v>1.8749999999999999E-3</c:v>
                </c:pt>
                <c:pt idx="60" formatCode="0.00000">
                  <c:v>2E-3</c:v>
                </c:pt>
                <c:pt idx="61" formatCode="0.00000">
                  <c:v>2.2499999999999998E-3</c:v>
                </c:pt>
                <c:pt idx="62" formatCode="0.00000">
                  <c:v>2.5000000000000001E-3</c:v>
                </c:pt>
                <c:pt idx="63" formatCode="0.00000">
                  <c:v>2.7499999999999998E-3</c:v>
                </c:pt>
                <c:pt idx="64" formatCode="0.00000">
                  <c:v>3.0000000000000001E-3</c:v>
                </c:pt>
                <c:pt idx="65" formatCode="0.00000">
                  <c:v>3.2500000000000003E-3</c:v>
                </c:pt>
                <c:pt idx="66" formatCode="0.00000">
                  <c:v>3.5000000000000005E-3</c:v>
                </c:pt>
                <c:pt idx="67" formatCode="0.00000">
                  <c:v>4.0000000000000001E-3</c:v>
                </c:pt>
                <c:pt idx="68" formatCode="0.00000">
                  <c:v>4.4999999999999997E-3</c:v>
                </c:pt>
                <c:pt idx="69" formatCode="0.00000">
                  <c:v>5.0000000000000001E-3</c:v>
                </c:pt>
                <c:pt idx="70" formatCode="0.00000">
                  <c:v>5.4999999999999997E-3</c:v>
                </c:pt>
                <c:pt idx="71" formatCode="0.00000">
                  <c:v>6.0000000000000001E-3</c:v>
                </c:pt>
                <c:pt idx="72" formatCode="0.00000">
                  <c:v>6.5000000000000006E-3</c:v>
                </c:pt>
                <c:pt idx="73" formatCode="0.00000">
                  <c:v>7.000000000000001E-3</c:v>
                </c:pt>
                <c:pt idx="74" formatCode="0.00000">
                  <c:v>7.4999999999999997E-3</c:v>
                </c:pt>
                <c:pt idx="75" formatCode="0.00000">
                  <c:v>8.0000000000000002E-3</c:v>
                </c:pt>
                <c:pt idx="76" formatCode="0.00000">
                  <c:v>8.5000000000000006E-3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1.3750000000000002E-2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1.7499999999999998E-2</c:v>
                </c:pt>
                <c:pt idx="85" formatCode="0.00000">
                  <c:v>1.8749999999999999E-2</c:v>
                </c:pt>
                <c:pt idx="86" formatCode="0.00000">
                  <c:v>0.02</c:v>
                </c:pt>
                <c:pt idx="87" formatCode="0.000">
                  <c:v>2.2499999999999999E-2</c:v>
                </c:pt>
                <c:pt idx="88" formatCode="0.000">
                  <c:v>2.5000000000000001E-2</c:v>
                </c:pt>
                <c:pt idx="89" formatCode="0.000">
                  <c:v>2.7500000000000004E-2</c:v>
                </c:pt>
                <c:pt idx="90" formatCode="0.000">
                  <c:v>0.03</c:v>
                </c:pt>
                <c:pt idx="91" formatCode="0.000">
                  <c:v>3.2500000000000001E-2</c:v>
                </c:pt>
                <c:pt idx="92" formatCode="0.000">
                  <c:v>3.4999999999999996E-2</c:v>
                </c:pt>
                <c:pt idx="93" formatCode="0.000">
                  <c:v>0.04</c:v>
                </c:pt>
                <c:pt idx="94" formatCode="0.000">
                  <c:v>4.4999999999999998E-2</c:v>
                </c:pt>
                <c:pt idx="95" formatCode="0.000">
                  <c:v>0.05</c:v>
                </c:pt>
                <c:pt idx="96" formatCode="0.000">
                  <c:v>5.5000000000000007E-2</c:v>
                </c:pt>
                <c:pt idx="97" formatCode="0.000">
                  <c:v>0.06</c:v>
                </c:pt>
                <c:pt idx="98" formatCode="0.000">
                  <c:v>6.5000000000000002E-2</c:v>
                </c:pt>
                <c:pt idx="99" formatCode="0.000">
                  <c:v>6.9999999999999993E-2</c:v>
                </c:pt>
                <c:pt idx="100" formatCode="0.000">
                  <c:v>7.4999999999999997E-2</c:v>
                </c:pt>
                <c:pt idx="101" formatCode="0.000">
                  <c:v>0.08</c:v>
                </c:pt>
                <c:pt idx="102" formatCode="0.000">
                  <c:v>8.4999999999999992E-2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0.1875</c:v>
                </c:pt>
                <c:pt idx="112" formatCode="0.000">
                  <c:v>0.2</c:v>
                </c:pt>
                <c:pt idx="113" formatCode="0.000">
                  <c:v>0.22500000000000001</c:v>
                </c:pt>
                <c:pt idx="114" formatCode="0.000">
                  <c:v>0.25</c:v>
                </c:pt>
                <c:pt idx="115" formatCode="0.000">
                  <c:v>0.27500000000000002</c:v>
                </c:pt>
                <c:pt idx="116" formatCode="0.000">
                  <c:v>0.3</c:v>
                </c:pt>
                <c:pt idx="117" formatCode="0.000">
                  <c:v>0.32500000000000001</c:v>
                </c:pt>
                <c:pt idx="118" formatCode="0.000">
                  <c:v>0.35</c:v>
                </c:pt>
                <c:pt idx="119" formatCode="0.000">
                  <c:v>0.4</c:v>
                </c:pt>
                <c:pt idx="120" formatCode="0.000">
                  <c:v>0.45</c:v>
                </c:pt>
                <c:pt idx="121" formatCode="0.000">
                  <c:v>0.5</c:v>
                </c:pt>
                <c:pt idx="122" formatCode="0.000">
                  <c:v>0.55000000000000004</c:v>
                </c:pt>
                <c:pt idx="123" formatCode="0.000">
                  <c:v>0.6</c:v>
                </c:pt>
                <c:pt idx="124" formatCode="0.000">
                  <c:v>0.65</c:v>
                </c:pt>
                <c:pt idx="125" formatCode="0.000">
                  <c:v>0.7</c:v>
                </c:pt>
                <c:pt idx="126" formatCode="0.000">
                  <c:v>0.75</c:v>
                </c:pt>
                <c:pt idx="127" formatCode="0.000">
                  <c:v>0.8</c:v>
                </c:pt>
                <c:pt idx="128" formatCode="0.000">
                  <c:v>0.85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1.875</c:v>
                </c:pt>
                <c:pt idx="138" formatCode="0.000">
                  <c:v>2</c:v>
                </c:pt>
                <c:pt idx="139" formatCode="0.000">
                  <c:v>2.25</c:v>
                </c:pt>
                <c:pt idx="140" formatCode="0.000">
                  <c:v>2.5</c:v>
                </c:pt>
                <c:pt idx="141" formatCode="0.000">
                  <c:v>2.75</c:v>
                </c:pt>
                <c:pt idx="142" formatCode="0.000">
                  <c:v>3</c:v>
                </c:pt>
                <c:pt idx="143" formatCode="0.000">
                  <c:v>3.25</c:v>
                </c:pt>
                <c:pt idx="144" formatCode="0.000">
                  <c:v>3.5</c:v>
                </c:pt>
                <c:pt idx="145" formatCode="0.000">
                  <c:v>4</c:v>
                </c:pt>
                <c:pt idx="146" formatCode="0.000">
                  <c:v>4.5</c:v>
                </c:pt>
                <c:pt idx="147" formatCode="0.000">
                  <c:v>5</c:v>
                </c:pt>
                <c:pt idx="148" formatCode="0.000">
                  <c:v>5.5</c:v>
                </c:pt>
                <c:pt idx="149" formatCode="0.000">
                  <c:v>6</c:v>
                </c:pt>
                <c:pt idx="150" formatCode="0.000">
                  <c:v>6.5</c:v>
                </c:pt>
                <c:pt idx="151" formatCode="0.000">
                  <c:v>7</c:v>
                </c:pt>
                <c:pt idx="152" formatCode="0.000">
                  <c:v>7.5</c:v>
                </c:pt>
                <c:pt idx="153" formatCode="0.000">
                  <c:v>8</c:v>
                </c:pt>
                <c:pt idx="154" formatCode="0.000">
                  <c:v>8.5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18.75</c:v>
                </c:pt>
                <c:pt idx="164" formatCode="0.000">
                  <c:v>20</c:v>
                </c:pt>
                <c:pt idx="165" formatCode="0.000">
                  <c:v>22.5</c:v>
                </c:pt>
                <c:pt idx="166" formatCode="0.000">
                  <c:v>25</c:v>
                </c:pt>
                <c:pt idx="167" formatCode="0.000">
                  <c:v>27.5</c:v>
                </c:pt>
                <c:pt idx="168" formatCode="0.000">
                  <c:v>30</c:v>
                </c:pt>
                <c:pt idx="169" formatCode="0.000">
                  <c:v>32.5</c:v>
                </c:pt>
                <c:pt idx="170" formatCode="0.000">
                  <c:v>35</c:v>
                </c:pt>
                <c:pt idx="171" formatCode="0.000">
                  <c:v>40</c:v>
                </c:pt>
                <c:pt idx="172" formatCode="0.000">
                  <c:v>45</c:v>
                </c:pt>
                <c:pt idx="173" formatCode="0.000">
                  <c:v>50</c:v>
                </c:pt>
                <c:pt idx="174" formatCode="0.000">
                  <c:v>55</c:v>
                </c:pt>
                <c:pt idx="175" formatCode="0.000">
                  <c:v>60</c:v>
                </c:pt>
                <c:pt idx="176" formatCode="0.000">
                  <c:v>65</c:v>
                </c:pt>
                <c:pt idx="177" formatCode="0.000">
                  <c:v>70</c:v>
                </c:pt>
                <c:pt idx="178" formatCode="0.000">
                  <c:v>75</c:v>
                </c:pt>
                <c:pt idx="179" formatCode="0.000">
                  <c:v>80</c:v>
                </c:pt>
                <c:pt idx="180" formatCode="0.000">
                  <c:v>85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187.5</c:v>
                </c:pt>
                <c:pt idx="190" formatCode="0.000">
                  <c:v>200</c:v>
                </c:pt>
                <c:pt idx="191" formatCode="0.000">
                  <c:v>225</c:v>
                </c:pt>
                <c:pt idx="192" formatCode="0.000">
                  <c:v>250</c:v>
                </c:pt>
                <c:pt idx="193" formatCode="0.000">
                  <c:v>275</c:v>
                </c:pt>
                <c:pt idx="194" formatCode="0.000">
                  <c:v>300</c:v>
                </c:pt>
                <c:pt idx="195" formatCode="0.000">
                  <c:v>325</c:v>
                </c:pt>
                <c:pt idx="196" formatCode="0.000">
                  <c:v>350</c:v>
                </c:pt>
                <c:pt idx="197" formatCode="0.000">
                  <c:v>400</c:v>
                </c:pt>
                <c:pt idx="198" formatCode="0.000">
                  <c:v>450</c:v>
                </c:pt>
                <c:pt idx="199" formatCode="0.000">
                  <c:v>500</c:v>
                </c:pt>
                <c:pt idx="200" formatCode="0.000">
                  <c:v>550</c:v>
                </c:pt>
                <c:pt idx="201" formatCode="0.000">
                  <c:v>600</c:v>
                </c:pt>
                <c:pt idx="202" formatCode="0.000">
                  <c:v>650</c:v>
                </c:pt>
                <c:pt idx="203" formatCode="0.000">
                  <c:v>700</c:v>
                </c:pt>
                <c:pt idx="204" formatCode="0.000">
                  <c:v>750</c:v>
                </c:pt>
                <c:pt idx="205" formatCode="0.000">
                  <c:v>800</c:v>
                </c:pt>
                <c:pt idx="206" formatCode="0.000">
                  <c:v>850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srim20Ne_Kapton!$F$20:$F$228</c:f>
              <c:numCache>
                <c:formatCode>0.000E+00</c:formatCode>
                <c:ptCount val="209"/>
                <c:pt idx="0">
                  <c:v>0.90759999999999996</c:v>
                </c:pt>
                <c:pt idx="1">
                  <c:v>0.94799999999999995</c:v>
                </c:pt>
                <c:pt idx="2">
                  <c:v>0.98480000000000001</c:v>
                </c:pt>
                <c:pt idx="3">
                  <c:v>1.018</c:v>
                </c:pt>
                <c:pt idx="4">
                  <c:v>1.0489999999999999</c:v>
                </c:pt>
                <c:pt idx="5">
                  <c:v>1.0780000000000001</c:v>
                </c:pt>
                <c:pt idx="6">
                  <c:v>1.105</c:v>
                </c:pt>
                <c:pt idx="7">
                  <c:v>1.1299999999999999</c:v>
                </c:pt>
                <c:pt idx="8">
                  <c:v>1.153</c:v>
                </c:pt>
                <c:pt idx="9">
                  <c:v>1.196</c:v>
                </c:pt>
                <c:pt idx="10">
                  <c:v>1.234</c:v>
                </c:pt>
                <c:pt idx="11">
                  <c:v>1.2689999999999999</c:v>
                </c:pt>
                <c:pt idx="12">
                  <c:v>1.3</c:v>
                </c:pt>
                <c:pt idx="13">
                  <c:v>1.329</c:v>
                </c:pt>
                <c:pt idx="14">
                  <c:v>1.355</c:v>
                </c:pt>
                <c:pt idx="15">
                  <c:v>1.4019999999999999</c:v>
                </c:pt>
                <c:pt idx="16">
                  <c:v>1.4419999999999999</c:v>
                </c:pt>
                <c:pt idx="17">
                  <c:v>1.4770000000000001</c:v>
                </c:pt>
                <c:pt idx="18">
                  <c:v>1.508</c:v>
                </c:pt>
                <c:pt idx="19">
                  <c:v>1.536</c:v>
                </c:pt>
                <c:pt idx="20">
                  <c:v>1.5609999999999999</c:v>
                </c:pt>
                <c:pt idx="21">
                  <c:v>1.583</c:v>
                </c:pt>
                <c:pt idx="22">
                  <c:v>1.603</c:v>
                </c:pt>
                <c:pt idx="23">
                  <c:v>1.621</c:v>
                </c:pt>
                <c:pt idx="24">
                  <c:v>1.6379999999999999</c:v>
                </c:pt>
                <c:pt idx="25">
                  <c:v>1.653</c:v>
                </c:pt>
                <c:pt idx="26">
                  <c:v>1.679</c:v>
                </c:pt>
                <c:pt idx="27">
                  <c:v>1.706</c:v>
                </c:pt>
                <c:pt idx="28">
                  <c:v>1.728</c:v>
                </c:pt>
                <c:pt idx="29">
                  <c:v>1.746</c:v>
                </c:pt>
                <c:pt idx="30">
                  <c:v>1.76</c:v>
                </c:pt>
                <c:pt idx="31">
                  <c:v>1.772</c:v>
                </c:pt>
                <c:pt idx="32">
                  <c:v>1.782</c:v>
                </c:pt>
                <c:pt idx="33">
                  <c:v>1.7889999999999999</c:v>
                </c:pt>
                <c:pt idx="34">
                  <c:v>1.7949999999999999</c:v>
                </c:pt>
                <c:pt idx="35">
                  <c:v>1.8029999999999999</c:v>
                </c:pt>
                <c:pt idx="36">
                  <c:v>1.8069999999999999</c:v>
                </c:pt>
                <c:pt idx="37">
                  <c:v>1.8080000000000001</c:v>
                </c:pt>
                <c:pt idx="38">
                  <c:v>1.806</c:v>
                </c:pt>
                <c:pt idx="39">
                  <c:v>1.802</c:v>
                </c:pt>
                <c:pt idx="40">
                  <c:v>1.7969999999999999</c:v>
                </c:pt>
                <c:pt idx="41">
                  <c:v>1.7829999999999999</c:v>
                </c:pt>
                <c:pt idx="42">
                  <c:v>1.766</c:v>
                </c:pt>
                <c:pt idx="43">
                  <c:v>1.748</c:v>
                </c:pt>
                <c:pt idx="44">
                  <c:v>1.728</c:v>
                </c:pt>
                <c:pt idx="45">
                  <c:v>1.7070000000000001</c:v>
                </c:pt>
                <c:pt idx="46">
                  <c:v>1.6859999999999999</c:v>
                </c:pt>
                <c:pt idx="47">
                  <c:v>1.665</c:v>
                </c:pt>
                <c:pt idx="48">
                  <c:v>1.643</c:v>
                </c:pt>
                <c:pt idx="49">
                  <c:v>1.623</c:v>
                </c:pt>
                <c:pt idx="50">
                  <c:v>1.6020000000000001</c:v>
                </c:pt>
                <c:pt idx="51">
                  <c:v>1.5820000000000001</c:v>
                </c:pt>
                <c:pt idx="52">
                  <c:v>1.542</c:v>
                </c:pt>
                <c:pt idx="53">
                  <c:v>1.4950000000000001</c:v>
                </c:pt>
                <c:pt idx="54">
                  <c:v>1.4510000000000001</c:v>
                </c:pt>
                <c:pt idx="55">
                  <c:v>1.41</c:v>
                </c:pt>
                <c:pt idx="56">
                  <c:v>1.371</c:v>
                </c:pt>
                <c:pt idx="57">
                  <c:v>1.3340000000000001</c:v>
                </c:pt>
                <c:pt idx="58">
                  <c:v>1.3</c:v>
                </c:pt>
                <c:pt idx="59">
                  <c:v>1.2669999999999999</c:v>
                </c:pt>
                <c:pt idx="60">
                  <c:v>1.236</c:v>
                </c:pt>
                <c:pt idx="61">
                  <c:v>1.18</c:v>
                </c:pt>
                <c:pt idx="62">
                  <c:v>1.129</c:v>
                </c:pt>
                <c:pt idx="63">
                  <c:v>1.083</c:v>
                </c:pt>
                <c:pt idx="64">
                  <c:v>1.0409999999999999</c:v>
                </c:pt>
                <c:pt idx="65">
                  <c:v>1.0029999999999999</c:v>
                </c:pt>
                <c:pt idx="66">
                  <c:v>0.96840000000000004</c:v>
                </c:pt>
                <c:pt idx="67">
                  <c:v>0.90649999999999997</c:v>
                </c:pt>
                <c:pt idx="68">
                  <c:v>0.85319999999999996</c:v>
                </c:pt>
                <c:pt idx="69">
                  <c:v>0.80669999999999997</c:v>
                </c:pt>
                <c:pt idx="70">
                  <c:v>0.76590000000000003</c:v>
                </c:pt>
                <c:pt idx="71">
                  <c:v>0.72960000000000003</c:v>
                </c:pt>
                <c:pt idx="72">
                  <c:v>0.69710000000000005</c:v>
                </c:pt>
                <c:pt idx="73">
                  <c:v>0.66779999999999995</c:v>
                </c:pt>
                <c:pt idx="74">
                  <c:v>0.64119999999999999</c:v>
                </c:pt>
                <c:pt idx="75">
                  <c:v>0.61699999999999999</c:v>
                </c:pt>
                <c:pt idx="76">
                  <c:v>0.5948</c:v>
                </c:pt>
                <c:pt idx="77">
                  <c:v>0.57440000000000002</c:v>
                </c:pt>
                <c:pt idx="78">
                  <c:v>0.53800000000000003</c:v>
                </c:pt>
                <c:pt idx="79">
                  <c:v>0.49940000000000001</c:v>
                </c:pt>
                <c:pt idx="80">
                  <c:v>0.46660000000000001</c:v>
                </c:pt>
                <c:pt idx="81">
                  <c:v>0.43840000000000001</c:v>
                </c:pt>
                <c:pt idx="82">
                  <c:v>0.4138</c:v>
                </c:pt>
                <c:pt idx="83">
                  <c:v>0.39219999999999999</c:v>
                </c:pt>
                <c:pt idx="84">
                  <c:v>0.373</c:v>
                </c:pt>
                <c:pt idx="85">
                  <c:v>0.35580000000000001</c:v>
                </c:pt>
                <c:pt idx="86">
                  <c:v>0.34029999999999999</c:v>
                </c:pt>
                <c:pt idx="87">
                  <c:v>0.31340000000000001</c:v>
                </c:pt>
                <c:pt idx="88">
                  <c:v>0.29099999999999998</c:v>
                </c:pt>
                <c:pt idx="89">
                  <c:v>0.27179999999999999</c:v>
                </c:pt>
                <c:pt idx="90">
                  <c:v>0.25530000000000003</c:v>
                </c:pt>
                <c:pt idx="91">
                  <c:v>0.2409</c:v>
                </c:pt>
                <c:pt idx="92">
                  <c:v>0.22819999999999999</c:v>
                </c:pt>
                <c:pt idx="93">
                  <c:v>0.20680000000000001</c:v>
                </c:pt>
                <c:pt idx="94">
                  <c:v>0.18940000000000001</c:v>
                </c:pt>
                <c:pt idx="95">
                  <c:v>0.17499999999999999</c:v>
                </c:pt>
                <c:pt idx="96">
                  <c:v>0.1628</c:v>
                </c:pt>
                <c:pt idx="97">
                  <c:v>0.15229999999999999</c:v>
                </c:pt>
                <c:pt idx="98">
                  <c:v>0.14319999999999999</c:v>
                </c:pt>
                <c:pt idx="99">
                  <c:v>0.1353</c:v>
                </c:pt>
                <c:pt idx="100">
                  <c:v>0.12820000000000001</c:v>
                </c:pt>
                <c:pt idx="101">
                  <c:v>0.122</c:v>
                </c:pt>
                <c:pt idx="102">
                  <c:v>0.1163</c:v>
                </c:pt>
                <c:pt idx="103">
                  <c:v>0.11119999999999999</c:v>
                </c:pt>
                <c:pt idx="104">
                  <c:v>0.1024</c:v>
                </c:pt>
                <c:pt idx="105">
                  <c:v>9.3240000000000003E-2</c:v>
                </c:pt>
                <c:pt idx="106">
                  <c:v>8.5730000000000001E-2</c:v>
                </c:pt>
                <c:pt idx="107">
                  <c:v>7.9430000000000001E-2</c:v>
                </c:pt>
                <c:pt idx="108">
                  <c:v>7.4050000000000005E-2</c:v>
                </c:pt>
                <c:pt idx="109">
                  <c:v>6.9419999999999996E-2</c:v>
                </c:pt>
                <c:pt idx="110">
                  <c:v>6.5369999999999998E-2</c:v>
                </c:pt>
                <c:pt idx="111">
                  <c:v>6.1800000000000001E-2</c:v>
                </c:pt>
                <c:pt idx="112">
                  <c:v>5.8639999999999998E-2</c:v>
                </c:pt>
                <c:pt idx="113">
                  <c:v>5.3249999999999999E-2</c:v>
                </c:pt>
                <c:pt idx="114">
                  <c:v>4.8829999999999998E-2</c:v>
                </c:pt>
                <c:pt idx="115">
                  <c:v>4.514E-2</c:v>
                </c:pt>
                <c:pt idx="116">
                  <c:v>4.2000000000000003E-2</c:v>
                </c:pt>
                <c:pt idx="117">
                  <c:v>3.9300000000000002E-2</c:v>
                </c:pt>
                <c:pt idx="118">
                  <c:v>3.6940000000000001E-2</c:v>
                </c:pt>
                <c:pt idx="119">
                  <c:v>3.304E-2</c:v>
                </c:pt>
                <c:pt idx="120">
                  <c:v>2.9929999999999998E-2</c:v>
                </c:pt>
                <c:pt idx="121">
                  <c:v>2.7390000000000001E-2</c:v>
                </c:pt>
                <c:pt idx="122">
                  <c:v>2.5270000000000001E-2</c:v>
                </c:pt>
                <c:pt idx="123">
                  <c:v>2.3480000000000001E-2</c:v>
                </c:pt>
                <c:pt idx="124">
                  <c:v>2.1940000000000001E-2</c:v>
                </c:pt>
                <c:pt idx="125">
                  <c:v>2.06E-2</c:v>
                </c:pt>
                <c:pt idx="126">
                  <c:v>1.942E-2</c:v>
                </c:pt>
                <c:pt idx="127">
                  <c:v>1.8380000000000001E-2</c:v>
                </c:pt>
                <c:pt idx="128">
                  <c:v>1.745E-2</c:v>
                </c:pt>
                <c:pt idx="129">
                  <c:v>1.6619999999999999E-2</c:v>
                </c:pt>
                <c:pt idx="130">
                  <c:v>1.5180000000000001E-2</c:v>
                </c:pt>
                <c:pt idx="131">
                  <c:v>1.372E-2</c:v>
                </c:pt>
                <c:pt idx="132">
                  <c:v>1.2529999999999999E-2</c:v>
                </c:pt>
                <c:pt idx="133">
                  <c:v>1.154E-2</c:v>
                </c:pt>
                <c:pt idx="134">
                  <c:v>1.0699999999999999E-2</c:v>
                </c:pt>
                <c:pt idx="135">
                  <c:v>9.9819999999999996E-3</c:v>
                </c:pt>
                <c:pt idx="136">
                  <c:v>9.3589999999999993E-3</c:v>
                </c:pt>
                <c:pt idx="137">
                  <c:v>8.8140000000000007E-3</c:v>
                </c:pt>
                <c:pt idx="138">
                  <c:v>8.3320000000000009E-3</c:v>
                </c:pt>
                <c:pt idx="139">
                  <c:v>7.5180000000000004E-3</c:v>
                </c:pt>
                <c:pt idx="140">
                  <c:v>6.8560000000000001E-3</c:v>
                </c:pt>
                <c:pt idx="141">
                  <c:v>6.3070000000000001E-3</c:v>
                </c:pt>
                <c:pt idx="142">
                  <c:v>5.8430000000000001E-3</c:v>
                </c:pt>
                <c:pt idx="143">
                  <c:v>5.4460000000000003E-3</c:v>
                </c:pt>
                <c:pt idx="144">
                  <c:v>5.1019999999999998E-3</c:v>
                </c:pt>
                <c:pt idx="145">
                  <c:v>4.5360000000000001E-3</c:v>
                </c:pt>
                <c:pt idx="146">
                  <c:v>4.0870000000000004E-3</c:v>
                </c:pt>
                <c:pt idx="147">
                  <c:v>3.7239999999999999E-3</c:v>
                </c:pt>
                <c:pt idx="148">
                  <c:v>3.4220000000000001E-3</c:v>
                </c:pt>
                <c:pt idx="149">
                  <c:v>3.1679999999999998E-3</c:v>
                </c:pt>
                <c:pt idx="150">
                  <c:v>2.9499999999999999E-3</c:v>
                </c:pt>
                <c:pt idx="151">
                  <c:v>2.7620000000000001E-3</c:v>
                </c:pt>
                <c:pt idx="152">
                  <c:v>2.5969999999999999E-3</c:v>
                </c:pt>
                <c:pt idx="153">
                  <c:v>2.4520000000000002E-3</c:v>
                </c:pt>
                <c:pt idx="154">
                  <c:v>2.323E-3</c:v>
                </c:pt>
                <c:pt idx="155">
                  <c:v>2.2079999999999999E-3</c:v>
                </c:pt>
                <c:pt idx="156">
                  <c:v>2.0089999999999999E-3</c:v>
                </c:pt>
                <c:pt idx="157">
                  <c:v>1.8079999999999999E-3</c:v>
                </c:pt>
                <c:pt idx="158">
                  <c:v>1.645E-3</c:v>
                </c:pt>
                <c:pt idx="159">
                  <c:v>1.5100000000000001E-3</c:v>
                </c:pt>
                <c:pt idx="160">
                  <c:v>1.397E-3</c:v>
                </c:pt>
                <c:pt idx="161">
                  <c:v>1.2999999999999999E-3</c:v>
                </c:pt>
                <c:pt idx="162">
                  <c:v>1.2160000000000001E-3</c:v>
                </c:pt>
                <c:pt idx="163">
                  <c:v>1.1429999999999999E-3</c:v>
                </c:pt>
                <c:pt idx="164">
                  <c:v>1.078E-3</c:v>
                </c:pt>
                <c:pt idx="165">
                  <c:v>9.6949999999999998E-4</c:v>
                </c:pt>
                <c:pt idx="166">
                  <c:v>8.8150000000000001E-4</c:v>
                </c:pt>
                <c:pt idx="167">
                  <c:v>8.0869999999999998E-4</c:v>
                </c:pt>
                <c:pt idx="168">
                  <c:v>7.4750000000000001E-4</c:v>
                </c:pt>
                <c:pt idx="169">
                  <c:v>6.9519999999999998E-4</c:v>
                </c:pt>
                <c:pt idx="170">
                  <c:v>6.4999999999999997E-4</c:v>
                </c:pt>
                <c:pt idx="171">
                  <c:v>5.7580000000000001E-4</c:v>
                </c:pt>
                <c:pt idx="172">
                  <c:v>5.174E-4</c:v>
                </c:pt>
                <c:pt idx="173">
                  <c:v>4.7009999999999999E-4</c:v>
                </c:pt>
                <c:pt idx="174">
                  <c:v>4.3110000000000002E-4</c:v>
                </c:pt>
                <c:pt idx="175">
                  <c:v>3.9819999999999998E-4</c:v>
                </c:pt>
                <c:pt idx="176">
                  <c:v>3.702E-4</c:v>
                </c:pt>
                <c:pt idx="177">
                  <c:v>3.4600000000000001E-4</c:v>
                </c:pt>
                <c:pt idx="178">
                  <c:v>3.2489999999999998E-4</c:v>
                </c:pt>
                <c:pt idx="179">
                  <c:v>3.0630000000000002E-4</c:v>
                </c:pt>
                <c:pt idx="180">
                  <c:v>2.898E-4</c:v>
                </c:pt>
                <c:pt idx="181">
                  <c:v>2.7500000000000002E-4</c:v>
                </c:pt>
                <c:pt idx="182">
                  <c:v>2.497E-4</c:v>
                </c:pt>
                <c:pt idx="183">
                  <c:v>2.242E-4</c:v>
                </c:pt>
                <c:pt idx="184">
                  <c:v>2.0359999999999999E-4</c:v>
                </c:pt>
                <c:pt idx="185">
                  <c:v>1.8650000000000001E-4</c:v>
                </c:pt>
                <c:pt idx="186">
                  <c:v>1.7220000000000001E-4</c:v>
                </c:pt>
                <c:pt idx="187">
                  <c:v>1.6000000000000001E-4</c:v>
                </c:pt>
                <c:pt idx="188">
                  <c:v>1.495E-4</c:v>
                </c:pt>
                <c:pt idx="189">
                  <c:v>1.403E-4</c:v>
                </c:pt>
                <c:pt idx="190">
                  <c:v>1.3219999999999999E-4</c:v>
                </c:pt>
                <c:pt idx="191">
                  <c:v>1.186E-4</c:v>
                </c:pt>
                <c:pt idx="192">
                  <c:v>1.077E-4</c:v>
                </c:pt>
                <c:pt idx="193">
                  <c:v>9.8599999999999998E-5</c:v>
                </c:pt>
                <c:pt idx="194">
                  <c:v>9.1000000000000003E-5</c:v>
                </c:pt>
                <c:pt idx="195">
                  <c:v>8.4519999999999997E-5</c:v>
                </c:pt>
                <c:pt idx="196">
                  <c:v>7.8930000000000005E-5</c:v>
                </c:pt>
                <c:pt idx="197">
                  <c:v>6.9770000000000005E-5</c:v>
                </c:pt>
                <c:pt idx="198">
                  <c:v>6.2570000000000006E-5</c:v>
                </c:pt>
                <c:pt idx="199">
                  <c:v>5.6759999999999999E-5</c:v>
                </c:pt>
                <c:pt idx="200">
                  <c:v>5.1959999999999997E-5</c:v>
                </c:pt>
                <c:pt idx="201">
                  <c:v>4.7939999999999998E-5</c:v>
                </c:pt>
                <c:pt idx="202">
                  <c:v>4.4509999999999999E-5</c:v>
                </c:pt>
                <c:pt idx="203">
                  <c:v>4.1560000000000002E-5</c:v>
                </c:pt>
                <c:pt idx="204">
                  <c:v>3.8980000000000003E-5</c:v>
                </c:pt>
                <c:pt idx="205">
                  <c:v>3.6720000000000001E-5</c:v>
                </c:pt>
                <c:pt idx="206">
                  <c:v>3.4709999999999998E-5</c:v>
                </c:pt>
                <c:pt idx="207">
                  <c:v>3.2910000000000002E-5</c:v>
                </c:pt>
                <c:pt idx="208">
                  <c:v>2.9839999999999999E-5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3C3-4AE7-9B9D-6B72432798E5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srim20Ne_Kapton!$D$20:$D$228</c:f>
              <c:numCache>
                <c:formatCode>0.000000</c:formatCode>
                <c:ptCount val="209"/>
                <c:pt idx="0">
                  <c:v>9.999949999999999E-6</c:v>
                </c:pt>
                <c:pt idx="1">
                  <c:v>1.1249950000000001E-5</c:v>
                </c:pt>
                <c:pt idx="2">
                  <c:v>1.2499949999999999E-5</c:v>
                </c:pt>
                <c:pt idx="3">
                  <c:v>1.374995E-5</c:v>
                </c:pt>
                <c:pt idx="4">
                  <c:v>1.499995E-5</c:v>
                </c:pt>
                <c:pt idx="5">
                  <c:v>1.6249950000000002E-5</c:v>
                </c:pt>
                <c:pt idx="6">
                  <c:v>1.7499950000000002E-5</c:v>
                </c:pt>
                <c:pt idx="7">
                  <c:v>1.8749950000000002E-5</c:v>
                </c:pt>
                <c:pt idx="8">
                  <c:v>1.9999950000000002E-5</c:v>
                </c:pt>
                <c:pt idx="9">
                  <c:v>2.2499950000000001E-5</c:v>
                </c:pt>
                <c:pt idx="10" formatCode="0.00000">
                  <c:v>2.4999950000000001E-5</c:v>
                </c:pt>
                <c:pt idx="11" formatCode="0.00000">
                  <c:v>2.7499950000000001E-5</c:v>
                </c:pt>
                <c:pt idx="12" formatCode="0.00000">
                  <c:v>2.9999950000000001E-5</c:v>
                </c:pt>
                <c:pt idx="13" formatCode="0.00000">
                  <c:v>3.249995E-5</c:v>
                </c:pt>
                <c:pt idx="14" formatCode="0.00000">
                  <c:v>3.499995E-5</c:v>
                </c:pt>
                <c:pt idx="15" formatCode="0.00000">
                  <c:v>3.999995E-5</c:v>
                </c:pt>
                <c:pt idx="16" formatCode="0.00000">
                  <c:v>4.4999950000000006E-5</c:v>
                </c:pt>
                <c:pt idx="17" formatCode="0.00000">
                  <c:v>4.9999950000000006E-5</c:v>
                </c:pt>
                <c:pt idx="18" formatCode="0.00000">
                  <c:v>5.5000000000000002E-5</c:v>
                </c:pt>
                <c:pt idx="19" formatCode="0.00000">
                  <c:v>5.9999999999999995E-5</c:v>
                </c:pt>
                <c:pt idx="20" formatCode="0.00000">
                  <c:v>6.4999999999999994E-5</c:v>
                </c:pt>
                <c:pt idx="21" formatCode="0.00000">
                  <c:v>6.9999999999999994E-5</c:v>
                </c:pt>
                <c:pt idx="22" formatCode="0.00000">
                  <c:v>7.5000000000000007E-5</c:v>
                </c:pt>
                <c:pt idx="23" formatCode="0.00000">
                  <c:v>8.0000000000000007E-5</c:v>
                </c:pt>
                <c:pt idx="24" formatCode="0.00000">
                  <c:v>8.4999999999999993E-5</c:v>
                </c:pt>
                <c:pt idx="25" formatCode="0.00000">
                  <c:v>8.9999999999999992E-5</c:v>
                </c:pt>
                <c:pt idx="26" formatCode="0.00000">
                  <c:v>1E-4</c:v>
                </c:pt>
                <c:pt idx="27" formatCode="0.00000">
                  <c:v>1.125E-4</c:v>
                </c:pt>
                <c:pt idx="28" formatCode="0.00000">
                  <c:v>1.25E-4</c:v>
                </c:pt>
                <c:pt idx="29" formatCode="0.00000">
                  <c:v>1.3749999999999998E-4</c:v>
                </c:pt>
                <c:pt idx="30" formatCode="0.00000">
                  <c:v>1.5000000000000001E-4</c:v>
                </c:pt>
                <c:pt idx="31" formatCode="0.00000">
                  <c:v>1.6249999999999999E-4</c:v>
                </c:pt>
                <c:pt idx="32" formatCode="0.00000">
                  <c:v>1.75E-4</c:v>
                </c:pt>
                <c:pt idx="33" formatCode="0.00000">
                  <c:v>1.875E-4</c:v>
                </c:pt>
                <c:pt idx="34" formatCode="0.00000">
                  <c:v>2.0000000000000001E-4</c:v>
                </c:pt>
                <c:pt idx="35" formatCode="0.00000">
                  <c:v>2.2499999999999999E-4</c:v>
                </c:pt>
                <c:pt idx="36" formatCode="0.00000">
                  <c:v>2.5000000000000001E-4</c:v>
                </c:pt>
                <c:pt idx="37" formatCode="0.00000">
                  <c:v>2.7499999999999996E-4</c:v>
                </c:pt>
                <c:pt idx="38" formatCode="0.00000">
                  <c:v>3.0000000000000003E-4</c:v>
                </c:pt>
                <c:pt idx="39" formatCode="0.00000">
                  <c:v>3.2499999999999999E-4</c:v>
                </c:pt>
                <c:pt idx="40" formatCode="0.00000">
                  <c:v>3.5E-4</c:v>
                </c:pt>
                <c:pt idx="41" formatCode="0.00000">
                  <c:v>4.0000000000000002E-4</c:v>
                </c:pt>
                <c:pt idx="42" formatCode="0.00000">
                  <c:v>4.4999999999999999E-4</c:v>
                </c:pt>
                <c:pt idx="43" formatCode="0.00000">
                  <c:v>5.0000000000000001E-4</c:v>
                </c:pt>
                <c:pt idx="44" formatCode="0.00000">
                  <c:v>5.4999999999999992E-4</c:v>
                </c:pt>
                <c:pt idx="45" formatCode="0.00000">
                  <c:v>6.0000000000000006E-4</c:v>
                </c:pt>
                <c:pt idx="46" formatCode="0.00000">
                  <c:v>6.4999999999999997E-4</c:v>
                </c:pt>
                <c:pt idx="47" formatCode="0.00000">
                  <c:v>6.9999999999999999E-4</c:v>
                </c:pt>
                <c:pt idx="48" formatCode="0.00000">
                  <c:v>7.5000000000000002E-4</c:v>
                </c:pt>
                <c:pt idx="49" formatCode="0.00000">
                  <c:v>8.0000000000000004E-4</c:v>
                </c:pt>
                <c:pt idx="50" formatCode="0.00000">
                  <c:v>8.5000000000000006E-4</c:v>
                </c:pt>
                <c:pt idx="51" formatCode="0.00000">
                  <c:v>8.9999999999999998E-4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1.6250000000000001E-3</c:v>
                </c:pt>
                <c:pt idx="58" formatCode="0.00000">
                  <c:v>1.7500000000000003E-3</c:v>
                </c:pt>
                <c:pt idx="59" formatCode="0.00000">
                  <c:v>1.8749999999999999E-3</c:v>
                </c:pt>
                <c:pt idx="60" formatCode="0.00000">
                  <c:v>2E-3</c:v>
                </c:pt>
                <c:pt idx="61" formatCode="0.00000">
                  <c:v>2.2499999999999998E-3</c:v>
                </c:pt>
                <c:pt idx="62" formatCode="0.00000">
                  <c:v>2.5000000000000001E-3</c:v>
                </c:pt>
                <c:pt idx="63" formatCode="0.00000">
                  <c:v>2.7499999999999998E-3</c:v>
                </c:pt>
                <c:pt idx="64" formatCode="0.00000">
                  <c:v>3.0000000000000001E-3</c:v>
                </c:pt>
                <c:pt idx="65" formatCode="0.00000">
                  <c:v>3.2500000000000003E-3</c:v>
                </c:pt>
                <c:pt idx="66" formatCode="0.00000">
                  <c:v>3.5000000000000005E-3</c:v>
                </c:pt>
                <c:pt idx="67" formatCode="0.00000">
                  <c:v>4.0000000000000001E-3</c:v>
                </c:pt>
                <c:pt idx="68" formatCode="0.00000">
                  <c:v>4.4999999999999997E-3</c:v>
                </c:pt>
                <c:pt idx="69" formatCode="0.00000">
                  <c:v>5.0000000000000001E-3</c:v>
                </c:pt>
                <c:pt idx="70" formatCode="0.00000">
                  <c:v>5.4999999999999997E-3</c:v>
                </c:pt>
                <c:pt idx="71" formatCode="0.00000">
                  <c:v>6.0000000000000001E-3</c:v>
                </c:pt>
                <c:pt idx="72" formatCode="0.00000">
                  <c:v>6.5000000000000006E-3</c:v>
                </c:pt>
                <c:pt idx="73" formatCode="0.00000">
                  <c:v>7.000000000000001E-3</c:v>
                </c:pt>
                <c:pt idx="74" formatCode="0.00000">
                  <c:v>7.4999999999999997E-3</c:v>
                </c:pt>
                <c:pt idx="75" formatCode="0.00000">
                  <c:v>8.0000000000000002E-3</c:v>
                </c:pt>
                <c:pt idx="76" formatCode="0.00000">
                  <c:v>8.5000000000000006E-3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1.3750000000000002E-2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1.7499999999999998E-2</c:v>
                </c:pt>
                <c:pt idx="85" formatCode="0.00000">
                  <c:v>1.8749999999999999E-2</c:v>
                </c:pt>
                <c:pt idx="86" formatCode="0.00000">
                  <c:v>0.02</c:v>
                </c:pt>
                <c:pt idx="87" formatCode="0.000">
                  <c:v>2.2499999999999999E-2</c:v>
                </c:pt>
                <c:pt idx="88" formatCode="0.000">
                  <c:v>2.5000000000000001E-2</c:v>
                </c:pt>
                <c:pt idx="89" formatCode="0.000">
                  <c:v>2.7500000000000004E-2</c:v>
                </c:pt>
                <c:pt idx="90" formatCode="0.000">
                  <c:v>0.03</c:v>
                </c:pt>
                <c:pt idx="91" formatCode="0.000">
                  <c:v>3.2500000000000001E-2</c:v>
                </c:pt>
                <c:pt idx="92" formatCode="0.000">
                  <c:v>3.4999999999999996E-2</c:v>
                </c:pt>
                <c:pt idx="93" formatCode="0.000">
                  <c:v>0.04</c:v>
                </c:pt>
                <c:pt idx="94" formatCode="0.000">
                  <c:v>4.4999999999999998E-2</c:v>
                </c:pt>
                <c:pt idx="95" formatCode="0.000">
                  <c:v>0.05</c:v>
                </c:pt>
                <c:pt idx="96" formatCode="0.000">
                  <c:v>5.5000000000000007E-2</c:v>
                </c:pt>
                <c:pt idx="97" formatCode="0.000">
                  <c:v>0.06</c:v>
                </c:pt>
                <c:pt idx="98" formatCode="0.000">
                  <c:v>6.5000000000000002E-2</c:v>
                </c:pt>
                <c:pt idx="99" formatCode="0.000">
                  <c:v>6.9999999999999993E-2</c:v>
                </c:pt>
                <c:pt idx="100" formatCode="0.000">
                  <c:v>7.4999999999999997E-2</c:v>
                </c:pt>
                <c:pt idx="101" formatCode="0.000">
                  <c:v>0.08</c:v>
                </c:pt>
                <c:pt idx="102" formatCode="0.000">
                  <c:v>8.4999999999999992E-2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0.1875</c:v>
                </c:pt>
                <c:pt idx="112" formatCode="0.000">
                  <c:v>0.2</c:v>
                </c:pt>
                <c:pt idx="113" formatCode="0.000">
                  <c:v>0.22500000000000001</c:v>
                </c:pt>
                <c:pt idx="114" formatCode="0.000">
                  <c:v>0.25</c:v>
                </c:pt>
                <c:pt idx="115" formatCode="0.000">
                  <c:v>0.27500000000000002</c:v>
                </c:pt>
                <c:pt idx="116" formatCode="0.000">
                  <c:v>0.3</c:v>
                </c:pt>
                <c:pt idx="117" formatCode="0.000">
                  <c:v>0.32500000000000001</c:v>
                </c:pt>
                <c:pt idx="118" formatCode="0.000">
                  <c:v>0.35</c:v>
                </c:pt>
                <c:pt idx="119" formatCode="0.000">
                  <c:v>0.4</c:v>
                </c:pt>
                <c:pt idx="120" formatCode="0.000">
                  <c:v>0.45</c:v>
                </c:pt>
                <c:pt idx="121" formatCode="0.000">
                  <c:v>0.5</c:v>
                </c:pt>
                <c:pt idx="122" formatCode="0.000">
                  <c:v>0.55000000000000004</c:v>
                </c:pt>
                <c:pt idx="123" formatCode="0.000">
                  <c:v>0.6</c:v>
                </c:pt>
                <c:pt idx="124" formatCode="0.000">
                  <c:v>0.65</c:v>
                </c:pt>
                <c:pt idx="125" formatCode="0.000">
                  <c:v>0.7</c:v>
                </c:pt>
                <c:pt idx="126" formatCode="0.000">
                  <c:v>0.75</c:v>
                </c:pt>
                <c:pt idx="127" formatCode="0.000">
                  <c:v>0.8</c:v>
                </c:pt>
                <c:pt idx="128" formatCode="0.000">
                  <c:v>0.85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1.875</c:v>
                </c:pt>
                <c:pt idx="138" formatCode="0.000">
                  <c:v>2</c:v>
                </c:pt>
                <c:pt idx="139" formatCode="0.000">
                  <c:v>2.25</c:v>
                </c:pt>
                <c:pt idx="140" formatCode="0.000">
                  <c:v>2.5</c:v>
                </c:pt>
                <c:pt idx="141" formatCode="0.000">
                  <c:v>2.75</c:v>
                </c:pt>
                <c:pt idx="142" formatCode="0.000">
                  <c:v>3</c:v>
                </c:pt>
                <c:pt idx="143" formatCode="0.000">
                  <c:v>3.25</c:v>
                </c:pt>
                <c:pt idx="144" formatCode="0.000">
                  <c:v>3.5</c:v>
                </c:pt>
                <c:pt idx="145" formatCode="0.000">
                  <c:v>4</c:v>
                </c:pt>
                <c:pt idx="146" formatCode="0.000">
                  <c:v>4.5</c:v>
                </c:pt>
                <c:pt idx="147" formatCode="0.000">
                  <c:v>5</c:v>
                </c:pt>
                <c:pt idx="148" formatCode="0.000">
                  <c:v>5.5</c:v>
                </c:pt>
                <c:pt idx="149" formatCode="0.000">
                  <c:v>6</c:v>
                </c:pt>
                <c:pt idx="150" formatCode="0.000">
                  <c:v>6.5</c:v>
                </c:pt>
                <c:pt idx="151" formatCode="0.000">
                  <c:v>7</c:v>
                </c:pt>
                <c:pt idx="152" formatCode="0.000">
                  <c:v>7.5</c:v>
                </c:pt>
                <c:pt idx="153" formatCode="0.000">
                  <c:v>8</c:v>
                </c:pt>
                <c:pt idx="154" formatCode="0.000">
                  <c:v>8.5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18.75</c:v>
                </c:pt>
                <c:pt idx="164" formatCode="0.000">
                  <c:v>20</c:v>
                </c:pt>
                <c:pt idx="165" formatCode="0.000">
                  <c:v>22.5</c:v>
                </c:pt>
                <c:pt idx="166" formatCode="0.000">
                  <c:v>25</c:v>
                </c:pt>
                <c:pt idx="167" formatCode="0.000">
                  <c:v>27.5</c:v>
                </c:pt>
                <c:pt idx="168" formatCode="0.000">
                  <c:v>30</c:v>
                </c:pt>
                <c:pt idx="169" formatCode="0.000">
                  <c:v>32.5</c:v>
                </c:pt>
                <c:pt idx="170" formatCode="0.000">
                  <c:v>35</c:v>
                </c:pt>
                <c:pt idx="171" formatCode="0.000">
                  <c:v>40</c:v>
                </c:pt>
                <c:pt idx="172" formatCode="0.000">
                  <c:v>45</c:v>
                </c:pt>
                <c:pt idx="173" formatCode="0.000">
                  <c:v>50</c:v>
                </c:pt>
                <c:pt idx="174" formatCode="0.000">
                  <c:v>55</c:v>
                </c:pt>
                <c:pt idx="175" formatCode="0.000">
                  <c:v>60</c:v>
                </c:pt>
                <c:pt idx="176" formatCode="0.000">
                  <c:v>65</c:v>
                </c:pt>
                <c:pt idx="177" formatCode="0.000">
                  <c:v>70</c:v>
                </c:pt>
                <c:pt idx="178" formatCode="0.000">
                  <c:v>75</c:v>
                </c:pt>
                <c:pt idx="179" formatCode="0.000">
                  <c:v>80</c:v>
                </c:pt>
                <c:pt idx="180" formatCode="0.000">
                  <c:v>85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187.5</c:v>
                </c:pt>
                <c:pt idx="190" formatCode="0.000">
                  <c:v>200</c:v>
                </c:pt>
                <c:pt idx="191" formatCode="0.000">
                  <c:v>225</c:v>
                </c:pt>
                <c:pt idx="192" formatCode="0.000">
                  <c:v>250</c:v>
                </c:pt>
                <c:pt idx="193" formatCode="0.000">
                  <c:v>275</c:v>
                </c:pt>
                <c:pt idx="194" formatCode="0.000">
                  <c:v>300</c:v>
                </c:pt>
                <c:pt idx="195" formatCode="0.000">
                  <c:v>325</c:v>
                </c:pt>
                <c:pt idx="196" formatCode="0.000">
                  <c:v>350</c:v>
                </c:pt>
                <c:pt idx="197" formatCode="0.000">
                  <c:v>400</c:v>
                </c:pt>
                <c:pt idx="198" formatCode="0.000">
                  <c:v>450</c:v>
                </c:pt>
                <c:pt idx="199" formatCode="0.000">
                  <c:v>500</c:v>
                </c:pt>
                <c:pt idx="200" formatCode="0.000">
                  <c:v>550</c:v>
                </c:pt>
                <c:pt idx="201" formatCode="0.000">
                  <c:v>600</c:v>
                </c:pt>
                <c:pt idx="202" formatCode="0.000">
                  <c:v>650</c:v>
                </c:pt>
                <c:pt idx="203" formatCode="0.000">
                  <c:v>700</c:v>
                </c:pt>
                <c:pt idx="204" formatCode="0.000">
                  <c:v>750</c:v>
                </c:pt>
                <c:pt idx="205" formatCode="0.000">
                  <c:v>800</c:v>
                </c:pt>
                <c:pt idx="206" formatCode="0.000">
                  <c:v>850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srim20Ne_Kapton!$G$20:$G$228</c:f>
              <c:numCache>
                <c:formatCode>0.000E+00</c:formatCode>
                <c:ptCount val="209"/>
                <c:pt idx="0">
                  <c:v>0.97724999999999995</c:v>
                </c:pt>
                <c:pt idx="1">
                  <c:v>1.0218700000000001</c:v>
                </c:pt>
                <c:pt idx="2">
                  <c:v>1.06267</c:v>
                </c:pt>
                <c:pt idx="3">
                  <c:v>1.0996699999999999</c:v>
                </c:pt>
                <c:pt idx="4">
                  <c:v>1.1342999999999999</c:v>
                </c:pt>
                <c:pt idx="5">
                  <c:v>1.1667800000000002</c:v>
                </c:pt>
                <c:pt idx="6">
                  <c:v>1.1971400000000001</c:v>
                </c:pt>
                <c:pt idx="7">
                  <c:v>1.2253699999999998</c:v>
                </c:pt>
                <c:pt idx="8">
                  <c:v>1.2515000000000001</c:v>
                </c:pt>
                <c:pt idx="9">
                  <c:v>1.3005</c:v>
                </c:pt>
                <c:pt idx="10">
                  <c:v>1.3441000000000001</c:v>
                </c:pt>
                <c:pt idx="11">
                  <c:v>1.3844999999999998</c:v>
                </c:pt>
                <c:pt idx="12">
                  <c:v>1.4206000000000001</c:v>
                </c:pt>
                <c:pt idx="13">
                  <c:v>1.4545999999999999</c:v>
                </c:pt>
                <c:pt idx="14">
                  <c:v>1.4853000000000001</c:v>
                </c:pt>
                <c:pt idx="15">
                  <c:v>1.5412999999999999</c:v>
                </c:pt>
                <c:pt idx="16">
                  <c:v>1.5896999999999999</c:v>
                </c:pt>
                <c:pt idx="17">
                  <c:v>1.6327</c:v>
                </c:pt>
                <c:pt idx="18">
                  <c:v>1.6713</c:v>
                </c:pt>
                <c:pt idx="19">
                  <c:v>1.7066000000000001</c:v>
                </c:pt>
                <c:pt idx="20">
                  <c:v>1.7385999999999999</c:v>
                </c:pt>
                <c:pt idx="21">
                  <c:v>1.7672999999999999</c:v>
                </c:pt>
                <c:pt idx="22">
                  <c:v>1.7937000000000001</c:v>
                </c:pt>
                <c:pt idx="23">
                  <c:v>1.8180000000000001</c:v>
                </c:pt>
                <c:pt idx="24">
                  <c:v>1.8411</c:v>
                </c:pt>
                <c:pt idx="25">
                  <c:v>1.8619000000000001</c:v>
                </c:pt>
                <c:pt idx="26">
                  <c:v>1.8992</c:v>
                </c:pt>
                <c:pt idx="27">
                  <c:v>1.9396</c:v>
                </c:pt>
                <c:pt idx="28">
                  <c:v>1.9742</c:v>
                </c:pt>
                <c:pt idx="29">
                  <c:v>2.0042999999999997</c:v>
                </c:pt>
                <c:pt idx="30">
                  <c:v>2.0297999999999998</c:v>
                </c:pt>
                <c:pt idx="31">
                  <c:v>2.0528</c:v>
                </c:pt>
                <c:pt idx="32">
                  <c:v>2.0733999999999999</c:v>
                </c:pt>
                <c:pt idx="33">
                  <c:v>2.0905999999999998</c:v>
                </c:pt>
                <c:pt idx="34">
                  <c:v>2.1065</c:v>
                </c:pt>
                <c:pt idx="35">
                  <c:v>2.1334</c:v>
                </c:pt>
                <c:pt idx="36">
                  <c:v>2.1551999999999998</c:v>
                </c:pt>
                <c:pt idx="37">
                  <c:v>2.1732</c:v>
                </c:pt>
                <c:pt idx="38">
                  <c:v>2.1875</c:v>
                </c:pt>
                <c:pt idx="39">
                  <c:v>2.1991000000000001</c:v>
                </c:pt>
                <c:pt idx="40">
                  <c:v>2.2090999999999998</c:v>
                </c:pt>
                <c:pt idx="41">
                  <c:v>2.2235</c:v>
                </c:pt>
                <c:pt idx="42">
                  <c:v>2.2332000000000001</c:v>
                </c:pt>
                <c:pt idx="43">
                  <c:v>2.2404999999999999</c:v>
                </c:pt>
                <c:pt idx="44">
                  <c:v>2.2444999999999999</c:v>
                </c:pt>
                <c:pt idx="45">
                  <c:v>2.2465000000000002</c:v>
                </c:pt>
                <c:pt idx="46">
                  <c:v>2.2475999999999998</c:v>
                </c:pt>
                <c:pt idx="47">
                  <c:v>2.2477999999999998</c:v>
                </c:pt>
                <c:pt idx="48">
                  <c:v>2.2462</c:v>
                </c:pt>
                <c:pt idx="49">
                  <c:v>2.246</c:v>
                </c:pt>
                <c:pt idx="50">
                  <c:v>2.2442000000000002</c:v>
                </c:pt>
                <c:pt idx="51">
                  <c:v>2.2427999999999999</c:v>
                </c:pt>
                <c:pt idx="52">
                  <c:v>2.2385000000000002</c:v>
                </c:pt>
                <c:pt idx="53">
                  <c:v>2.2338</c:v>
                </c:pt>
                <c:pt idx="54">
                  <c:v>2.2298</c:v>
                </c:pt>
                <c:pt idx="55">
                  <c:v>2.2267999999999999</c:v>
                </c:pt>
                <c:pt idx="56">
                  <c:v>2.2241</c:v>
                </c:pt>
                <c:pt idx="57">
                  <c:v>2.2219000000000002</c:v>
                </c:pt>
                <c:pt idx="58">
                  <c:v>2.2214999999999998</c:v>
                </c:pt>
                <c:pt idx="59">
                  <c:v>2.2207999999999997</c:v>
                </c:pt>
                <c:pt idx="60">
                  <c:v>2.2210999999999999</c:v>
                </c:pt>
                <c:pt idx="61">
                  <c:v>2.2909999999999999</c:v>
                </c:pt>
                <c:pt idx="62">
                  <c:v>2.3369999999999997</c:v>
                </c:pt>
                <c:pt idx="63">
                  <c:v>2.3689999999999998</c:v>
                </c:pt>
                <c:pt idx="64">
                  <c:v>2.3919999999999999</c:v>
                </c:pt>
                <c:pt idx="65">
                  <c:v>2.4089999999999998</c:v>
                </c:pt>
                <c:pt idx="66">
                  <c:v>2.4214000000000002</c:v>
                </c:pt>
                <c:pt idx="67">
                  <c:v>2.4384999999999999</c:v>
                </c:pt>
                <c:pt idx="68">
                  <c:v>2.4512</c:v>
                </c:pt>
                <c:pt idx="69">
                  <c:v>2.4626999999999999</c:v>
                </c:pt>
                <c:pt idx="70">
                  <c:v>2.4759000000000002</c:v>
                </c:pt>
                <c:pt idx="71">
                  <c:v>2.4905999999999997</c:v>
                </c:pt>
                <c:pt idx="72">
                  <c:v>2.5071000000000003</c:v>
                </c:pt>
                <c:pt idx="73">
                  <c:v>2.5267999999999997</c:v>
                </c:pt>
                <c:pt idx="74">
                  <c:v>2.5491999999999999</c:v>
                </c:pt>
                <c:pt idx="75">
                  <c:v>2.573</c:v>
                </c:pt>
                <c:pt idx="76">
                  <c:v>2.5987999999999998</c:v>
                </c:pt>
                <c:pt idx="77">
                  <c:v>2.6264000000000003</c:v>
                </c:pt>
                <c:pt idx="78">
                  <c:v>2.6870000000000003</c:v>
                </c:pt>
                <c:pt idx="79">
                  <c:v>2.7673999999999999</c:v>
                </c:pt>
                <c:pt idx="80">
                  <c:v>2.8515999999999999</c:v>
                </c:pt>
                <c:pt idx="81">
                  <c:v>2.9403999999999999</c:v>
                </c:pt>
                <c:pt idx="82">
                  <c:v>3.0308000000000002</c:v>
                </c:pt>
                <c:pt idx="83">
                  <c:v>3.1231999999999998</c:v>
                </c:pt>
                <c:pt idx="84">
                  <c:v>3.218</c:v>
                </c:pt>
                <c:pt idx="85">
                  <c:v>3.3138000000000001</c:v>
                </c:pt>
                <c:pt idx="86">
                  <c:v>3.4102999999999999</c:v>
                </c:pt>
                <c:pt idx="87">
                  <c:v>3.6044</c:v>
                </c:pt>
                <c:pt idx="88">
                  <c:v>3.798</c:v>
                </c:pt>
                <c:pt idx="89">
                  <c:v>3.9887999999999999</c:v>
                </c:pt>
                <c:pt idx="90">
                  <c:v>4.1753</c:v>
                </c:pt>
                <c:pt idx="91">
                  <c:v>4.3568999999999996</c:v>
                </c:pt>
                <c:pt idx="92">
                  <c:v>4.5331999999999999</c:v>
                </c:pt>
                <c:pt idx="93">
                  <c:v>4.8698000000000006</c:v>
                </c:pt>
                <c:pt idx="94">
                  <c:v>5.1863999999999999</c:v>
                </c:pt>
                <c:pt idx="95">
                  <c:v>5.4849999999999994</c:v>
                </c:pt>
                <c:pt idx="96">
                  <c:v>5.7667999999999999</c:v>
                </c:pt>
                <c:pt idx="97">
                  <c:v>6.0353000000000003</c:v>
                </c:pt>
                <c:pt idx="98">
                  <c:v>6.2911999999999999</c:v>
                </c:pt>
                <c:pt idx="99">
                  <c:v>6.5362999999999998</c:v>
                </c:pt>
                <c:pt idx="100">
                  <c:v>6.7702</c:v>
                </c:pt>
                <c:pt idx="101">
                  <c:v>6.9959999999999996</c:v>
                </c:pt>
                <c:pt idx="102">
                  <c:v>7.2133000000000003</c:v>
                </c:pt>
                <c:pt idx="103">
                  <c:v>7.4232000000000005</c:v>
                </c:pt>
                <c:pt idx="104">
                  <c:v>7.8224</c:v>
                </c:pt>
                <c:pt idx="105">
                  <c:v>8.2862399999999994</c:v>
                </c:pt>
                <c:pt idx="106">
                  <c:v>8.7147299999999994</c:v>
                </c:pt>
                <c:pt idx="107">
                  <c:v>9.1114300000000004</c:v>
                </c:pt>
                <c:pt idx="108">
                  <c:v>9.4790499999999991</c:v>
                </c:pt>
                <c:pt idx="109">
                  <c:v>9.8184199999999997</c:v>
                </c:pt>
                <c:pt idx="110">
                  <c:v>10.13537</c:v>
                </c:pt>
                <c:pt idx="111">
                  <c:v>10.421799999999999</c:v>
                </c:pt>
                <c:pt idx="112">
                  <c:v>10.688640000000001</c:v>
                </c:pt>
                <c:pt idx="113">
                  <c:v>11.16325</c:v>
                </c:pt>
                <c:pt idx="114">
                  <c:v>11.55883</c:v>
                </c:pt>
                <c:pt idx="115">
                  <c:v>11.905139999999999</c:v>
                </c:pt>
                <c:pt idx="116">
                  <c:v>12.202</c:v>
                </c:pt>
                <c:pt idx="117">
                  <c:v>12.449300000000001</c:v>
                </c:pt>
                <c:pt idx="118">
                  <c:v>12.66694</c:v>
                </c:pt>
                <c:pt idx="119">
                  <c:v>12.993040000000001</c:v>
                </c:pt>
                <c:pt idx="120">
                  <c:v>13.22993</c:v>
                </c:pt>
                <c:pt idx="121">
                  <c:v>13.38739</c:v>
                </c:pt>
                <c:pt idx="122">
                  <c:v>13.47527</c:v>
                </c:pt>
                <c:pt idx="123">
                  <c:v>13.50348</c:v>
                </c:pt>
                <c:pt idx="124">
                  <c:v>13.501940000000001</c:v>
                </c:pt>
                <c:pt idx="125">
                  <c:v>13.460599999999999</c:v>
                </c:pt>
                <c:pt idx="126">
                  <c:v>13.389419999999999</c:v>
                </c:pt>
                <c:pt idx="127">
                  <c:v>13.29838</c:v>
                </c:pt>
                <c:pt idx="128">
                  <c:v>13.19745</c:v>
                </c:pt>
                <c:pt idx="129">
                  <c:v>13.08662</c:v>
                </c:pt>
                <c:pt idx="130">
                  <c:v>12.835180000000001</c:v>
                </c:pt>
                <c:pt idx="131">
                  <c:v>12.49372</c:v>
                </c:pt>
                <c:pt idx="132">
                  <c:v>12.15253</c:v>
                </c:pt>
                <c:pt idx="133">
                  <c:v>11.821540000000001</c:v>
                </c:pt>
                <c:pt idx="134">
                  <c:v>11.5007</c:v>
                </c:pt>
                <c:pt idx="135">
                  <c:v>11.179982000000001</c:v>
                </c:pt>
                <c:pt idx="136">
                  <c:v>10.889359000000001</c:v>
                </c:pt>
                <c:pt idx="137">
                  <c:v>10.598813999999999</c:v>
                </c:pt>
                <c:pt idx="138">
                  <c:v>10.328332</c:v>
                </c:pt>
                <c:pt idx="139">
                  <c:v>9.953517999999999</c:v>
                </c:pt>
                <c:pt idx="140">
                  <c:v>9.5018560000000001</c:v>
                </c:pt>
                <c:pt idx="141">
                  <c:v>9.0933069999999994</c:v>
                </c:pt>
                <c:pt idx="142">
                  <c:v>8.7218429999999998</c:v>
                </c:pt>
                <c:pt idx="143">
                  <c:v>8.3834459999999993</c:v>
                </c:pt>
                <c:pt idx="144">
                  <c:v>8.072102000000001</c:v>
                </c:pt>
                <c:pt idx="145">
                  <c:v>7.5185360000000001</c:v>
                </c:pt>
                <c:pt idx="146">
                  <c:v>7.0390870000000003</c:v>
                </c:pt>
                <c:pt idx="147">
                  <c:v>6.6197239999999997</c:v>
                </c:pt>
                <c:pt idx="148">
                  <c:v>6.2484219999999997</c:v>
                </c:pt>
                <c:pt idx="149">
                  <c:v>5.9171679999999993</c:v>
                </c:pt>
                <c:pt idx="150">
                  <c:v>5.6189499999999999</c:v>
                </c:pt>
                <c:pt idx="151">
                  <c:v>5.3487619999999998</c:v>
                </c:pt>
                <c:pt idx="152">
                  <c:v>5.1035969999999997</c:v>
                </c:pt>
                <c:pt idx="153">
                  <c:v>4.8794519999999997</c:v>
                </c:pt>
                <c:pt idx="154">
                  <c:v>4.6733229999999999</c:v>
                </c:pt>
                <c:pt idx="155">
                  <c:v>4.4842080000000006</c:v>
                </c:pt>
                <c:pt idx="156">
                  <c:v>4.1470089999999997</c:v>
                </c:pt>
                <c:pt idx="157">
                  <c:v>3.788808</c:v>
                </c:pt>
                <c:pt idx="158">
                  <c:v>3.4876450000000001</c:v>
                </c:pt>
                <c:pt idx="159">
                  <c:v>3.2305100000000002</c:v>
                </c:pt>
                <c:pt idx="160">
                  <c:v>3.0093969999999999</c:v>
                </c:pt>
                <c:pt idx="161">
                  <c:v>2.8163</c:v>
                </c:pt>
                <c:pt idx="162">
                  <c:v>2.6482159999999997</c:v>
                </c:pt>
                <c:pt idx="163">
                  <c:v>2.5011429999999999</c:v>
                </c:pt>
                <c:pt idx="164">
                  <c:v>2.3700780000000004</c:v>
                </c:pt>
                <c:pt idx="165">
                  <c:v>2.1519694999999999</c:v>
                </c:pt>
                <c:pt idx="166">
                  <c:v>1.9778815000000001</c:v>
                </c:pt>
                <c:pt idx="167">
                  <c:v>1.8388087000000002</c:v>
                </c:pt>
                <c:pt idx="168">
                  <c:v>1.7257475</c:v>
                </c:pt>
                <c:pt idx="169">
                  <c:v>1.6166952000000001</c:v>
                </c:pt>
                <c:pt idx="170">
                  <c:v>1.5226500000000001</c:v>
                </c:pt>
                <c:pt idx="171">
                  <c:v>1.3665758000000001</c:v>
                </c:pt>
                <c:pt idx="172">
                  <c:v>1.2425173999999999</c:v>
                </c:pt>
                <c:pt idx="173">
                  <c:v>1.1424700999999999</c:v>
                </c:pt>
                <c:pt idx="174">
                  <c:v>1.0584311</c:v>
                </c:pt>
                <c:pt idx="175">
                  <c:v>0.98779820000000007</c:v>
                </c:pt>
                <c:pt idx="176">
                  <c:v>0.92737020000000003</c:v>
                </c:pt>
                <c:pt idx="177">
                  <c:v>0.874946</c:v>
                </c:pt>
                <c:pt idx="178">
                  <c:v>0.82912489999999994</c:v>
                </c:pt>
                <c:pt idx="179">
                  <c:v>0.78870629999999997</c:v>
                </c:pt>
                <c:pt idx="180">
                  <c:v>0.75278979999999995</c:v>
                </c:pt>
                <c:pt idx="181">
                  <c:v>0.72057500000000008</c:v>
                </c:pt>
                <c:pt idx="182">
                  <c:v>0.66534970000000004</c:v>
                </c:pt>
                <c:pt idx="183">
                  <c:v>0.60942419999999997</c:v>
                </c:pt>
                <c:pt idx="184">
                  <c:v>0.56420359999999992</c:v>
                </c:pt>
                <c:pt idx="185">
                  <c:v>0.52688649999999992</c:v>
                </c:pt>
                <c:pt idx="186">
                  <c:v>0.49547220000000003</c:v>
                </c:pt>
                <c:pt idx="187">
                  <c:v>0.46866000000000002</c:v>
                </c:pt>
                <c:pt idx="188">
                  <c:v>0.44554950000000004</c:v>
                </c:pt>
                <c:pt idx="189">
                  <c:v>0.42544029999999999</c:v>
                </c:pt>
                <c:pt idx="190">
                  <c:v>0.40783220000000003</c:v>
                </c:pt>
                <c:pt idx="191">
                  <c:v>0.37821860000000002</c:v>
                </c:pt>
                <c:pt idx="192">
                  <c:v>0.35440769999999999</c:v>
                </c:pt>
                <c:pt idx="193">
                  <c:v>0.3347986</c:v>
                </c:pt>
                <c:pt idx="194">
                  <c:v>0.31849100000000002</c:v>
                </c:pt>
                <c:pt idx="195">
                  <c:v>0.30468451999999996</c:v>
                </c:pt>
                <c:pt idx="196">
                  <c:v>0.29287892999999998</c:v>
                </c:pt>
                <c:pt idx="197">
                  <c:v>0.27366977000000003</c:v>
                </c:pt>
                <c:pt idx="198">
                  <c:v>0.25876256999999997</c:v>
                </c:pt>
                <c:pt idx="199">
                  <c:v>0.24705675999999999</c:v>
                </c:pt>
                <c:pt idx="200">
                  <c:v>0.23745195999999999</c:v>
                </c:pt>
                <c:pt idx="201">
                  <c:v>0.22964793999999999</c:v>
                </c:pt>
                <c:pt idx="202">
                  <c:v>0.22314450999999999</c:v>
                </c:pt>
                <c:pt idx="203">
                  <c:v>0.21764155999999998</c:v>
                </c:pt>
                <c:pt idx="204">
                  <c:v>0.21293898</c:v>
                </c:pt>
                <c:pt idx="205">
                  <c:v>0.20893671999999999</c:v>
                </c:pt>
                <c:pt idx="206">
                  <c:v>0.20543470999999999</c:v>
                </c:pt>
                <c:pt idx="207">
                  <c:v>0.20243290999999999</c:v>
                </c:pt>
                <c:pt idx="208">
                  <c:v>0.19742984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3C3-4AE7-9B9D-6B72432798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936528"/>
        <c:axId val="474927120"/>
      </c:scatterChart>
      <c:valAx>
        <c:axId val="474936528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4927120"/>
        <c:crosses val="autoZero"/>
        <c:crossBetween val="midCat"/>
        <c:majorUnit val="10"/>
      </c:valAx>
      <c:valAx>
        <c:axId val="474927120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dE/dX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4936528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9436623653982465"/>
          <c:y val="4.2812810791813434E-2"/>
          <c:w val="0.24938594652854704"/>
          <c:h val="0.15493819682796106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srim20Ne_Kapton!$P$5</c:f>
          <c:strCache>
            <c:ptCount val="1"/>
            <c:pt idx="0">
              <c:v>srim20Ne_Kapton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srim20Ne_Kapton!$D$20:$D$228</c:f>
              <c:numCache>
                <c:formatCode>0.000000</c:formatCode>
                <c:ptCount val="209"/>
                <c:pt idx="0">
                  <c:v>9.999949999999999E-6</c:v>
                </c:pt>
                <c:pt idx="1">
                  <c:v>1.1249950000000001E-5</c:v>
                </c:pt>
                <c:pt idx="2">
                  <c:v>1.2499949999999999E-5</c:v>
                </c:pt>
                <c:pt idx="3">
                  <c:v>1.374995E-5</c:v>
                </c:pt>
                <c:pt idx="4">
                  <c:v>1.499995E-5</c:v>
                </c:pt>
                <c:pt idx="5">
                  <c:v>1.6249950000000002E-5</c:v>
                </c:pt>
                <c:pt idx="6">
                  <c:v>1.7499950000000002E-5</c:v>
                </c:pt>
                <c:pt idx="7">
                  <c:v>1.8749950000000002E-5</c:v>
                </c:pt>
                <c:pt idx="8">
                  <c:v>1.9999950000000002E-5</c:v>
                </c:pt>
                <c:pt idx="9">
                  <c:v>2.2499950000000001E-5</c:v>
                </c:pt>
                <c:pt idx="10" formatCode="0.00000">
                  <c:v>2.4999950000000001E-5</c:v>
                </c:pt>
                <c:pt idx="11" formatCode="0.00000">
                  <c:v>2.7499950000000001E-5</c:v>
                </c:pt>
                <c:pt idx="12" formatCode="0.00000">
                  <c:v>2.9999950000000001E-5</c:v>
                </c:pt>
                <c:pt idx="13" formatCode="0.00000">
                  <c:v>3.249995E-5</c:v>
                </c:pt>
                <c:pt idx="14" formatCode="0.00000">
                  <c:v>3.499995E-5</c:v>
                </c:pt>
                <c:pt idx="15" formatCode="0.00000">
                  <c:v>3.999995E-5</c:v>
                </c:pt>
                <c:pt idx="16" formatCode="0.00000">
                  <c:v>4.4999950000000006E-5</c:v>
                </c:pt>
                <c:pt idx="17" formatCode="0.00000">
                  <c:v>4.9999950000000006E-5</c:v>
                </c:pt>
                <c:pt idx="18" formatCode="0.00000">
                  <c:v>5.5000000000000002E-5</c:v>
                </c:pt>
                <c:pt idx="19" formatCode="0.00000">
                  <c:v>5.9999999999999995E-5</c:v>
                </c:pt>
                <c:pt idx="20" formatCode="0.00000">
                  <c:v>6.4999999999999994E-5</c:v>
                </c:pt>
                <c:pt idx="21" formatCode="0.00000">
                  <c:v>6.9999999999999994E-5</c:v>
                </c:pt>
                <c:pt idx="22" formatCode="0.00000">
                  <c:v>7.5000000000000007E-5</c:v>
                </c:pt>
                <c:pt idx="23" formatCode="0.00000">
                  <c:v>8.0000000000000007E-5</c:v>
                </c:pt>
                <c:pt idx="24" formatCode="0.00000">
                  <c:v>8.4999999999999993E-5</c:v>
                </c:pt>
                <c:pt idx="25" formatCode="0.00000">
                  <c:v>8.9999999999999992E-5</c:v>
                </c:pt>
                <c:pt idx="26" formatCode="0.00000">
                  <c:v>1E-4</c:v>
                </c:pt>
                <c:pt idx="27" formatCode="0.00000">
                  <c:v>1.125E-4</c:v>
                </c:pt>
                <c:pt idx="28" formatCode="0.00000">
                  <c:v>1.25E-4</c:v>
                </c:pt>
                <c:pt idx="29" formatCode="0.00000">
                  <c:v>1.3749999999999998E-4</c:v>
                </c:pt>
                <c:pt idx="30" formatCode="0.00000">
                  <c:v>1.5000000000000001E-4</c:v>
                </c:pt>
                <c:pt idx="31" formatCode="0.00000">
                  <c:v>1.6249999999999999E-4</c:v>
                </c:pt>
                <c:pt idx="32" formatCode="0.00000">
                  <c:v>1.75E-4</c:v>
                </c:pt>
                <c:pt idx="33" formatCode="0.00000">
                  <c:v>1.875E-4</c:v>
                </c:pt>
                <c:pt idx="34" formatCode="0.00000">
                  <c:v>2.0000000000000001E-4</c:v>
                </c:pt>
                <c:pt idx="35" formatCode="0.00000">
                  <c:v>2.2499999999999999E-4</c:v>
                </c:pt>
                <c:pt idx="36" formatCode="0.00000">
                  <c:v>2.5000000000000001E-4</c:v>
                </c:pt>
                <c:pt idx="37" formatCode="0.00000">
                  <c:v>2.7499999999999996E-4</c:v>
                </c:pt>
                <c:pt idx="38" formatCode="0.00000">
                  <c:v>3.0000000000000003E-4</c:v>
                </c:pt>
                <c:pt idx="39" formatCode="0.00000">
                  <c:v>3.2499999999999999E-4</c:v>
                </c:pt>
                <c:pt idx="40" formatCode="0.00000">
                  <c:v>3.5E-4</c:v>
                </c:pt>
                <c:pt idx="41" formatCode="0.00000">
                  <c:v>4.0000000000000002E-4</c:v>
                </c:pt>
                <c:pt idx="42" formatCode="0.00000">
                  <c:v>4.4999999999999999E-4</c:v>
                </c:pt>
                <c:pt idx="43" formatCode="0.00000">
                  <c:v>5.0000000000000001E-4</c:v>
                </c:pt>
                <c:pt idx="44" formatCode="0.00000">
                  <c:v>5.4999999999999992E-4</c:v>
                </c:pt>
                <c:pt idx="45" formatCode="0.00000">
                  <c:v>6.0000000000000006E-4</c:v>
                </c:pt>
                <c:pt idx="46" formatCode="0.00000">
                  <c:v>6.4999999999999997E-4</c:v>
                </c:pt>
                <c:pt idx="47" formatCode="0.00000">
                  <c:v>6.9999999999999999E-4</c:v>
                </c:pt>
                <c:pt idx="48" formatCode="0.00000">
                  <c:v>7.5000000000000002E-4</c:v>
                </c:pt>
                <c:pt idx="49" formatCode="0.00000">
                  <c:v>8.0000000000000004E-4</c:v>
                </c:pt>
                <c:pt idx="50" formatCode="0.00000">
                  <c:v>8.5000000000000006E-4</c:v>
                </c:pt>
                <c:pt idx="51" formatCode="0.00000">
                  <c:v>8.9999999999999998E-4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1.6250000000000001E-3</c:v>
                </c:pt>
                <c:pt idx="58" formatCode="0.00000">
                  <c:v>1.7500000000000003E-3</c:v>
                </c:pt>
                <c:pt idx="59" formatCode="0.00000">
                  <c:v>1.8749999999999999E-3</c:v>
                </c:pt>
                <c:pt idx="60" formatCode="0.00000">
                  <c:v>2E-3</c:v>
                </c:pt>
                <c:pt idx="61" formatCode="0.00000">
                  <c:v>2.2499999999999998E-3</c:v>
                </c:pt>
                <c:pt idx="62" formatCode="0.00000">
                  <c:v>2.5000000000000001E-3</c:v>
                </c:pt>
                <c:pt idx="63" formatCode="0.00000">
                  <c:v>2.7499999999999998E-3</c:v>
                </c:pt>
                <c:pt idx="64" formatCode="0.00000">
                  <c:v>3.0000000000000001E-3</c:v>
                </c:pt>
                <c:pt idx="65" formatCode="0.00000">
                  <c:v>3.2500000000000003E-3</c:v>
                </c:pt>
                <c:pt idx="66" formatCode="0.00000">
                  <c:v>3.5000000000000005E-3</c:v>
                </c:pt>
                <c:pt idx="67" formatCode="0.00000">
                  <c:v>4.0000000000000001E-3</c:v>
                </c:pt>
                <c:pt idx="68" formatCode="0.00000">
                  <c:v>4.4999999999999997E-3</c:v>
                </c:pt>
                <c:pt idx="69" formatCode="0.00000">
                  <c:v>5.0000000000000001E-3</c:v>
                </c:pt>
                <c:pt idx="70" formatCode="0.00000">
                  <c:v>5.4999999999999997E-3</c:v>
                </c:pt>
                <c:pt idx="71" formatCode="0.00000">
                  <c:v>6.0000000000000001E-3</c:v>
                </c:pt>
                <c:pt idx="72" formatCode="0.00000">
                  <c:v>6.5000000000000006E-3</c:v>
                </c:pt>
                <c:pt idx="73" formatCode="0.00000">
                  <c:v>7.000000000000001E-3</c:v>
                </c:pt>
                <c:pt idx="74" formatCode="0.00000">
                  <c:v>7.4999999999999997E-3</c:v>
                </c:pt>
                <c:pt idx="75" formatCode="0.00000">
                  <c:v>8.0000000000000002E-3</c:v>
                </c:pt>
                <c:pt idx="76" formatCode="0.00000">
                  <c:v>8.5000000000000006E-3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1.3750000000000002E-2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1.7499999999999998E-2</c:v>
                </c:pt>
                <c:pt idx="85" formatCode="0.00000">
                  <c:v>1.8749999999999999E-2</c:v>
                </c:pt>
                <c:pt idx="86" formatCode="0.00000">
                  <c:v>0.02</c:v>
                </c:pt>
                <c:pt idx="87" formatCode="0.000">
                  <c:v>2.2499999999999999E-2</c:v>
                </c:pt>
                <c:pt idx="88" formatCode="0.000">
                  <c:v>2.5000000000000001E-2</c:v>
                </c:pt>
                <c:pt idx="89" formatCode="0.000">
                  <c:v>2.7500000000000004E-2</c:v>
                </c:pt>
                <c:pt idx="90" formatCode="0.000">
                  <c:v>0.03</c:v>
                </c:pt>
                <c:pt idx="91" formatCode="0.000">
                  <c:v>3.2500000000000001E-2</c:v>
                </c:pt>
                <c:pt idx="92" formatCode="0.000">
                  <c:v>3.4999999999999996E-2</c:v>
                </c:pt>
                <c:pt idx="93" formatCode="0.000">
                  <c:v>0.04</c:v>
                </c:pt>
                <c:pt idx="94" formatCode="0.000">
                  <c:v>4.4999999999999998E-2</c:v>
                </c:pt>
                <c:pt idx="95" formatCode="0.000">
                  <c:v>0.05</c:v>
                </c:pt>
                <c:pt idx="96" formatCode="0.000">
                  <c:v>5.5000000000000007E-2</c:v>
                </c:pt>
                <c:pt idx="97" formatCode="0.000">
                  <c:v>0.06</c:v>
                </c:pt>
                <c:pt idx="98" formatCode="0.000">
                  <c:v>6.5000000000000002E-2</c:v>
                </c:pt>
                <c:pt idx="99" formatCode="0.000">
                  <c:v>6.9999999999999993E-2</c:v>
                </c:pt>
                <c:pt idx="100" formatCode="0.000">
                  <c:v>7.4999999999999997E-2</c:v>
                </c:pt>
                <c:pt idx="101" formatCode="0.000">
                  <c:v>0.08</c:v>
                </c:pt>
                <c:pt idx="102" formatCode="0.000">
                  <c:v>8.4999999999999992E-2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0.1875</c:v>
                </c:pt>
                <c:pt idx="112" formatCode="0.000">
                  <c:v>0.2</c:v>
                </c:pt>
                <c:pt idx="113" formatCode="0.000">
                  <c:v>0.22500000000000001</c:v>
                </c:pt>
                <c:pt idx="114" formatCode="0.000">
                  <c:v>0.25</c:v>
                </c:pt>
                <c:pt idx="115" formatCode="0.000">
                  <c:v>0.27500000000000002</c:v>
                </c:pt>
                <c:pt idx="116" formatCode="0.000">
                  <c:v>0.3</c:v>
                </c:pt>
                <c:pt idx="117" formatCode="0.000">
                  <c:v>0.32500000000000001</c:v>
                </c:pt>
                <c:pt idx="118" formatCode="0.000">
                  <c:v>0.35</c:v>
                </c:pt>
                <c:pt idx="119" formatCode="0.000">
                  <c:v>0.4</c:v>
                </c:pt>
                <c:pt idx="120" formatCode="0.000">
                  <c:v>0.45</c:v>
                </c:pt>
                <c:pt idx="121" formatCode="0.000">
                  <c:v>0.5</c:v>
                </c:pt>
                <c:pt idx="122" formatCode="0.000">
                  <c:v>0.55000000000000004</c:v>
                </c:pt>
                <c:pt idx="123" formatCode="0.000">
                  <c:v>0.6</c:v>
                </c:pt>
                <c:pt idx="124" formatCode="0.000">
                  <c:v>0.65</c:v>
                </c:pt>
                <c:pt idx="125" formatCode="0.000">
                  <c:v>0.7</c:v>
                </c:pt>
                <c:pt idx="126" formatCode="0.000">
                  <c:v>0.75</c:v>
                </c:pt>
                <c:pt idx="127" formatCode="0.000">
                  <c:v>0.8</c:v>
                </c:pt>
                <c:pt idx="128" formatCode="0.000">
                  <c:v>0.85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1.875</c:v>
                </c:pt>
                <c:pt idx="138" formatCode="0.000">
                  <c:v>2</c:v>
                </c:pt>
                <c:pt idx="139" formatCode="0.000">
                  <c:v>2.25</c:v>
                </c:pt>
                <c:pt idx="140" formatCode="0.000">
                  <c:v>2.5</c:v>
                </c:pt>
                <c:pt idx="141" formatCode="0.000">
                  <c:v>2.75</c:v>
                </c:pt>
                <c:pt idx="142" formatCode="0.000">
                  <c:v>3</c:v>
                </c:pt>
                <c:pt idx="143" formatCode="0.000">
                  <c:v>3.25</c:v>
                </c:pt>
                <c:pt idx="144" formatCode="0.000">
                  <c:v>3.5</c:v>
                </c:pt>
                <c:pt idx="145" formatCode="0.000">
                  <c:v>4</c:v>
                </c:pt>
                <c:pt idx="146" formatCode="0.000">
                  <c:v>4.5</c:v>
                </c:pt>
                <c:pt idx="147" formatCode="0.000">
                  <c:v>5</c:v>
                </c:pt>
                <c:pt idx="148" formatCode="0.000">
                  <c:v>5.5</c:v>
                </c:pt>
                <c:pt idx="149" formatCode="0.000">
                  <c:v>6</c:v>
                </c:pt>
                <c:pt idx="150" formatCode="0.000">
                  <c:v>6.5</c:v>
                </c:pt>
                <c:pt idx="151" formatCode="0.000">
                  <c:v>7</c:v>
                </c:pt>
                <c:pt idx="152" formatCode="0.000">
                  <c:v>7.5</c:v>
                </c:pt>
                <c:pt idx="153" formatCode="0.000">
                  <c:v>8</c:v>
                </c:pt>
                <c:pt idx="154" formatCode="0.000">
                  <c:v>8.5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18.75</c:v>
                </c:pt>
                <c:pt idx="164" formatCode="0.000">
                  <c:v>20</c:v>
                </c:pt>
                <c:pt idx="165" formatCode="0.000">
                  <c:v>22.5</c:v>
                </c:pt>
                <c:pt idx="166" formatCode="0.000">
                  <c:v>25</c:v>
                </c:pt>
                <c:pt idx="167" formatCode="0.000">
                  <c:v>27.5</c:v>
                </c:pt>
                <c:pt idx="168" formatCode="0.000">
                  <c:v>30</c:v>
                </c:pt>
                <c:pt idx="169" formatCode="0.000">
                  <c:v>32.5</c:v>
                </c:pt>
                <c:pt idx="170" formatCode="0.000">
                  <c:v>35</c:v>
                </c:pt>
                <c:pt idx="171" formatCode="0.000">
                  <c:v>40</c:v>
                </c:pt>
                <c:pt idx="172" formatCode="0.000">
                  <c:v>45</c:v>
                </c:pt>
                <c:pt idx="173" formatCode="0.000">
                  <c:v>50</c:v>
                </c:pt>
                <c:pt idx="174" formatCode="0.000">
                  <c:v>55</c:v>
                </c:pt>
                <c:pt idx="175" formatCode="0.000">
                  <c:v>60</c:v>
                </c:pt>
                <c:pt idx="176" formatCode="0.000">
                  <c:v>65</c:v>
                </c:pt>
                <c:pt idx="177" formatCode="0.000">
                  <c:v>70</c:v>
                </c:pt>
                <c:pt idx="178" formatCode="0.000">
                  <c:v>75</c:v>
                </c:pt>
                <c:pt idx="179" formatCode="0.000">
                  <c:v>80</c:v>
                </c:pt>
                <c:pt idx="180" formatCode="0.000">
                  <c:v>85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187.5</c:v>
                </c:pt>
                <c:pt idx="190" formatCode="0.000">
                  <c:v>200</c:v>
                </c:pt>
                <c:pt idx="191" formatCode="0.000">
                  <c:v>225</c:v>
                </c:pt>
                <c:pt idx="192" formatCode="0.000">
                  <c:v>250</c:v>
                </c:pt>
                <c:pt idx="193" formatCode="0.000">
                  <c:v>275</c:v>
                </c:pt>
                <c:pt idx="194" formatCode="0.000">
                  <c:v>300</c:v>
                </c:pt>
                <c:pt idx="195" formatCode="0.000">
                  <c:v>325</c:v>
                </c:pt>
                <c:pt idx="196" formatCode="0.000">
                  <c:v>350</c:v>
                </c:pt>
                <c:pt idx="197" formatCode="0.000">
                  <c:v>400</c:v>
                </c:pt>
                <c:pt idx="198" formatCode="0.000">
                  <c:v>450</c:v>
                </c:pt>
                <c:pt idx="199" formatCode="0.000">
                  <c:v>500</c:v>
                </c:pt>
                <c:pt idx="200" formatCode="0.000">
                  <c:v>550</c:v>
                </c:pt>
                <c:pt idx="201" formatCode="0.000">
                  <c:v>600</c:v>
                </c:pt>
                <c:pt idx="202" formatCode="0.000">
                  <c:v>650</c:v>
                </c:pt>
                <c:pt idx="203" formatCode="0.000">
                  <c:v>700</c:v>
                </c:pt>
                <c:pt idx="204" formatCode="0.000">
                  <c:v>750</c:v>
                </c:pt>
                <c:pt idx="205" formatCode="0.000">
                  <c:v>800</c:v>
                </c:pt>
                <c:pt idx="206" formatCode="0.000">
                  <c:v>850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srim20Ne_Kapton!$J$20:$J$228</c:f>
              <c:numCache>
                <c:formatCode>0.000</c:formatCode>
                <c:ptCount val="209"/>
                <c:pt idx="0">
                  <c:v>1.8E-3</c:v>
                </c:pt>
                <c:pt idx="1">
                  <c:v>1.9E-3</c:v>
                </c:pt>
                <c:pt idx="2">
                  <c:v>2E-3</c:v>
                </c:pt>
                <c:pt idx="3">
                  <c:v>2.1000000000000003E-3</c:v>
                </c:pt>
                <c:pt idx="4">
                  <c:v>2.1999999999999997E-3</c:v>
                </c:pt>
                <c:pt idx="5">
                  <c:v>2.3E-3</c:v>
                </c:pt>
                <c:pt idx="6">
                  <c:v>2.4000000000000002E-3</c:v>
                </c:pt>
                <c:pt idx="7">
                  <c:v>2.5000000000000001E-3</c:v>
                </c:pt>
                <c:pt idx="8">
                  <c:v>2.5999999999999999E-3</c:v>
                </c:pt>
                <c:pt idx="9">
                  <c:v>2.8E-3</c:v>
                </c:pt>
                <c:pt idx="10">
                  <c:v>3.0000000000000001E-3</c:v>
                </c:pt>
                <c:pt idx="11">
                  <c:v>3.2000000000000002E-3</c:v>
                </c:pt>
                <c:pt idx="12">
                  <c:v>3.4000000000000002E-3</c:v>
                </c:pt>
                <c:pt idx="13">
                  <c:v>3.5000000000000005E-3</c:v>
                </c:pt>
                <c:pt idx="14">
                  <c:v>3.6999999999999997E-3</c:v>
                </c:pt>
                <c:pt idx="15">
                  <c:v>4.0000000000000001E-3</c:v>
                </c:pt>
                <c:pt idx="16">
                  <c:v>4.3999999999999994E-3</c:v>
                </c:pt>
                <c:pt idx="17">
                  <c:v>4.7000000000000002E-3</c:v>
                </c:pt>
                <c:pt idx="18">
                  <c:v>5.0000000000000001E-3</c:v>
                </c:pt>
                <c:pt idx="19">
                  <c:v>5.3E-3</c:v>
                </c:pt>
                <c:pt idx="20">
                  <c:v>5.5999999999999999E-3</c:v>
                </c:pt>
                <c:pt idx="21">
                  <c:v>5.8999999999999999E-3</c:v>
                </c:pt>
                <c:pt idx="22">
                  <c:v>6.1999999999999998E-3</c:v>
                </c:pt>
                <c:pt idx="23">
                  <c:v>6.5000000000000006E-3</c:v>
                </c:pt>
                <c:pt idx="24">
                  <c:v>6.8000000000000005E-3</c:v>
                </c:pt>
                <c:pt idx="25">
                  <c:v>7.000000000000001E-3</c:v>
                </c:pt>
                <c:pt idx="26">
                  <c:v>7.6E-3</c:v>
                </c:pt>
                <c:pt idx="27">
                  <c:v>8.3000000000000001E-3</c:v>
                </c:pt>
                <c:pt idx="28">
                  <c:v>8.9999999999999993E-3</c:v>
                </c:pt>
                <c:pt idx="29">
                  <c:v>9.7000000000000003E-3</c:v>
                </c:pt>
                <c:pt idx="30">
                  <c:v>1.03E-2</c:v>
                </c:pt>
                <c:pt idx="31">
                  <c:v>1.0999999999999999E-2</c:v>
                </c:pt>
                <c:pt idx="32">
                  <c:v>1.17E-2</c:v>
                </c:pt>
                <c:pt idx="33">
                  <c:v>1.23E-2</c:v>
                </c:pt>
                <c:pt idx="34">
                  <c:v>1.3000000000000001E-2</c:v>
                </c:pt>
                <c:pt idx="35">
                  <c:v>1.4299999999999998E-2</c:v>
                </c:pt>
                <c:pt idx="36">
                  <c:v>1.5599999999999999E-2</c:v>
                </c:pt>
                <c:pt idx="37">
                  <c:v>1.6800000000000002E-2</c:v>
                </c:pt>
                <c:pt idx="38">
                  <c:v>1.8099999999999998E-2</c:v>
                </c:pt>
                <c:pt idx="39">
                  <c:v>1.9400000000000001E-2</c:v>
                </c:pt>
                <c:pt idx="40">
                  <c:v>2.07E-2</c:v>
                </c:pt>
                <c:pt idx="41">
                  <c:v>2.3200000000000002E-2</c:v>
                </c:pt>
                <c:pt idx="42">
                  <c:v>2.58E-2</c:v>
                </c:pt>
                <c:pt idx="43">
                  <c:v>2.8399999999999998E-2</c:v>
                </c:pt>
                <c:pt idx="44">
                  <c:v>3.09E-2</c:v>
                </c:pt>
                <c:pt idx="45">
                  <c:v>3.3500000000000002E-2</c:v>
                </c:pt>
                <c:pt idx="46">
                  <c:v>3.61E-2</c:v>
                </c:pt>
                <c:pt idx="47">
                  <c:v>3.8699999999999998E-2</c:v>
                </c:pt>
                <c:pt idx="48">
                  <c:v>4.1299999999999996E-2</c:v>
                </c:pt>
                <c:pt idx="49">
                  <c:v>4.3900000000000002E-2</c:v>
                </c:pt>
                <c:pt idx="50">
                  <c:v>4.6600000000000003E-2</c:v>
                </c:pt>
                <c:pt idx="51">
                  <c:v>4.9200000000000001E-2</c:v>
                </c:pt>
                <c:pt idx="52">
                  <c:v>5.4500000000000007E-2</c:v>
                </c:pt>
                <c:pt idx="53">
                  <c:v>6.1199999999999997E-2</c:v>
                </c:pt>
                <c:pt idx="54">
                  <c:v>6.7900000000000002E-2</c:v>
                </c:pt>
                <c:pt idx="55">
                  <c:v>7.4700000000000003E-2</c:v>
                </c:pt>
                <c:pt idx="56">
                  <c:v>8.1499999999999989E-2</c:v>
                </c:pt>
                <c:pt idx="57">
                  <c:v>8.8400000000000006E-2</c:v>
                </c:pt>
                <c:pt idx="58">
                  <c:v>9.5299999999999996E-2</c:v>
                </c:pt>
                <c:pt idx="59">
                  <c:v>0.1022</c:v>
                </c:pt>
                <c:pt idx="60">
                  <c:v>0.1091</c:v>
                </c:pt>
                <c:pt idx="61">
                  <c:v>0.12279999999999999</c:v>
                </c:pt>
                <c:pt idx="62">
                  <c:v>0.1363</c:v>
                </c:pt>
                <c:pt idx="63">
                  <c:v>0.14960000000000001</c:v>
                </c:pt>
                <c:pt idx="64">
                  <c:v>0.16270000000000001</c:v>
                </c:pt>
                <c:pt idx="65">
                  <c:v>0.1759</c:v>
                </c:pt>
                <c:pt idx="66">
                  <c:v>0.189</c:v>
                </c:pt>
                <c:pt idx="67">
                  <c:v>0.2152</c:v>
                </c:pt>
                <c:pt idx="68">
                  <c:v>0.24149999999999999</c:v>
                </c:pt>
                <c:pt idx="69">
                  <c:v>0.26769999999999999</c:v>
                </c:pt>
                <c:pt idx="70">
                  <c:v>0.29399999999999998</c:v>
                </c:pt>
                <c:pt idx="71">
                  <c:v>0.32019999999999998</c:v>
                </c:pt>
                <c:pt idx="72">
                  <c:v>0.3463</c:v>
                </c:pt>
                <c:pt idx="73">
                  <c:v>0.37229999999999996</c:v>
                </c:pt>
                <c:pt idx="74">
                  <c:v>0.3982</c:v>
                </c:pt>
                <c:pt idx="75">
                  <c:v>0.42400000000000004</c:v>
                </c:pt>
                <c:pt idx="76">
                  <c:v>0.44950000000000001</c:v>
                </c:pt>
                <c:pt idx="77">
                  <c:v>0.47489999999999999</c:v>
                </c:pt>
                <c:pt idx="78">
                  <c:v>0.52489999999999992</c:v>
                </c:pt>
                <c:pt idx="79">
                  <c:v>0.58600000000000008</c:v>
                </c:pt>
                <c:pt idx="80">
                  <c:v>0.64560000000000006</c:v>
                </c:pt>
                <c:pt idx="81">
                  <c:v>0.7036</c:v>
                </c:pt>
                <c:pt idx="82">
                  <c:v>0.7601</c:v>
                </c:pt>
                <c:pt idx="83">
                  <c:v>0.81500000000000006</c:v>
                </c:pt>
                <c:pt idx="84">
                  <c:v>0.86839999999999995</c:v>
                </c:pt>
                <c:pt idx="85" formatCode="0.00">
                  <c:v>0.9202999999999999</c:v>
                </c:pt>
                <c:pt idx="86" formatCode="0.00">
                  <c:v>0.97089999999999999</c:v>
                </c:pt>
                <c:pt idx="87" formatCode="0.00">
                  <c:v>1.07</c:v>
                </c:pt>
                <c:pt idx="88" formatCode="0.00">
                  <c:v>1.1599999999999999</c:v>
                </c:pt>
                <c:pt idx="89" formatCode="0.00">
                  <c:v>1.25</c:v>
                </c:pt>
                <c:pt idx="90" formatCode="0.00">
                  <c:v>1.33</c:v>
                </c:pt>
                <c:pt idx="91" formatCode="0.00">
                  <c:v>1.41</c:v>
                </c:pt>
                <c:pt idx="92" formatCode="0.00">
                  <c:v>1.49</c:v>
                </c:pt>
                <c:pt idx="93" formatCode="0.00">
                  <c:v>1.64</c:v>
                </c:pt>
                <c:pt idx="94" formatCode="0.00">
                  <c:v>1.78</c:v>
                </c:pt>
                <c:pt idx="95" formatCode="0.00">
                  <c:v>1.91</c:v>
                </c:pt>
                <c:pt idx="96" formatCode="0.00">
                  <c:v>2.0299999999999998</c:v>
                </c:pt>
                <c:pt idx="97" formatCode="0.00">
                  <c:v>2.15</c:v>
                </c:pt>
                <c:pt idx="98" formatCode="0.00">
                  <c:v>2.2599999999999998</c:v>
                </c:pt>
                <c:pt idx="99" formatCode="0.00">
                  <c:v>2.37</c:v>
                </c:pt>
                <c:pt idx="100" formatCode="0.00">
                  <c:v>2.4700000000000002</c:v>
                </c:pt>
                <c:pt idx="101" formatCode="0.00">
                  <c:v>2.58</c:v>
                </c:pt>
                <c:pt idx="102" formatCode="0.00">
                  <c:v>2.67</c:v>
                </c:pt>
                <c:pt idx="103" formatCode="0.00">
                  <c:v>2.77</c:v>
                </c:pt>
                <c:pt idx="104" formatCode="0.00">
                  <c:v>2.95</c:v>
                </c:pt>
                <c:pt idx="105" formatCode="0.00">
                  <c:v>3.17</c:v>
                </c:pt>
                <c:pt idx="106" formatCode="0.00">
                  <c:v>3.38</c:v>
                </c:pt>
                <c:pt idx="107" formatCode="0.00">
                  <c:v>3.57</c:v>
                </c:pt>
                <c:pt idx="108" formatCode="0.00">
                  <c:v>3.76</c:v>
                </c:pt>
                <c:pt idx="109" formatCode="0.00">
                  <c:v>3.94</c:v>
                </c:pt>
                <c:pt idx="110" formatCode="0.00">
                  <c:v>4.12</c:v>
                </c:pt>
                <c:pt idx="111" formatCode="0.00">
                  <c:v>4.29</c:v>
                </c:pt>
                <c:pt idx="112" formatCode="0.00">
                  <c:v>4.46</c:v>
                </c:pt>
                <c:pt idx="113" formatCode="0.00">
                  <c:v>4.78</c:v>
                </c:pt>
                <c:pt idx="114" formatCode="0.00">
                  <c:v>5.09</c:v>
                </c:pt>
                <c:pt idx="115" formatCode="0.00">
                  <c:v>5.39</c:v>
                </c:pt>
                <c:pt idx="116" formatCode="0.00">
                  <c:v>5.68</c:v>
                </c:pt>
                <c:pt idx="117" formatCode="0.00">
                  <c:v>5.96</c:v>
                </c:pt>
                <c:pt idx="118" formatCode="0.00">
                  <c:v>6.24</c:v>
                </c:pt>
                <c:pt idx="119" formatCode="0.00">
                  <c:v>6.79</c:v>
                </c:pt>
                <c:pt idx="120" formatCode="0.00">
                  <c:v>7.33</c:v>
                </c:pt>
                <c:pt idx="121" formatCode="0.00">
                  <c:v>7.86</c:v>
                </c:pt>
                <c:pt idx="122" formatCode="0.00">
                  <c:v>8.3800000000000008</c:v>
                </c:pt>
                <c:pt idx="123" formatCode="0.00">
                  <c:v>8.9</c:v>
                </c:pt>
                <c:pt idx="124" formatCode="0.00">
                  <c:v>9.42</c:v>
                </c:pt>
                <c:pt idx="125" formatCode="0.00">
                  <c:v>9.94</c:v>
                </c:pt>
                <c:pt idx="126" formatCode="0.00">
                  <c:v>10.47</c:v>
                </c:pt>
                <c:pt idx="127" formatCode="0.00">
                  <c:v>11</c:v>
                </c:pt>
                <c:pt idx="128" formatCode="0.00">
                  <c:v>11.53</c:v>
                </c:pt>
                <c:pt idx="129" formatCode="0.00">
                  <c:v>12.06</c:v>
                </c:pt>
                <c:pt idx="130" formatCode="0.00">
                  <c:v>13.15</c:v>
                </c:pt>
                <c:pt idx="131" formatCode="0.00">
                  <c:v>14.54</c:v>
                </c:pt>
                <c:pt idx="132" formatCode="0.00">
                  <c:v>15.97</c:v>
                </c:pt>
                <c:pt idx="133" formatCode="0.00">
                  <c:v>17.440000000000001</c:v>
                </c:pt>
                <c:pt idx="134" formatCode="0.00">
                  <c:v>18.95</c:v>
                </c:pt>
                <c:pt idx="135" formatCode="0.00">
                  <c:v>20.5</c:v>
                </c:pt>
                <c:pt idx="136" formatCode="0.00">
                  <c:v>22.09</c:v>
                </c:pt>
                <c:pt idx="137" formatCode="0.00">
                  <c:v>23.73</c:v>
                </c:pt>
                <c:pt idx="138" formatCode="0.00">
                  <c:v>25.42</c:v>
                </c:pt>
                <c:pt idx="139" formatCode="0.00">
                  <c:v>28.89</c:v>
                </c:pt>
                <c:pt idx="140" formatCode="0.00">
                  <c:v>32.51</c:v>
                </c:pt>
                <c:pt idx="141" formatCode="0.00">
                  <c:v>36.299999999999997</c:v>
                </c:pt>
                <c:pt idx="142" formatCode="0.00">
                  <c:v>40.25</c:v>
                </c:pt>
                <c:pt idx="143" formatCode="0.00">
                  <c:v>44.37</c:v>
                </c:pt>
                <c:pt idx="144" formatCode="0.00">
                  <c:v>48.65</c:v>
                </c:pt>
                <c:pt idx="145" formatCode="0.00">
                  <c:v>57.7</c:v>
                </c:pt>
                <c:pt idx="146" formatCode="0.00">
                  <c:v>67.38</c:v>
                </c:pt>
                <c:pt idx="147" formatCode="0.00">
                  <c:v>77.7</c:v>
                </c:pt>
                <c:pt idx="148" formatCode="0.00">
                  <c:v>88.65</c:v>
                </c:pt>
                <c:pt idx="149" formatCode="0.00">
                  <c:v>100.24</c:v>
                </c:pt>
                <c:pt idx="150" formatCode="0.00">
                  <c:v>112.46</c:v>
                </c:pt>
                <c:pt idx="151" formatCode="0.00">
                  <c:v>125.31</c:v>
                </c:pt>
                <c:pt idx="152" formatCode="0.00">
                  <c:v>138.79</c:v>
                </c:pt>
                <c:pt idx="153" formatCode="0.00">
                  <c:v>152.91</c:v>
                </c:pt>
                <c:pt idx="154" formatCode="0.00">
                  <c:v>167.66</c:v>
                </c:pt>
                <c:pt idx="155" formatCode="0.00">
                  <c:v>183.05</c:v>
                </c:pt>
                <c:pt idx="156" formatCode="0.00">
                  <c:v>215.72</c:v>
                </c:pt>
                <c:pt idx="157" formatCode="0.00">
                  <c:v>260.16000000000003</c:v>
                </c:pt>
                <c:pt idx="158" formatCode="0.00">
                  <c:v>308.61</c:v>
                </c:pt>
                <c:pt idx="159" formatCode="0.00">
                  <c:v>361.08</c:v>
                </c:pt>
                <c:pt idx="160" formatCode="0.00">
                  <c:v>417.58</c:v>
                </c:pt>
                <c:pt idx="161" formatCode="0.00">
                  <c:v>478.08</c:v>
                </c:pt>
                <c:pt idx="162" formatCode="0.00">
                  <c:v>542.55999999999995</c:v>
                </c:pt>
                <c:pt idx="163" formatCode="0.00">
                  <c:v>610.99</c:v>
                </c:pt>
                <c:pt idx="164" formatCode="0.00">
                  <c:v>683.32</c:v>
                </c:pt>
                <c:pt idx="165" formatCode="0.00">
                  <c:v>839.3</c:v>
                </c:pt>
                <c:pt idx="166" formatCode="0.00">
                  <c:v>1010</c:v>
                </c:pt>
                <c:pt idx="167" formatCode="0.00">
                  <c:v>1190</c:v>
                </c:pt>
                <c:pt idx="168" formatCode="0.0">
                  <c:v>1390</c:v>
                </c:pt>
                <c:pt idx="169" formatCode="0.0">
                  <c:v>1600</c:v>
                </c:pt>
                <c:pt idx="170" formatCode="0.0">
                  <c:v>1830</c:v>
                </c:pt>
                <c:pt idx="171" formatCode="0.0">
                  <c:v>2320</c:v>
                </c:pt>
                <c:pt idx="172" formatCode="0.0">
                  <c:v>2860</c:v>
                </c:pt>
                <c:pt idx="173" formatCode="0.0">
                  <c:v>3450</c:v>
                </c:pt>
                <c:pt idx="174" formatCode="0.0">
                  <c:v>4090</c:v>
                </c:pt>
                <c:pt idx="175" formatCode="0.0">
                  <c:v>4780</c:v>
                </c:pt>
                <c:pt idx="176" formatCode="0.0">
                  <c:v>5510</c:v>
                </c:pt>
                <c:pt idx="177" formatCode="0.0">
                  <c:v>6300</c:v>
                </c:pt>
                <c:pt idx="178" formatCode="0.0">
                  <c:v>7120</c:v>
                </c:pt>
                <c:pt idx="179" formatCode="0.0">
                  <c:v>7990</c:v>
                </c:pt>
                <c:pt idx="180" formatCode="0.0">
                  <c:v>8910</c:v>
                </c:pt>
                <c:pt idx="181" formatCode="0.0">
                  <c:v>9860</c:v>
                </c:pt>
                <c:pt idx="182" formatCode="0.0">
                  <c:v>11900</c:v>
                </c:pt>
                <c:pt idx="183" formatCode="0.0">
                  <c:v>14670</c:v>
                </c:pt>
                <c:pt idx="184" formatCode="0.0">
                  <c:v>17670</c:v>
                </c:pt>
                <c:pt idx="185" formatCode="0.0">
                  <c:v>20900</c:v>
                </c:pt>
                <c:pt idx="186" formatCode="0.0">
                  <c:v>24350</c:v>
                </c:pt>
                <c:pt idx="187" formatCode="0.0">
                  <c:v>28000</c:v>
                </c:pt>
                <c:pt idx="188" formatCode="0.0">
                  <c:v>31860</c:v>
                </c:pt>
                <c:pt idx="189" formatCode="0.0">
                  <c:v>35900</c:v>
                </c:pt>
                <c:pt idx="190" formatCode="0.0">
                  <c:v>40130</c:v>
                </c:pt>
                <c:pt idx="191" formatCode="0.0">
                  <c:v>49100</c:v>
                </c:pt>
                <c:pt idx="192" formatCode="0.0">
                  <c:v>58720</c:v>
                </c:pt>
                <c:pt idx="193" formatCode="0.0">
                  <c:v>68950</c:v>
                </c:pt>
                <c:pt idx="194" formatCode="0.0">
                  <c:v>79730</c:v>
                </c:pt>
                <c:pt idx="195" formatCode="0.0">
                  <c:v>91040</c:v>
                </c:pt>
                <c:pt idx="196" formatCode="0.0">
                  <c:v>102830</c:v>
                </c:pt>
                <c:pt idx="197" formatCode="0.0">
                  <c:v>127720</c:v>
                </c:pt>
                <c:pt idx="198" formatCode="0.0">
                  <c:v>154190</c:v>
                </c:pt>
                <c:pt idx="199" formatCode="0.0">
                  <c:v>182060</c:v>
                </c:pt>
                <c:pt idx="200" formatCode="0.0">
                  <c:v>211140</c:v>
                </c:pt>
                <c:pt idx="201" formatCode="0.0">
                  <c:v>241300</c:v>
                </c:pt>
                <c:pt idx="202" formatCode="0.0">
                  <c:v>272420</c:v>
                </c:pt>
                <c:pt idx="203" formatCode="0.0">
                  <c:v>304390</c:v>
                </c:pt>
                <c:pt idx="204" formatCode="0.0">
                  <c:v>337110</c:v>
                </c:pt>
                <c:pt idx="205" formatCode="0.0">
                  <c:v>370500</c:v>
                </c:pt>
                <c:pt idx="206" formatCode="0.0">
                  <c:v>404500</c:v>
                </c:pt>
                <c:pt idx="207" formatCode="0.0">
                  <c:v>439040</c:v>
                </c:pt>
                <c:pt idx="208" formatCode="0.0">
                  <c:v>509510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DED-48F4-B12E-4BCF85918DD1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srim20Ne_Kapton!$D$20:$D$228</c:f>
              <c:numCache>
                <c:formatCode>0.000000</c:formatCode>
                <c:ptCount val="209"/>
                <c:pt idx="0">
                  <c:v>9.999949999999999E-6</c:v>
                </c:pt>
                <c:pt idx="1">
                  <c:v>1.1249950000000001E-5</c:v>
                </c:pt>
                <c:pt idx="2">
                  <c:v>1.2499949999999999E-5</c:v>
                </c:pt>
                <c:pt idx="3">
                  <c:v>1.374995E-5</c:v>
                </c:pt>
                <c:pt idx="4">
                  <c:v>1.499995E-5</c:v>
                </c:pt>
                <c:pt idx="5">
                  <c:v>1.6249950000000002E-5</c:v>
                </c:pt>
                <c:pt idx="6">
                  <c:v>1.7499950000000002E-5</c:v>
                </c:pt>
                <c:pt idx="7">
                  <c:v>1.8749950000000002E-5</c:v>
                </c:pt>
                <c:pt idx="8">
                  <c:v>1.9999950000000002E-5</c:v>
                </c:pt>
                <c:pt idx="9">
                  <c:v>2.2499950000000001E-5</c:v>
                </c:pt>
                <c:pt idx="10" formatCode="0.00000">
                  <c:v>2.4999950000000001E-5</c:v>
                </c:pt>
                <c:pt idx="11" formatCode="0.00000">
                  <c:v>2.7499950000000001E-5</c:v>
                </c:pt>
                <c:pt idx="12" formatCode="0.00000">
                  <c:v>2.9999950000000001E-5</c:v>
                </c:pt>
                <c:pt idx="13" formatCode="0.00000">
                  <c:v>3.249995E-5</c:v>
                </c:pt>
                <c:pt idx="14" formatCode="0.00000">
                  <c:v>3.499995E-5</c:v>
                </c:pt>
                <c:pt idx="15" formatCode="0.00000">
                  <c:v>3.999995E-5</c:v>
                </c:pt>
                <c:pt idx="16" formatCode="0.00000">
                  <c:v>4.4999950000000006E-5</c:v>
                </c:pt>
                <c:pt idx="17" formatCode="0.00000">
                  <c:v>4.9999950000000006E-5</c:v>
                </c:pt>
                <c:pt idx="18" formatCode="0.00000">
                  <c:v>5.5000000000000002E-5</c:v>
                </c:pt>
                <c:pt idx="19" formatCode="0.00000">
                  <c:v>5.9999999999999995E-5</c:v>
                </c:pt>
                <c:pt idx="20" formatCode="0.00000">
                  <c:v>6.4999999999999994E-5</c:v>
                </c:pt>
                <c:pt idx="21" formatCode="0.00000">
                  <c:v>6.9999999999999994E-5</c:v>
                </c:pt>
                <c:pt idx="22" formatCode="0.00000">
                  <c:v>7.5000000000000007E-5</c:v>
                </c:pt>
                <c:pt idx="23" formatCode="0.00000">
                  <c:v>8.0000000000000007E-5</c:v>
                </c:pt>
                <c:pt idx="24" formatCode="0.00000">
                  <c:v>8.4999999999999993E-5</c:v>
                </c:pt>
                <c:pt idx="25" formatCode="0.00000">
                  <c:v>8.9999999999999992E-5</c:v>
                </c:pt>
                <c:pt idx="26" formatCode="0.00000">
                  <c:v>1E-4</c:v>
                </c:pt>
                <c:pt idx="27" formatCode="0.00000">
                  <c:v>1.125E-4</c:v>
                </c:pt>
                <c:pt idx="28" formatCode="0.00000">
                  <c:v>1.25E-4</c:v>
                </c:pt>
                <c:pt idx="29" formatCode="0.00000">
                  <c:v>1.3749999999999998E-4</c:v>
                </c:pt>
                <c:pt idx="30" formatCode="0.00000">
                  <c:v>1.5000000000000001E-4</c:v>
                </c:pt>
                <c:pt idx="31" formatCode="0.00000">
                  <c:v>1.6249999999999999E-4</c:v>
                </c:pt>
                <c:pt idx="32" formatCode="0.00000">
                  <c:v>1.75E-4</c:v>
                </c:pt>
                <c:pt idx="33" formatCode="0.00000">
                  <c:v>1.875E-4</c:v>
                </c:pt>
                <c:pt idx="34" formatCode="0.00000">
                  <c:v>2.0000000000000001E-4</c:v>
                </c:pt>
                <c:pt idx="35" formatCode="0.00000">
                  <c:v>2.2499999999999999E-4</c:v>
                </c:pt>
                <c:pt idx="36" formatCode="0.00000">
                  <c:v>2.5000000000000001E-4</c:v>
                </c:pt>
                <c:pt idx="37" formatCode="0.00000">
                  <c:v>2.7499999999999996E-4</c:v>
                </c:pt>
                <c:pt idx="38" formatCode="0.00000">
                  <c:v>3.0000000000000003E-4</c:v>
                </c:pt>
                <c:pt idx="39" formatCode="0.00000">
                  <c:v>3.2499999999999999E-4</c:v>
                </c:pt>
                <c:pt idx="40" formatCode="0.00000">
                  <c:v>3.5E-4</c:v>
                </c:pt>
                <c:pt idx="41" formatCode="0.00000">
                  <c:v>4.0000000000000002E-4</c:v>
                </c:pt>
                <c:pt idx="42" formatCode="0.00000">
                  <c:v>4.4999999999999999E-4</c:v>
                </c:pt>
                <c:pt idx="43" formatCode="0.00000">
                  <c:v>5.0000000000000001E-4</c:v>
                </c:pt>
                <c:pt idx="44" formatCode="0.00000">
                  <c:v>5.4999999999999992E-4</c:v>
                </c:pt>
                <c:pt idx="45" formatCode="0.00000">
                  <c:v>6.0000000000000006E-4</c:v>
                </c:pt>
                <c:pt idx="46" formatCode="0.00000">
                  <c:v>6.4999999999999997E-4</c:v>
                </c:pt>
                <c:pt idx="47" formatCode="0.00000">
                  <c:v>6.9999999999999999E-4</c:v>
                </c:pt>
                <c:pt idx="48" formatCode="0.00000">
                  <c:v>7.5000000000000002E-4</c:v>
                </c:pt>
                <c:pt idx="49" formatCode="0.00000">
                  <c:v>8.0000000000000004E-4</c:v>
                </c:pt>
                <c:pt idx="50" formatCode="0.00000">
                  <c:v>8.5000000000000006E-4</c:v>
                </c:pt>
                <c:pt idx="51" formatCode="0.00000">
                  <c:v>8.9999999999999998E-4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1.6250000000000001E-3</c:v>
                </c:pt>
                <c:pt idx="58" formatCode="0.00000">
                  <c:v>1.7500000000000003E-3</c:v>
                </c:pt>
                <c:pt idx="59" formatCode="0.00000">
                  <c:v>1.8749999999999999E-3</c:v>
                </c:pt>
                <c:pt idx="60" formatCode="0.00000">
                  <c:v>2E-3</c:v>
                </c:pt>
                <c:pt idx="61" formatCode="0.00000">
                  <c:v>2.2499999999999998E-3</c:v>
                </c:pt>
                <c:pt idx="62" formatCode="0.00000">
                  <c:v>2.5000000000000001E-3</c:v>
                </c:pt>
                <c:pt idx="63" formatCode="0.00000">
                  <c:v>2.7499999999999998E-3</c:v>
                </c:pt>
                <c:pt idx="64" formatCode="0.00000">
                  <c:v>3.0000000000000001E-3</c:v>
                </c:pt>
                <c:pt idx="65" formatCode="0.00000">
                  <c:v>3.2500000000000003E-3</c:v>
                </c:pt>
                <c:pt idx="66" formatCode="0.00000">
                  <c:v>3.5000000000000005E-3</c:v>
                </c:pt>
                <c:pt idx="67" formatCode="0.00000">
                  <c:v>4.0000000000000001E-3</c:v>
                </c:pt>
                <c:pt idx="68" formatCode="0.00000">
                  <c:v>4.4999999999999997E-3</c:v>
                </c:pt>
                <c:pt idx="69" formatCode="0.00000">
                  <c:v>5.0000000000000001E-3</c:v>
                </c:pt>
                <c:pt idx="70" formatCode="0.00000">
                  <c:v>5.4999999999999997E-3</c:v>
                </c:pt>
                <c:pt idx="71" formatCode="0.00000">
                  <c:v>6.0000000000000001E-3</c:v>
                </c:pt>
                <c:pt idx="72" formatCode="0.00000">
                  <c:v>6.5000000000000006E-3</c:v>
                </c:pt>
                <c:pt idx="73" formatCode="0.00000">
                  <c:v>7.000000000000001E-3</c:v>
                </c:pt>
                <c:pt idx="74" formatCode="0.00000">
                  <c:v>7.4999999999999997E-3</c:v>
                </c:pt>
                <c:pt idx="75" formatCode="0.00000">
                  <c:v>8.0000000000000002E-3</c:v>
                </c:pt>
                <c:pt idx="76" formatCode="0.00000">
                  <c:v>8.5000000000000006E-3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1.3750000000000002E-2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1.7499999999999998E-2</c:v>
                </c:pt>
                <c:pt idx="85" formatCode="0.00000">
                  <c:v>1.8749999999999999E-2</c:v>
                </c:pt>
                <c:pt idx="86" formatCode="0.00000">
                  <c:v>0.02</c:v>
                </c:pt>
                <c:pt idx="87" formatCode="0.000">
                  <c:v>2.2499999999999999E-2</c:v>
                </c:pt>
                <c:pt idx="88" formatCode="0.000">
                  <c:v>2.5000000000000001E-2</c:v>
                </c:pt>
                <c:pt idx="89" formatCode="0.000">
                  <c:v>2.7500000000000004E-2</c:v>
                </c:pt>
                <c:pt idx="90" formatCode="0.000">
                  <c:v>0.03</c:v>
                </c:pt>
                <c:pt idx="91" formatCode="0.000">
                  <c:v>3.2500000000000001E-2</c:v>
                </c:pt>
                <c:pt idx="92" formatCode="0.000">
                  <c:v>3.4999999999999996E-2</c:v>
                </c:pt>
                <c:pt idx="93" formatCode="0.000">
                  <c:v>0.04</c:v>
                </c:pt>
                <c:pt idx="94" formatCode="0.000">
                  <c:v>4.4999999999999998E-2</c:v>
                </c:pt>
                <c:pt idx="95" formatCode="0.000">
                  <c:v>0.05</c:v>
                </c:pt>
                <c:pt idx="96" formatCode="0.000">
                  <c:v>5.5000000000000007E-2</c:v>
                </c:pt>
                <c:pt idx="97" formatCode="0.000">
                  <c:v>0.06</c:v>
                </c:pt>
                <c:pt idx="98" formatCode="0.000">
                  <c:v>6.5000000000000002E-2</c:v>
                </c:pt>
                <c:pt idx="99" formatCode="0.000">
                  <c:v>6.9999999999999993E-2</c:v>
                </c:pt>
                <c:pt idx="100" formatCode="0.000">
                  <c:v>7.4999999999999997E-2</c:v>
                </c:pt>
                <c:pt idx="101" formatCode="0.000">
                  <c:v>0.08</c:v>
                </c:pt>
                <c:pt idx="102" formatCode="0.000">
                  <c:v>8.4999999999999992E-2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0.1875</c:v>
                </c:pt>
                <c:pt idx="112" formatCode="0.000">
                  <c:v>0.2</c:v>
                </c:pt>
                <c:pt idx="113" formatCode="0.000">
                  <c:v>0.22500000000000001</c:v>
                </c:pt>
                <c:pt idx="114" formatCode="0.000">
                  <c:v>0.25</c:v>
                </c:pt>
                <c:pt idx="115" formatCode="0.000">
                  <c:v>0.27500000000000002</c:v>
                </c:pt>
                <c:pt idx="116" formatCode="0.000">
                  <c:v>0.3</c:v>
                </c:pt>
                <c:pt idx="117" formatCode="0.000">
                  <c:v>0.32500000000000001</c:v>
                </c:pt>
                <c:pt idx="118" formatCode="0.000">
                  <c:v>0.35</c:v>
                </c:pt>
                <c:pt idx="119" formatCode="0.000">
                  <c:v>0.4</c:v>
                </c:pt>
                <c:pt idx="120" formatCode="0.000">
                  <c:v>0.45</c:v>
                </c:pt>
                <c:pt idx="121" formatCode="0.000">
                  <c:v>0.5</c:v>
                </c:pt>
                <c:pt idx="122" formatCode="0.000">
                  <c:v>0.55000000000000004</c:v>
                </c:pt>
                <c:pt idx="123" formatCode="0.000">
                  <c:v>0.6</c:v>
                </c:pt>
                <c:pt idx="124" formatCode="0.000">
                  <c:v>0.65</c:v>
                </c:pt>
                <c:pt idx="125" formatCode="0.000">
                  <c:v>0.7</c:v>
                </c:pt>
                <c:pt idx="126" formatCode="0.000">
                  <c:v>0.75</c:v>
                </c:pt>
                <c:pt idx="127" formatCode="0.000">
                  <c:v>0.8</c:v>
                </c:pt>
                <c:pt idx="128" formatCode="0.000">
                  <c:v>0.85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1.875</c:v>
                </c:pt>
                <c:pt idx="138" formatCode="0.000">
                  <c:v>2</c:v>
                </c:pt>
                <c:pt idx="139" formatCode="0.000">
                  <c:v>2.25</c:v>
                </c:pt>
                <c:pt idx="140" formatCode="0.000">
                  <c:v>2.5</c:v>
                </c:pt>
                <c:pt idx="141" formatCode="0.000">
                  <c:v>2.75</c:v>
                </c:pt>
                <c:pt idx="142" formatCode="0.000">
                  <c:v>3</c:v>
                </c:pt>
                <c:pt idx="143" formatCode="0.000">
                  <c:v>3.25</c:v>
                </c:pt>
                <c:pt idx="144" formatCode="0.000">
                  <c:v>3.5</c:v>
                </c:pt>
                <c:pt idx="145" formatCode="0.000">
                  <c:v>4</c:v>
                </c:pt>
                <c:pt idx="146" formatCode="0.000">
                  <c:v>4.5</c:v>
                </c:pt>
                <c:pt idx="147" formatCode="0.000">
                  <c:v>5</c:v>
                </c:pt>
                <c:pt idx="148" formatCode="0.000">
                  <c:v>5.5</c:v>
                </c:pt>
                <c:pt idx="149" formatCode="0.000">
                  <c:v>6</c:v>
                </c:pt>
                <c:pt idx="150" formatCode="0.000">
                  <c:v>6.5</c:v>
                </c:pt>
                <c:pt idx="151" formatCode="0.000">
                  <c:v>7</c:v>
                </c:pt>
                <c:pt idx="152" formatCode="0.000">
                  <c:v>7.5</c:v>
                </c:pt>
                <c:pt idx="153" formatCode="0.000">
                  <c:v>8</c:v>
                </c:pt>
                <c:pt idx="154" formatCode="0.000">
                  <c:v>8.5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18.75</c:v>
                </c:pt>
                <c:pt idx="164" formatCode="0.000">
                  <c:v>20</c:v>
                </c:pt>
                <c:pt idx="165" formatCode="0.000">
                  <c:v>22.5</c:v>
                </c:pt>
                <c:pt idx="166" formatCode="0.000">
                  <c:v>25</c:v>
                </c:pt>
                <c:pt idx="167" formatCode="0.000">
                  <c:v>27.5</c:v>
                </c:pt>
                <c:pt idx="168" formatCode="0.000">
                  <c:v>30</c:v>
                </c:pt>
                <c:pt idx="169" formatCode="0.000">
                  <c:v>32.5</c:v>
                </c:pt>
                <c:pt idx="170" formatCode="0.000">
                  <c:v>35</c:v>
                </c:pt>
                <c:pt idx="171" formatCode="0.000">
                  <c:v>40</c:v>
                </c:pt>
                <c:pt idx="172" formatCode="0.000">
                  <c:v>45</c:v>
                </c:pt>
                <c:pt idx="173" formatCode="0.000">
                  <c:v>50</c:v>
                </c:pt>
                <c:pt idx="174" formatCode="0.000">
                  <c:v>55</c:v>
                </c:pt>
                <c:pt idx="175" formatCode="0.000">
                  <c:v>60</c:v>
                </c:pt>
                <c:pt idx="176" formatCode="0.000">
                  <c:v>65</c:v>
                </c:pt>
                <c:pt idx="177" formatCode="0.000">
                  <c:v>70</c:v>
                </c:pt>
                <c:pt idx="178" formatCode="0.000">
                  <c:v>75</c:v>
                </c:pt>
                <c:pt idx="179" formatCode="0.000">
                  <c:v>80</c:v>
                </c:pt>
                <c:pt idx="180" formatCode="0.000">
                  <c:v>85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187.5</c:v>
                </c:pt>
                <c:pt idx="190" formatCode="0.000">
                  <c:v>200</c:v>
                </c:pt>
                <c:pt idx="191" formatCode="0.000">
                  <c:v>225</c:v>
                </c:pt>
                <c:pt idx="192" formatCode="0.000">
                  <c:v>250</c:v>
                </c:pt>
                <c:pt idx="193" formatCode="0.000">
                  <c:v>275</c:v>
                </c:pt>
                <c:pt idx="194" formatCode="0.000">
                  <c:v>300</c:v>
                </c:pt>
                <c:pt idx="195" formatCode="0.000">
                  <c:v>325</c:v>
                </c:pt>
                <c:pt idx="196" formatCode="0.000">
                  <c:v>350</c:v>
                </c:pt>
                <c:pt idx="197" formatCode="0.000">
                  <c:v>400</c:v>
                </c:pt>
                <c:pt idx="198" formatCode="0.000">
                  <c:v>450</c:v>
                </c:pt>
                <c:pt idx="199" formatCode="0.000">
                  <c:v>500</c:v>
                </c:pt>
                <c:pt idx="200" formatCode="0.000">
                  <c:v>550</c:v>
                </c:pt>
                <c:pt idx="201" formatCode="0.000">
                  <c:v>600</c:v>
                </c:pt>
                <c:pt idx="202" formatCode="0.000">
                  <c:v>650</c:v>
                </c:pt>
                <c:pt idx="203" formatCode="0.000">
                  <c:v>700</c:v>
                </c:pt>
                <c:pt idx="204" formatCode="0.000">
                  <c:v>750</c:v>
                </c:pt>
                <c:pt idx="205" formatCode="0.000">
                  <c:v>800</c:v>
                </c:pt>
                <c:pt idx="206" formatCode="0.000">
                  <c:v>850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srim20Ne_Kapton!$M$20:$M$228</c:f>
              <c:numCache>
                <c:formatCode>0.000</c:formatCode>
                <c:ptCount val="209"/>
                <c:pt idx="0">
                  <c:v>8.9999999999999998E-4</c:v>
                </c:pt>
                <c:pt idx="1">
                  <c:v>1E-3</c:v>
                </c:pt>
                <c:pt idx="2">
                  <c:v>1E-3</c:v>
                </c:pt>
                <c:pt idx="3">
                  <c:v>1.0999999999999998E-3</c:v>
                </c:pt>
                <c:pt idx="4">
                  <c:v>1.0999999999999998E-3</c:v>
                </c:pt>
                <c:pt idx="5">
                  <c:v>1.2000000000000001E-3</c:v>
                </c:pt>
                <c:pt idx="6">
                  <c:v>1.2000000000000001E-3</c:v>
                </c:pt>
                <c:pt idx="7">
                  <c:v>1.2999999999999999E-3</c:v>
                </c:pt>
                <c:pt idx="8">
                  <c:v>1.2999999999999999E-3</c:v>
                </c:pt>
                <c:pt idx="9">
                  <c:v>1.4E-3</c:v>
                </c:pt>
                <c:pt idx="10">
                  <c:v>1.5E-3</c:v>
                </c:pt>
                <c:pt idx="11">
                  <c:v>1.5E-3</c:v>
                </c:pt>
                <c:pt idx="12">
                  <c:v>1.6000000000000001E-3</c:v>
                </c:pt>
                <c:pt idx="13">
                  <c:v>1.7000000000000001E-3</c:v>
                </c:pt>
                <c:pt idx="14">
                  <c:v>1.7000000000000001E-3</c:v>
                </c:pt>
                <c:pt idx="15">
                  <c:v>1.9E-3</c:v>
                </c:pt>
                <c:pt idx="16">
                  <c:v>2E-3</c:v>
                </c:pt>
                <c:pt idx="17">
                  <c:v>2.1000000000000003E-3</c:v>
                </c:pt>
                <c:pt idx="18">
                  <c:v>2.1999999999999997E-3</c:v>
                </c:pt>
                <c:pt idx="19">
                  <c:v>2.4000000000000002E-3</c:v>
                </c:pt>
                <c:pt idx="20">
                  <c:v>2.5000000000000001E-3</c:v>
                </c:pt>
                <c:pt idx="21">
                  <c:v>2.5999999999999999E-3</c:v>
                </c:pt>
                <c:pt idx="22">
                  <c:v>2.7000000000000001E-3</c:v>
                </c:pt>
                <c:pt idx="23">
                  <c:v>2.8E-3</c:v>
                </c:pt>
                <c:pt idx="24">
                  <c:v>2.9000000000000002E-3</c:v>
                </c:pt>
                <c:pt idx="25">
                  <c:v>3.0000000000000001E-3</c:v>
                </c:pt>
                <c:pt idx="26">
                  <c:v>3.2000000000000002E-3</c:v>
                </c:pt>
                <c:pt idx="27">
                  <c:v>3.5000000000000005E-3</c:v>
                </c:pt>
                <c:pt idx="28">
                  <c:v>3.6999999999999997E-3</c:v>
                </c:pt>
                <c:pt idx="29">
                  <c:v>4.0000000000000001E-3</c:v>
                </c:pt>
                <c:pt idx="30">
                  <c:v>4.2000000000000006E-3</c:v>
                </c:pt>
                <c:pt idx="31">
                  <c:v>4.3999999999999994E-3</c:v>
                </c:pt>
                <c:pt idx="32">
                  <c:v>4.7000000000000002E-3</c:v>
                </c:pt>
                <c:pt idx="33">
                  <c:v>4.8999999999999998E-3</c:v>
                </c:pt>
                <c:pt idx="34">
                  <c:v>5.0999999999999995E-3</c:v>
                </c:pt>
                <c:pt idx="35">
                  <c:v>5.5999999999999999E-3</c:v>
                </c:pt>
                <c:pt idx="36">
                  <c:v>6.0000000000000001E-3</c:v>
                </c:pt>
                <c:pt idx="37">
                  <c:v>6.4000000000000003E-3</c:v>
                </c:pt>
                <c:pt idx="38">
                  <c:v>6.9000000000000008E-3</c:v>
                </c:pt>
                <c:pt idx="39">
                  <c:v>7.2999999999999992E-3</c:v>
                </c:pt>
                <c:pt idx="40">
                  <c:v>7.7000000000000002E-3</c:v>
                </c:pt>
                <c:pt idx="41">
                  <c:v>8.5000000000000006E-3</c:v>
                </c:pt>
                <c:pt idx="42">
                  <c:v>9.2999999999999992E-3</c:v>
                </c:pt>
                <c:pt idx="43">
                  <c:v>1.0100000000000001E-2</c:v>
                </c:pt>
                <c:pt idx="44">
                  <c:v>1.09E-2</c:v>
                </c:pt>
                <c:pt idx="45">
                  <c:v>1.17E-2</c:v>
                </c:pt>
                <c:pt idx="46">
                  <c:v>1.2500000000000001E-2</c:v>
                </c:pt>
                <c:pt idx="47">
                  <c:v>1.32E-2</c:v>
                </c:pt>
                <c:pt idx="48">
                  <c:v>1.4000000000000002E-2</c:v>
                </c:pt>
                <c:pt idx="49">
                  <c:v>1.47E-2</c:v>
                </c:pt>
                <c:pt idx="50">
                  <c:v>1.55E-2</c:v>
                </c:pt>
                <c:pt idx="51">
                  <c:v>1.6199999999999999E-2</c:v>
                </c:pt>
                <c:pt idx="52">
                  <c:v>1.7599999999999998E-2</c:v>
                </c:pt>
                <c:pt idx="53">
                  <c:v>1.9400000000000001E-2</c:v>
                </c:pt>
                <c:pt idx="54">
                  <c:v>2.12E-2</c:v>
                </c:pt>
                <c:pt idx="55">
                  <c:v>2.29E-2</c:v>
                </c:pt>
                <c:pt idx="56">
                  <c:v>2.4500000000000001E-2</c:v>
                </c:pt>
                <c:pt idx="57">
                  <c:v>2.6200000000000001E-2</c:v>
                </c:pt>
                <c:pt idx="58">
                  <c:v>2.7800000000000002E-2</c:v>
                </c:pt>
                <c:pt idx="59">
                  <c:v>2.9399999999999999E-2</c:v>
                </c:pt>
                <c:pt idx="60">
                  <c:v>3.09E-2</c:v>
                </c:pt>
                <c:pt idx="61">
                  <c:v>3.39E-2</c:v>
                </c:pt>
                <c:pt idx="62">
                  <c:v>3.6600000000000001E-2</c:v>
                </c:pt>
                <c:pt idx="63">
                  <c:v>3.9100000000000003E-2</c:v>
                </c:pt>
                <c:pt idx="64">
                  <c:v>4.1599999999999998E-2</c:v>
                </c:pt>
                <c:pt idx="65">
                  <c:v>4.3900000000000002E-2</c:v>
                </c:pt>
                <c:pt idx="66">
                  <c:v>4.6200000000000005E-2</c:v>
                </c:pt>
                <c:pt idx="67">
                  <c:v>5.0599999999999999E-2</c:v>
                </c:pt>
                <c:pt idx="68">
                  <c:v>5.4700000000000006E-2</c:v>
                </c:pt>
                <c:pt idx="69">
                  <c:v>5.8699999999999995E-2</c:v>
                </c:pt>
                <c:pt idx="70">
                  <c:v>6.2399999999999997E-2</c:v>
                </c:pt>
                <c:pt idx="71">
                  <c:v>6.6000000000000003E-2</c:v>
                </c:pt>
                <c:pt idx="72">
                  <c:v>6.9399999999999989E-2</c:v>
                </c:pt>
                <c:pt idx="73">
                  <c:v>7.2700000000000001E-2</c:v>
                </c:pt>
                <c:pt idx="74">
                  <c:v>7.5800000000000006E-2</c:v>
                </c:pt>
                <c:pt idx="75">
                  <c:v>7.8800000000000009E-2</c:v>
                </c:pt>
                <c:pt idx="76">
                  <c:v>8.1699999999999995E-2</c:v>
                </c:pt>
                <c:pt idx="77">
                  <c:v>8.4400000000000003E-2</c:v>
                </c:pt>
                <c:pt idx="78">
                  <c:v>8.9700000000000002E-2</c:v>
                </c:pt>
                <c:pt idx="79">
                  <c:v>9.5799999999999996E-2</c:v>
                </c:pt>
                <c:pt idx="80">
                  <c:v>0.10129999999999999</c:v>
                </c:pt>
                <c:pt idx="81">
                  <c:v>0.10629999999999999</c:v>
                </c:pt>
                <c:pt idx="82">
                  <c:v>0.11080000000000001</c:v>
                </c:pt>
                <c:pt idx="83">
                  <c:v>0.1149</c:v>
                </c:pt>
                <c:pt idx="84">
                  <c:v>0.1187</c:v>
                </c:pt>
                <c:pt idx="85">
                  <c:v>0.1222</c:v>
                </c:pt>
                <c:pt idx="86">
                  <c:v>0.12540000000000001</c:v>
                </c:pt>
                <c:pt idx="87">
                  <c:v>0.13140000000000002</c:v>
                </c:pt>
                <c:pt idx="88">
                  <c:v>0.1366</c:v>
                </c:pt>
                <c:pt idx="89">
                  <c:v>0.14119999999999999</c:v>
                </c:pt>
                <c:pt idx="90">
                  <c:v>0.1452</c:v>
                </c:pt>
                <c:pt idx="91">
                  <c:v>0.1487</c:v>
                </c:pt>
                <c:pt idx="92">
                  <c:v>0.15189999999999998</c:v>
                </c:pt>
                <c:pt idx="93">
                  <c:v>0.158</c:v>
                </c:pt>
                <c:pt idx="94">
                  <c:v>0.16309999999999999</c:v>
                </c:pt>
                <c:pt idx="95">
                  <c:v>0.16739999999999999</c:v>
                </c:pt>
                <c:pt idx="96">
                  <c:v>0.17119999999999999</c:v>
                </c:pt>
                <c:pt idx="97">
                  <c:v>0.1744</c:v>
                </c:pt>
                <c:pt idx="98">
                  <c:v>0.17729999999999999</c:v>
                </c:pt>
                <c:pt idx="99">
                  <c:v>0.1799</c:v>
                </c:pt>
                <c:pt idx="100">
                  <c:v>0.18229999999999999</c:v>
                </c:pt>
                <c:pt idx="101">
                  <c:v>0.18440000000000001</c:v>
                </c:pt>
                <c:pt idx="102">
                  <c:v>0.18640000000000001</c:v>
                </c:pt>
                <c:pt idx="103">
                  <c:v>0.18819999999999998</c:v>
                </c:pt>
                <c:pt idx="104">
                  <c:v>0.19219999999999998</c:v>
                </c:pt>
                <c:pt idx="105">
                  <c:v>0.19700000000000001</c:v>
                </c:pt>
                <c:pt idx="106">
                  <c:v>0.20119999999999999</c:v>
                </c:pt>
                <c:pt idx="107">
                  <c:v>0.20480000000000001</c:v>
                </c:pt>
                <c:pt idx="108">
                  <c:v>0.20810000000000001</c:v>
                </c:pt>
                <c:pt idx="109">
                  <c:v>0.21099999999999999</c:v>
                </c:pt>
                <c:pt idx="110">
                  <c:v>0.2137</c:v>
                </c:pt>
                <c:pt idx="111">
                  <c:v>0.21610000000000001</c:v>
                </c:pt>
                <c:pt idx="112">
                  <c:v>0.21829999999999999</c:v>
                </c:pt>
                <c:pt idx="113">
                  <c:v>0.22469999999999998</c:v>
                </c:pt>
                <c:pt idx="114">
                  <c:v>0.23039999999999999</c:v>
                </c:pt>
                <c:pt idx="115">
                  <c:v>0.23549999999999999</c:v>
                </c:pt>
                <c:pt idx="116">
                  <c:v>0.24020000000000002</c:v>
                </c:pt>
                <c:pt idx="117">
                  <c:v>0.24460000000000001</c:v>
                </c:pt>
                <c:pt idx="118">
                  <c:v>0.24879999999999999</c:v>
                </c:pt>
                <c:pt idx="119">
                  <c:v>0.26219999999999999</c:v>
                </c:pt>
                <c:pt idx="120">
                  <c:v>0.27429999999999999</c:v>
                </c:pt>
                <c:pt idx="121">
                  <c:v>0.28549999999999998</c:v>
                </c:pt>
                <c:pt idx="122">
                  <c:v>0.29609999999999997</c:v>
                </c:pt>
                <c:pt idx="123">
                  <c:v>0.30609999999999998</c:v>
                </c:pt>
                <c:pt idx="124">
                  <c:v>0.31579999999999997</c:v>
                </c:pt>
                <c:pt idx="125">
                  <c:v>0.32530000000000003</c:v>
                </c:pt>
                <c:pt idx="126">
                  <c:v>0.33450000000000002</c:v>
                </c:pt>
                <c:pt idx="127">
                  <c:v>0.34350000000000003</c:v>
                </c:pt>
                <c:pt idx="128">
                  <c:v>0.35239999999999999</c:v>
                </c:pt>
                <c:pt idx="129">
                  <c:v>0.36120000000000002</c:v>
                </c:pt>
                <c:pt idx="130">
                  <c:v>0.39400000000000002</c:v>
                </c:pt>
                <c:pt idx="131">
                  <c:v>0.44189999999999996</c:v>
                </c:pt>
                <c:pt idx="132">
                  <c:v>0.48730000000000001</c:v>
                </c:pt>
                <c:pt idx="133">
                  <c:v>0.53110000000000002</c:v>
                </c:pt>
                <c:pt idx="134">
                  <c:v>0.57369999999999999</c:v>
                </c:pt>
                <c:pt idx="135">
                  <c:v>0.61559999999999993</c:v>
                </c:pt>
                <c:pt idx="136">
                  <c:v>0.65690000000000004</c:v>
                </c:pt>
                <c:pt idx="137">
                  <c:v>0.69779999999999998</c:v>
                </c:pt>
                <c:pt idx="138">
                  <c:v>0.73849999999999993</c:v>
                </c:pt>
                <c:pt idx="139">
                  <c:v>0.8891</c:v>
                </c:pt>
                <c:pt idx="140" formatCode="0.00">
                  <c:v>1.03</c:v>
                </c:pt>
                <c:pt idx="141" formatCode="0.00">
                  <c:v>1.1599999999999999</c:v>
                </c:pt>
                <c:pt idx="142" formatCode="0.00">
                  <c:v>1.29</c:v>
                </c:pt>
                <c:pt idx="143" formatCode="0.00">
                  <c:v>1.42</c:v>
                </c:pt>
                <c:pt idx="144" formatCode="0.00">
                  <c:v>1.54</c:v>
                </c:pt>
                <c:pt idx="145" formatCode="0.00">
                  <c:v>2.0099999999999998</c:v>
                </c:pt>
                <c:pt idx="146" formatCode="0.00">
                  <c:v>2.4300000000000002</c:v>
                </c:pt>
                <c:pt idx="147" formatCode="0.00">
                  <c:v>2.84</c:v>
                </c:pt>
                <c:pt idx="148" formatCode="0.00">
                  <c:v>3.24</c:v>
                </c:pt>
                <c:pt idx="149" formatCode="0.00">
                  <c:v>3.63</c:v>
                </c:pt>
                <c:pt idx="150" formatCode="0.00">
                  <c:v>4.03</c:v>
                </c:pt>
                <c:pt idx="151" formatCode="0.00">
                  <c:v>4.42</c:v>
                </c:pt>
                <c:pt idx="152" formatCode="0.00">
                  <c:v>4.82</c:v>
                </c:pt>
                <c:pt idx="153" formatCode="0.00">
                  <c:v>5.22</c:v>
                </c:pt>
                <c:pt idx="154" formatCode="0.00">
                  <c:v>5.63</c:v>
                </c:pt>
                <c:pt idx="155" formatCode="0.00">
                  <c:v>6.04</c:v>
                </c:pt>
                <c:pt idx="156" formatCode="0.00">
                  <c:v>7.61</c:v>
                </c:pt>
                <c:pt idx="157" formatCode="0.00">
                  <c:v>9.8800000000000008</c:v>
                </c:pt>
                <c:pt idx="158" formatCode="0.00">
                  <c:v>12.04</c:v>
                </c:pt>
                <c:pt idx="159" formatCode="0.00">
                  <c:v>14.15</c:v>
                </c:pt>
                <c:pt idx="160" formatCode="0.00">
                  <c:v>16.260000000000002</c:v>
                </c:pt>
                <c:pt idx="161" formatCode="0.00">
                  <c:v>18.39</c:v>
                </c:pt>
                <c:pt idx="162" formatCode="0.00">
                  <c:v>20.54</c:v>
                </c:pt>
                <c:pt idx="163" formatCode="0.00">
                  <c:v>22.72</c:v>
                </c:pt>
                <c:pt idx="164" formatCode="0.00">
                  <c:v>24.93</c:v>
                </c:pt>
                <c:pt idx="165" formatCode="0.00">
                  <c:v>33.32</c:v>
                </c:pt>
                <c:pt idx="166" formatCode="0.00">
                  <c:v>41.19</c:v>
                </c:pt>
                <c:pt idx="167" formatCode="0.00">
                  <c:v>48.81</c:v>
                </c:pt>
                <c:pt idx="168" formatCode="0.00">
                  <c:v>56.29</c:v>
                </c:pt>
                <c:pt idx="169" formatCode="0.00">
                  <c:v>63.74</c:v>
                </c:pt>
                <c:pt idx="170" formatCode="0.00">
                  <c:v>71.25</c:v>
                </c:pt>
                <c:pt idx="171" formatCode="0.00">
                  <c:v>99.32</c:v>
                </c:pt>
                <c:pt idx="172" formatCode="0.00">
                  <c:v>125.43</c:v>
                </c:pt>
                <c:pt idx="173" formatCode="0.00">
                  <c:v>150.84</c:v>
                </c:pt>
                <c:pt idx="174" formatCode="0.00">
                  <c:v>176.07</c:v>
                </c:pt>
                <c:pt idx="175" formatCode="0.00">
                  <c:v>201.33</c:v>
                </c:pt>
                <c:pt idx="176" formatCode="0.00">
                  <c:v>226.76</c:v>
                </c:pt>
                <c:pt idx="177" formatCode="0.00">
                  <c:v>252.42</c:v>
                </c:pt>
                <c:pt idx="178" formatCode="0.00">
                  <c:v>278.33</c:v>
                </c:pt>
                <c:pt idx="179" formatCode="0.00">
                  <c:v>304.51</c:v>
                </c:pt>
                <c:pt idx="180" formatCode="0.00">
                  <c:v>330.96</c:v>
                </c:pt>
                <c:pt idx="181" formatCode="0.00">
                  <c:v>357.68</c:v>
                </c:pt>
                <c:pt idx="182" formatCode="0.00">
                  <c:v>459.41</c:v>
                </c:pt>
                <c:pt idx="183" formatCode="0.00">
                  <c:v>603.79999999999995</c:v>
                </c:pt>
                <c:pt idx="184" formatCode="0.00">
                  <c:v>738.65</c:v>
                </c:pt>
                <c:pt idx="185" formatCode="0.00">
                  <c:v>868.94</c:v>
                </c:pt>
                <c:pt idx="186" formatCode="0.00">
                  <c:v>996.8</c:v>
                </c:pt>
                <c:pt idx="187" formatCode="0.00">
                  <c:v>1120</c:v>
                </c:pt>
                <c:pt idx="188" formatCode="0.00">
                  <c:v>1250</c:v>
                </c:pt>
                <c:pt idx="189" formatCode="0.0">
                  <c:v>1370</c:v>
                </c:pt>
                <c:pt idx="190" formatCode="0.0">
                  <c:v>1500</c:v>
                </c:pt>
                <c:pt idx="191" formatCode="0.0">
                  <c:v>1960</c:v>
                </c:pt>
                <c:pt idx="192" formatCode="0.0">
                  <c:v>2390</c:v>
                </c:pt>
                <c:pt idx="193" formatCode="0.0">
                  <c:v>2800</c:v>
                </c:pt>
                <c:pt idx="194" formatCode="0.0">
                  <c:v>3190</c:v>
                </c:pt>
                <c:pt idx="195" formatCode="0.0">
                  <c:v>3570</c:v>
                </c:pt>
                <c:pt idx="196" formatCode="0.0">
                  <c:v>3940</c:v>
                </c:pt>
                <c:pt idx="197" formatCode="0.0">
                  <c:v>5280</c:v>
                </c:pt>
                <c:pt idx="198" formatCode="0.0">
                  <c:v>6480</c:v>
                </c:pt>
                <c:pt idx="199" formatCode="0.0">
                  <c:v>7580</c:v>
                </c:pt>
                <c:pt idx="200" formatCode="0.0">
                  <c:v>8630</c:v>
                </c:pt>
                <c:pt idx="201" formatCode="0.0">
                  <c:v>9630</c:v>
                </c:pt>
                <c:pt idx="202" formatCode="0.0">
                  <c:v>10590</c:v>
                </c:pt>
                <c:pt idx="203" formatCode="0.0">
                  <c:v>11520</c:v>
                </c:pt>
                <c:pt idx="204" formatCode="0.0">
                  <c:v>12410</c:v>
                </c:pt>
                <c:pt idx="205" formatCode="0.0">
                  <c:v>13280</c:v>
                </c:pt>
                <c:pt idx="206" formatCode="0.0">
                  <c:v>14130</c:v>
                </c:pt>
                <c:pt idx="207" formatCode="0.0">
                  <c:v>14950</c:v>
                </c:pt>
                <c:pt idx="208" formatCode="0.0">
                  <c:v>17970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DED-48F4-B12E-4BCF85918DD1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srim20Ne_Kapton!$D$20:$D$228</c:f>
              <c:numCache>
                <c:formatCode>0.000000</c:formatCode>
                <c:ptCount val="209"/>
                <c:pt idx="0">
                  <c:v>9.999949999999999E-6</c:v>
                </c:pt>
                <c:pt idx="1">
                  <c:v>1.1249950000000001E-5</c:v>
                </c:pt>
                <c:pt idx="2">
                  <c:v>1.2499949999999999E-5</c:v>
                </c:pt>
                <c:pt idx="3">
                  <c:v>1.374995E-5</c:v>
                </c:pt>
                <c:pt idx="4">
                  <c:v>1.499995E-5</c:v>
                </c:pt>
                <c:pt idx="5">
                  <c:v>1.6249950000000002E-5</c:v>
                </c:pt>
                <c:pt idx="6">
                  <c:v>1.7499950000000002E-5</c:v>
                </c:pt>
                <c:pt idx="7">
                  <c:v>1.8749950000000002E-5</c:v>
                </c:pt>
                <c:pt idx="8">
                  <c:v>1.9999950000000002E-5</c:v>
                </c:pt>
                <c:pt idx="9">
                  <c:v>2.2499950000000001E-5</c:v>
                </c:pt>
                <c:pt idx="10" formatCode="0.00000">
                  <c:v>2.4999950000000001E-5</c:v>
                </c:pt>
                <c:pt idx="11" formatCode="0.00000">
                  <c:v>2.7499950000000001E-5</c:v>
                </c:pt>
                <c:pt idx="12" formatCode="0.00000">
                  <c:v>2.9999950000000001E-5</c:v>
                </c:pt>
                <c:pt idx="13" formatCode="0.00000">
                  <c:v>3.249995E-5</c:v>
                </c:pt>
                <c:pt idx="14" formatCode="0.00000">
                  <c:v>3.499995E-5</c:v>
                </c:pt>
                <c:pt idx="15" formatCode="0.00000">
                  <c:v>3.999995E-5</c:v>
                </c:pt>
                <c:pt idx="16" formatCode="0.00000">
                  <c:v>4.4999950000000006E-5</c:v>
                </c:pt>
                <c:pt idx="17" formatCode="0.00000">
                  <c:v>4.9999950000000006E-5</c:v>
                </c:pt>
                <c:pt idx="18" formatCode="0.00000">
                  <c:v>5.5000000000000002E-5</c:v>
                </c:pt>
                <c:pt idx="19" formatCode="0.00000">
                  <c:v>5.9999999999999995E-5</c:v>
                </c:pt>
                <c:pt idx="20" formatCode="0.00000">
                  <c:v>6.4999999999999994E-5</c:v>
                </c:pt>
                <c:pt idx="21" formatCode="0.00000">
                  <c:v>6.9999999999999994E-5</c:v>
                </c:pt>
                <c:pt idx="22" formatCode="0.00000">
                  <c:v>7.5000000000000007E-5</c:v>
                </c:pt>
                <c:pt idx="23" formatCode="0.00000">
                  <c:v>8.0000000000000007E-5</c:v>
                </c:pt>
                <c:pt idx="24" formatCode="0.00000">
                  <c:v>8.4999999999999993E-5</c:v>
                </c:pt>
                <c:pt idx="25" formatCode="0.00000">
                  <c:v>8.9999999999999992E-5</c:v>
                </c:pt>
                <c:pt idx="26" formatCode="0.00000">
                  <c:v>1E-4</c:v>
                </c:pt>
                <c:pt idx="27" formatCode="0.00000">
                  <c:v>1.125E-4</c:v>
                </c:pt>
                <c:pt idx="28" formatCode="0.00000">
                  <c:v>1.25E-4</c:v>
                </c:pt>
                <c:pt idx="29" formatCode="0.00000">
                  <c:v>1.3749999999999998E-4</c:v>
                </c:pt>
                <c:pt idx="30" formatCode="0.00000">
                  <c:v>1.5000000000000001E-4</c:v>
                </c:pt>
                <c:pt idx="31" formatCode="0.00000">
                  <c:v>1.6249999999999999E-4</c:v>
                </c:pt>
                <c:pt idx="32" formatCode="0.00000">
                  <c:v>1.75E-4</c:v>
                </c:pt>
                <c:pt idx="33" formatCode="0.00000">
                  <c:v>1.875E-4</c:v>
                </c:pt>
                <c:pt idx="34" formatCode="0.00000">
                  <c:v>2.0000000000000001E-4</c:v>
                </c:pt>
                <c:pt idx="35" formatCode="0.00000">
                  <c:v>2.2499999999999999E-4</c:v>
                </c:pt>
                <c:pt idx="36" formatCode="0.00000">
                  <c:v>2.5000000000000001E-4</c:v>
                </c:pt>
                <c:pt idx="37" formatCode="0.00000">
                  <c:v>2.7499999999999996E-4</c:v>
                </c:pt>
                <c:pt idx="38" formatCode="0.00000">
                  <c:v>3.0000000000000003E-4</c:v>
                </c:pt>
                <c:pt idx="39" formatCode="0.00000">
                  <c:v>3.2499999999999999E-4</c:v>
                </c:pt>
                <c:pt idx="40" formatCode="0.00000">
                  <c:v>3.5E-4</c:v>
                </c:pt>
                <c:pt idx="41" formatCode="0.00000">
                  <c:v>4.0000000000000002E-4</c:v>
                </c:pt>
                <c:pt idx="42" formatCode="0.00000">
                  <c:v>4.4999999999999999E-4</c:v>
                </c:pt>
                <c:pt idx="43" formatCode="0.00000">
                  <c:v>5.0000000000000001E-4</c:v>
                </c:pt>
                <c:pt idx="44" formatCode="0.00000">
                  <c:v>5.4999999999999992E-4</c:v>
                </c:pt>
                <c:pt idx="45" formatCode="0.00000">
                  <c:v>6.0000000000000006E-4</c:v>
                </c:pt>
                <c:pt idx="46" formatCode="0.00000">
                  <c:v>6.4999999999999997E-4</c:v>
                </c:pt>
                <c:pt idx="47" formatCode="0.00000">
                  <c:v>6.9999999999999999E-4</c:v>
                </c:pt>
                <c:pt idx="48" formatCode="0.00000">
                  <c:v>7.5000000000000002E-4</c:v>
                </c:pt>
                <c:pt idx="49" formatCode="0.00000">
                  <c:v>8.0000000000000004E-4</c:v>
                </c:pt>
                <c:pt idx="50" formatCode="0.00000">
                  <c:v>8.5000000000000006E-4</c:v>
                </c:pt>
                <c:pt idx="51" formatCode="0.00000">
                  <c:v>8.9999999999999998E-4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1.6250000000000001E-3</c:v>
                </c:pt>
                <c:pt idx="58" formatCode="0.00000">
                  <c:v>1.7500000000000003E-3</c:v>
                </c:pt>
                <c:pt idx="59" formatCode="0.00000">
                  <c:v>1.8749999999999999E-3</c:v>
                </c:pt>
                <c:pt idx="60" formatCode="0.00000">
                  <c:v>2E-3</c:v>
                </c:pt>
                <c:pt idx="61" formatCode="0.00000">
                  <c:v>2.2499999999999998E-3</c:v>
                </c:pt>
                <c:pt idx="62" formatCode="0.00000">
                  <c:v>2.5000000000000001E-3</c:v>
                </c:pt>
                <c:pt idx="63" formatCode="0.00000">
                  <c:v>2.7499999999999998E-3</c:v>
                </c:pt>
                <c:pt idx="64" formatCode="0.00000">
                  <c:v>3.0000000000000001E-3</c:v>
                </c:pt>
                <c:pt idx="65" formatCode="0.00000">
                  <c:v>3.2500000000000003E-3</c:v>
                </c:pt>
                <c:pt idx="66" formatCode="0.00000">
                  <c:v>3.5000000000000005E-3</c:v>
                </c:pt>
                <c:pt idx="67" formatCode="0.00000">
                  <c:v>4.0000000000000001E-3</c:v>
                </c:pt>
                <c:pt idx="68" formatCode="0.00000">
                  <c:v>4.4999999999999997E-3</c:v>
                </c:pt>
                <c:pt idx="69" formatCode="0.00000">
                  <c:v>5.0000000000000001E-3</c:v>
                </c:pt>
                <c:pt idx="70" formatCode="0.00000">
                  <c:v>5.4999999999999997E-3</c:v>
                </c:pt>
                <c:pt idx="71" formatCode="0.00000">
                  <c:v>6.0000000000000001E-3</c:v>
                </c:pt>
                <c:pt idx="72" formatCode="0.00000">
                  <c:v>6.5000000000000006E-3</c:v>
                </c:pt>
                <c:pt idx="73" formatCode="0.00000">
                  <c:v>7.000000000000001E-3</c:v>
                </c:pt>
                <c:pt idx="74" formatCode="0.00000">
                  <c:v>7.4999999999999997E-3</c:v>
                </c:pt>
                <c:pt idx="75" formatCode="0.00000">
                  <c:v>8.0000000000000002E-3</c:v>
                </c:pt>
                <c:pt idx="76" formatCode="0.00000">
                  <c:v>8.5000000000000006E-3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1.3750000000000002E-2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1.7499999999999998E-2</c:v>
                </c:pt>
                <c:pt idx="85" formatCode="0.00000">
                  <c:v>1.8749999999999999E-2</c:v>
                </c:pt>
                <c:pt idx="86" formatCode="0.00000">
                  <c:v>0.02</c:v>
                </c:pt>
                <c:pt idx="87" formatCode="0.000">
                  <c:v>2.2499999999999999E-2</c:v>
                </c:pt>
                <c:pt idx="88" formatCode="0.000">
                  <c:v>2.5000000000000001E-2</c:v>
                </c:pt>
                <c:pt idx="89" formatCode="0.000">
                  <c:v>2.7500000000000004E-2</c:v>
                </c:pt>
                <c:pt idx="90" formatCode="0.000">
                  <c:v>0.03</c:v>
                </c:pt>
                <c:pt idx="91" formatCode="0.000">
                  <c:v>3.2500000000000001E-2</c:v>
                </c:pt>
                <c:pt idx="92" formatCode="0.000">
                  <c:v>3.4999999999999996E-2</c:v>
                </c:pt>
                <c:pt idx="93" formatCode="0.000">
                  <c:v>0.04</c:v>
                </c:pt>
                <c:pt idx="94" formatCode="0.000">
                  <c:v>4.4999999999999998E-2</c:v>
                </c:pt>
                <c:pt idx="95" formatCode="0.000">
                  <c:v>0.05</c:v>
                </c:pt>
                <c:pt idx="96" formatCode="0.000">
                  <c:v>5.5000000000000007E-2</c:v>
                </c:pt>
                <c:pt idx="97" formatCode="0.000">
                  <c:v>0.06</c:v>
                </c:pt>
                <c:pt idx="98" formatCode="0.000">
                  <c:v>6.5000000000000002E-2</c:v>
                </c:pt>
                <c:pt idx="99" formatCode="0.000">
                  <c:v>6.9999999999999993E-2</c:v>
                </c:pt>
                <c:pt idx="100" formatCode="0.000">
                  <c:v>7.4999999999999997E-2</c:v>
                </c:pt>
                <c:pt idx="101" formatCode="0.000">
                  <c:v>0.08</c:v>
                </c:pt>
                <c:pt idx="102" formatCode="0.000">
                  <c:v>8.4999999999999992E-2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0.1875</c:v>
                </c:pt>
                <c:pt idx="112" formatCode="0.000">
                  <c:v>0.2</c:v>
                </c:pt>
                <c:pt idx="113" formatCode="0.000">
                  <c:v>0.22500000000000001</c:v>
                </c:pt>
                <c:pt idx="114" formatCode="0.000">
                  <c:v>0.25</c:v>
                </c:pt>
                <c:pt idx="115" formatCode="0.000">
                  <c:v>0.27500000000000002</c:v>
                </c:pt>
                <c:pt idx="116" formatCode="0.000">
                  <c:v>0.3</c:v>
                </c:pt>
                <c:pt idx="117" formatCode="0.000">
                  <c:v>0.32500000000000001</c:v>
                </c:pt>
                <c:pt idx="118" formatCode="0.000">
                  <c:v>0.35</c:v>
                </c:pt>
                <c:pt idx="119" formatCode="0.000">
                  <c:v>0.4</c:v>
                </c:pt>
                <c:pt idx="120" formatCode="0.000">
                  <c:v>0.45</c:v>
                </c:pt>
                <c:pt idx="121" formatCode="0.000">
                  <c:v>0.5</c:v>
                </c:pt>
                <c:pt idx="122" formatCode="0.000">
                  <c:v>0.55000000000000004</c:v>
                </c:pt>
                <c:pt idx="123" formatCode="0.000">
                  <c:v>0.6</c:v>
                </c:pt>
                <c:pt idx="124" formatCode="0.000">
                  <c:v>0.65</c:v>
                </c:pt>
                <c:pt idx="125" formatCode="0.000">
                  <c:v>0.7</c:v>
                </c:pt>
                <c:pt idx="126" formatCode="0.000">
                  <c:v>0.75</c:v>
                </c:pt>
                <c:pt idx="127" formatCode="0.000">
                  <c:v>0.8</c:v>
                </c:pt>
                <c:pt idx="128" formatCode="0.000">
                  <c:v>0.85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1.875</c:v>
                </c:pt>
                <c:pt idx="138" formatCode="0.000">
                  <c:v>2</c:v>
                </c:pt>
                <c:pt idx="139" formatCode="0.000">
                  <c:v>2.25</c:v>
                </c:pt>
                <c:pt idx="140" formatCode="0.000">
                  <c:v>2.5</c:v>
                </c:pt>
                <c:pt idx="141" formatCode="0.000">
                  <c:v>2.75</c:v>
                </c:pt>
                <c:pt idx="142" formatCode="0.000">
                  <c:v>3</c:v>
                </c:pt>
                <c:pt idx="143" formatCode="0.000">
                  <c:v>3.25</c:v>
                </c:pt>
                <c:pt idx="144" formatCode="0.000">
                  <c:v>3.5</c:v>
                </c:pt>
                <c:pt idx="145" formatCode="0.000">
                  <c:v>4</c:v>
                </c:pt>
                <c:pt idx="146" formatCode="0.000">
                  <c:v>4.5</c:v>
                </c:pt>
                <c:pt idx="147" formatCode="0.000">
                  <c:v>5</c:v>
                </c:pt>
                <c:pt idx="148" formatCode="0.000">
                  <c:v>5.5</c:v>
                </c:pt>
                <c:pt idx="149" formatCode="0.000">
                  <c:v>6</c:v>
                </c:pt>
                <c:pt idx="150" formatCode="0.000">
                  <c:v>6.5</c:v>
                </c:pt>
                <c:pt idx="151" formatCode="0.000">
                  <c:v>7</c:v>
                </c:pt>
                <c:pt idx="152" formatCode="0.000">
                  <c:v>7.5</c:v>
                </c:pt>
                <c:pt idx="153" formatCode="0.000">
                  <c:v>8</c:v>
                </c:pt>
                <c:pt idx="154" formatCode="0.000">
                  <c:v>8.5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18.75</c:v>
                </c:pt>
                <c:pt idx="164" formatCode="0.000">
                  <c:v>20</c:v>
                </c:pt>
                <c:pt idx="165" formatCode="0.000">
                  <c:v>22.5</c:v>
                </c:pt>
                <c:pt idx="166" formatCode="0.000">
                  <c:v>25</c:v>
                </c:pt>
                <c:pt idx="167" formatCode="0.000">
                  <c:v>27.5</c:v>
                </c:pt>
                <c:pt idx="168" formatCode="0.000">
                  <c:v>30</c:v>
                </c:pt>
                <c:pt idx="169" formatCode="0.000">
                  <c:v>32.5</c:v>
                </c:pt>
                <c:pt idx="170" formatCode="0.000">
                  <c:v>35</c:v>
                </c:pt>
                <c:pt idx="171" formatCode="0.000">
                  <c:v>40</c:v>
                </c:pt>
                <c:pt idx="172" formatCode="0.000">
                  <c:v>45</c:v>
                </c:pt>
                <c:pt idx="173" formatCode="0.000">
                  <c:v>50</c:v>
                </c:pt>
                <c:pt idx="174" formatCode="0.000">
                  <c:v>55</c:v>
                </c:pt>
                <c:pt idx="175" formatCode="0.000">
                  <c:v>60</c:v>
                </c:pt>
                <c:pt idx="176" formatCode="0.000">
                  <c:v>65</c:v>
                </c:pt>
                <c:pt idx="177" formatCode="0.000">
                  <c:v>70</c:v>
                </c:pt>
                <c:pt idx="178" formatCode="0.000">
                  <c:v>75</c:v>
                </c:pt>
                <c:pt idx="179" formatCode="0.000">
                  <c:v>80</c:v>
                </c:pt>
                <c:pt idx="180" formatCode="0.000">
                  <c:v>85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187.5</c:v>
                </c:pt>
                <c:pt idx="190" formatCode="0.000">
                  <c:v>200</c:v>
                </c:pt>
                <c:pt idx="191" formatCode="0.000">
                  <c:v>225</c:v>
                </c:pt>
                <c:pt idx="192" formatCode="0.000">
                  <c:v>250</c:v>
                </c:pt>
                <c:pt idx="193" formatCode="0.000">
                  <c:v>275</c:v>
                </c:pt>
                <c:pt idx="194" formatCode="0.000">
                  <c:v>300</c:v>
                </c:pt>
                <c:pt idx="195" formatCode="0.000">
                  <c:v>325</c:v>
                </c:pt>
                <c:pt idx="196" formatCode="0.000">
                  <c:v>350</c:v>
                </c:pt>
                <c:pt idx="197" formatCode="0.000">
                  <c:v>400</c:v>
                </c:pt>
                <c:pt idx="198" formatCode="0.000">
                  <c:v>450</c:v>
                </c:pt>
                <c:pt idx="199" formatCode="0.000">
                  <c:v>500</c:v>
                </c:pt>
                <c:pt idx="200" formatCode="0.000">
                  <c:v>550</c:v>
                </c:pt>
                <c:pt idx="201" formatCode="0.000">
                  <c:v>600</c:v>
                </c:pt>
                <c:pt idx="202" formatCode="0.000">
                  <c:v>650</c:v>
                </c:pt>
                <c:pt idx="203" formatCode="0.000">
                  <c:v>700</c:v>
                </c:pt>
                <c:pt idx="204" formatCode="0.000">
                  <c:v>750</c:v>
                </c:pt>
                <c:pt idx="205" formatCode="0.000">
                  <c:v>800</c:v>
                </c:pt>
                <c:pt idx="206" formatCode="0.000">
                  <c:v>850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srim20Ne_Kapton!$P$20:$P$228</c:f>
              <c:numCache>
                <c:formatCode>0.000</c:formatCode>
                <c:ptCount val="209"/>
                <c:pt idx="0">
                  <c:v>6.9999999999999999E-4</c:v>
                </c:pt>
                <c:pt idx="1">
                  <c:v>6.9999999999999999E-4</c:v>
                </c:pt>
                <c:pt idx="2">
                  <c:v>6.9999999999999999E-4</c:v>
                </c:pt>
                <c:pt idx="3">
                  <c:v>8.0000000000000004E-4</c:v>
                </c:pt>
                <c:pt idx="4">
                  <c:v>8.0000000000000004E-4</c:v>
                </c:pt>
                <c:pt idx="5">
                  <c:v>8.0000000000000004E-4</c:v>
                </c:pt>
                <c:pt idx="6">
                  <c:v>8.9999999999999998E-4</c:v>
                </c:pt>
                <c:pt idx="7">
                  <c:v>8.9999999999999998E-4</c:v>
                </c:pt>
                <c:pt idx="8">
                  <c:v>8.9999999999999998E-4</c:v>
                </c:pt>
                <c:pt idx="9">
                  <c:v>1E-3</c:v>
                </c:pt>
                <c:pt idx="10">
                  <c:v>1.0999999999999998E-3</c:v>
                </c:pt>
                <c:pt idx="11">
                  <c:v>1.0999999999999998E-3</c:v>
                </c:pt>
                <c:pt idx="12">
                  <c:v>1.2000000000000001E-3</c:v>
                </c:pt>
                <c:pt idx="13">
                  <c:v>1.2000000000000001E-3</c:v>
                </c:pt>
                <c:pt idx="14">
                  <c:v>1.2999999999999999E-3</c:v>
                </c:pt>
                <c:pt idx="15">
                  <c:v>1.4E-3</c:v>
                </c:pt>
                <c:pt idx="16">
                  <c:v>1.5E-3</c:v>
                </c:pt>
                <c:pt idx="17">
                  <c:v>1.6000000000000001E-3</c:v>
                </c:pt>
                <c:pt idx="18">
                  <c:v>1.7000000000000001E-3</c:v>
                </c:pt>
                <c:pt idx="19">
                  <c:v>1.8E-3</c:v>
                </c:pt>
                <c:pt idx="20">
                  <c:v>1.8E-3</c:v>
                </c:pt>
                <c:pt idx="21">
                  <c:v>1.9E-3</c:v>
                </c:pt>
                <c:pt idx="22">
                  <c:v>2E-3</c:v>
                </c:pt>
                <c:pt idx="23">
                  <c:v>2.1000000000000003E-3</c:v>
                </c:pt>
                <c:pt idx="24">
                  <c:v>2.1999999999999997E-3</c:v>
                </c:pt>
                <c:pt idx="25">
                  <c:v>2.3E-3</c:v>
                </c:pt>
                <c:pt idx="26">
                  <c:v>2.4000000000000002E-3</c:v>
                </c:pt>
                <c:pt idx="27">
                  <c:v>2.5999999999999999E-3</c:v>
                </c:pt>
                <c:pt idx="28">
                  <c:v>2.8E-3</c:v>
                </c:pt>
                <c:pt idx="29">
                  <c:v>3.0000000000000001E-3</c:v>
                </c:pt>
                <c:pt idx="30">
                  <c:v>3.0999999999999999E-3</c:v>
                </c:pt>
                <c:pt idx="31">
                  <c:v>3.3E-3</c:v>
                </c:pt>
                <c:pt idx="32">
                  <c:v>3.5000000000000005E-3</c:v>
                </c:pt>
                <c:pt idx="33">
                  <c:v>3.5999999999999999E-3</c:v>
                </c:pt>
                <c:pt idx="34">
                  <c:v>3.8E-3</c:v>
                </c:pt>
                <c:pt idx="35">
                  <c:v>4.1000000000000003E-3</c:v>
                </c:pt>
                <c:pt idx="36">
                  <c:v>4.3999999999999994E-3</c:v>
                </c:pt>
                <c:pt idx="37">
                  <c:v>4.8000000000000004E-3</c:v>
                </c:pt>
                <c:pt idx="38">
                  <c:v>5.0999999999999995E-3</c:v>
                </c:pt>
                <c:pt idx="39">
                  <c:v>5.4000000000000003E-3</c:v>
                </c:pt>
                <c:pt idx="40">
                  <c:v>5.7000000000000002E-3</c:v>
                </c:pt>
                <c:pt idx="41">
                  <c:v>6.3E-3</c:v>
                </c:pt>
                <c:pt idx="42">
                  <c:v>6.8000000000000005E-3</c:v>
                </c:pt>
                <c:pt idx="43">
                  <c:v>7.3999999999999995E-3</c:v>
                </c:pt>
                <c:pt idx="44">
                  <c:v>8.0000000000000002E-3</c:v>
                </c:pt>
                <c:pt idx="45">
                  <c:v>8.5000000000000006E-3</c:v>
                </c:pt>
                <c:pt idx="46">
                  <c:v>9.1000000000000004E-3</c:v>
                </c:pt>
                <c:pt idx="47">
                  <c:v>9.6000000000000009E-3</c:v>
                </c:pt>
                <c:pt idx="48">
                  <c:v>1.0199999999999999E-2</c:v>
                </c:pt>
                <c:pt idx="49">
                  <c:v>1.0699999999999999E-2</c:v>
                </c:pt>
                <c:pt idx="50">
                  <c:v>1.1300000000000001E-2</c:v>
                </c:pt>
                <c:pt idx="51">
                  <c:v>1.18E-2</c:v>
                </c:pt>
                <c:pt idx="52">
                  <c:v>1.29E-2</c:v>
                </c:pt>
                <c:pt idx="53">
                  <c:v>1.4199999999999999E-2</c:v>
                </c:pt>
                <c:pt idx="54">
                  <c:v>1.55E-2</c:v>
                </c:pt>
                <c:pt idx="55">
                  <c:v>1.6900000000000002E-2</c:v>
                </c:pt>
                <c:pt idx="56">
                  <c:v>1.8200000000000001E-2</c:v>
                </c:pt>
                <c:pt idx="57">
                  <c:v>1.95E-2</c:v>
                </c:pt>
                <c:pt idx="58">
                  <c:v>2.0799999999999999E-2</c:v>
                </c:pt>
                <c:pt idx="59">
                  <c:v>2.2100000000000002E-2</c:v>
                </c:pt>
                <c:pt idx="60">
                  <c:v>2.3400000000000001E-2</c:v>
                </c:pt>
                <c:pt idx="61">
                  <c:v>2.5899999999999999E-2</c:v>
                </c:pt>
                <c:pt idx="62">
                  <c:v>2.8399999999999998E-2</c:v>
                </c:pt>
                <c:pt idx="63">
                  <c:v>3.09E-2</c:v>
                </c:pt>
                <c:pt idx="64">
                  <c:v>3.3300000000000003E-2</c:v>
                </c:pt>
                <c:pt idx="65">
                  <c:v>3.56E-2</c:v>
                </c:pt>
                <c:pt idx="66">
                  <c:v>3.7900000000000003E-2</c:v>
                </c:pt>
                <c:pt idx="67">
                  <c:v>4.2299999999999997E-2</c:v>
                </c:pt>
                <c:pt idx="68">
                  <c:v>4.65E-2</c:v>
                </c:pt>
                <c:pt idx="69">
                  <c:v>5.0599999999999999E-2</c:v>
                </c:pt>
                <c:pt idx="70">
                  <c:v>5.4600000000000003E-2</c:v>
                </c:pt>
                <c:pt idx="71">
                  <c:v>5.8499999999999996E-2</c:v>
                </c:pt>
                <c:pt idx="72">
                  <c:v>6.2300000000000001E-2</c:v>
                </c:pt>
                <c:pt idx="73">
                  <c:v>6.6000000000000003E-2</c:v>
                </c:pt>
                <c:pt idx="74">
                  <c:v>6.9599999999999995E-2</c:v>
                </c:pt>
                <c:pt idx="75">
                  <c:v>7.3099999999999998E-2</c:v>
                </c:pt>
                <c:pt idx="76">
                  <c:v>7.6499999999999999E-2</c:v>
                </c:pt>
                <c:pt idx="77">
                  <c:v>7.980000000000001E-2</c:v>
                </c:pt>
                <c:pt idx="78">
                  <c:v>8.6300000000000002E-2</c:v>
                </c:pt>
                <c:pt idx="79">
                  <c:v>9.3899999999999997E-2</c:v>
                </c:pt>
                <c:pt idx="80">
                  <c:v>0.10100000000000001</c:v>
                </c:pt>
                <c:pt idx="81">
                  <c:v>0.10769999999999999</c:v>
                </c:pt>
                <c:pt idx="82">
                  <c:v>0.1139</c:v>
                </c:pt>
                <c:pt idx="83">
                  <c:v>0.11979999999999999</c:v>
                </c:pt>
                <c:pt idx="84">
                  <c:v>0.12540000000000001</c:v>
                </c:pt>
                <c:pt idx="85">
                  <c:v>0.13059999999999999</c:v>
                </c:pt>
                <c:pt idx="86">
                  <c:v>0.13550000000000001</c:v>
                </c:pt>
                <c:pt idx="87">
                  <c:v>0.14460000000000001</c:v>
                </c:pt>
                <c:pt idx="88">
                  <c:v>0.15279999999999999</c:v>
                </c:pt>
                <c:pt idx="89">
                  <c:v>0.16009999999999999</c:v>
                </c:pt>
                <c:pt idx="90">
                  <c:v>0.16670000000000001</c:v>
                </c:pt>
                <c:pt idx="91">
                  <c:v>0.17280000000000001</c:v>
                </c:pt>
                <c:pt idx="92">
                  <c:v>0.1784</c:v>
                </c:pt>
                <c:pt idx="93">
                  <c:v>0.18819999999999998</c:v>
                </c:pt>
                <c:pt idx="94">
                  <c:v>0.1968</c:v>
                </c:pt>
                <c:pt idx="95">
                  <c:v>0.20419999999999999</c:v>
                </c:pt>
                <c:pt idx="96">
                  <c:v>0.21080000000000002</c:v>
                </c:pt>
                <c:pt idx="97">
                  <c:v>0.21669999999999998</c:v>
                </c:pt>
                <c:pt idx="98">
                  <c:v>0.22200000000000003</c:v>
                </c:pt>
                <c:pt idx="99">
                  <c:v>0.22679999999999997</c:v>
                </c:pt>
                <c:pt idx="100">
                  <c:v>0.23119999999999999</c:v>
                </c:pt>
                <c:pt idx="101">
                  <c:v>0.23530000000000001</c:v>
                </c:pt>
                <c:pt idx="102">
                  <c:v>0.23910000000000001</c:v>
                </c:pt>
                <c:pt idx="103">
                  <c:v>0.24249999999999999</c:v>
                </c:pt>
                <c:pt idx="104">
                  <c:v>0.24879999999999999</c:v>
                </c:pt>
                <c:pt idx="105">
                  <c:v>0.25569999999999998</c:v>
                </c:pt>
                <c:pt idx="106">
                  <c:v>0.2616</c:v>
                </c:pt>
                <c:pt idx="107">
                  <c:v>0.26680000000000004</c:v>
                </c:pt>
                <c:pt idx="108">
                  <c:v>0.27149999999999996</c:v>
                </c:pt>
                <c:pt idx="109">
                  <c:v>0.2757</c:v>
                </c:pt>
                <c:pt idx="110">
                  <c:v>0.27959999999999996</c:v>
                </c:pt>
                <c:pt idx="111">
                  <c:v>0.28310000000000002</c:v>
                </c:pt>
                <c:pt idx="112">
                  <c:v>0.2863</c:v>
                </c:pt>
                <c:pt idx="113">
                  <c:v>0.29220000000000002</c:v>
                </c:pt>
                <c:pt idx="114">
                  <c:v>0.29730000000000001</c:v>
                </c:pt>
                <c:pt idx="115">
                  <c:v>0.30199999999999999</c:v>
                </c:pt>
                <c:pt idx="116">
                  <c:v>0.30609999999999998</c:v>
                </c:pt>
                <c:pt idx="117">
                  <c:v>0.31</c:v>
                </c:pt>
                <c:pt idx="118">
                  <c:v>0.31359999999999999</c:v>
                </c:pt>
                <c:pt idx="119">
                  <c:v>0.32</c:v>
                </c:pt>
                <c:pt idx="120">
                  <c:v>0.32579999999999998</c:v>
                </c:pt>
                <c:pt idx="121">
                  <c:v>0.33110000000000001</c:v>
                </c:pt>
                <c:pt idx="122">
                  <c:v>0.33589999999999998</c:v>
                </c:pt>
                <c:pt idx="123">
                  <c:v>0.34049999999999997</c:v>
                </c:pt>
                <c:pt idx="124">
                  <c:v>0.34489999999999998</c:v>
                </c:pt>
                <c:pt idx="125">
                  <c:v>0.34910000000000002</c:v>
                </c:pt>
                <c:pt idx="126">
                  <c:v>0.35310000000000002</c:v>
                </c:pt>
                <c:pt idx="127">
                  <c:v>0.35699999999999998</c:v>
                </c:pt>
                <c:pt idx="128">
                  <c:v>0.36080000000000001</c:v>
                </c:pt>
                <c:pt idx="129">
                  <c:v>0.36459999999999998</c:v>
                </c:pt>
                <c:pt idx="130">
                  <c:v>0.37190000000000001</c:v>
                </c:pt>
                <c:pt idx="131">
                  <c:v>0.38079999999999997</c:v>
                </c:pt>
                <c:pt idx="132">
                  <c:v>0.3896</c:v>
                </c:pt>
                <c:pt idx="133">
                  <c:v>0.39839999999999998</c:v>
                </c:pt>
                <c:pt idx="134">
                  <c:v>0.40730000000000005</c:v>
                </c:pt>
                <c:pt idx="135">
                  <c:v>0.41620000000000001</c:v>
                </c:pt>
                <c:pt idx="136">
                  <c:v>0.42530000000000001</c:v>
                </c:pt>
                <c:pt idx="137">
                  <c:v>0.43440000000000001</c:v>
                </c:pt>
                <c:pt idx="138">
                  <c:v>0.44379999999999997</c:v>
                </c:pt>
                <c:pt idx="139">
                  <c:v>0.46299999999999997</c:v>
                </c:pt>
                <c:pt idx="140">
                  <c:v>0.48280000000000001</c:v>
                </c:pt>
                <c:pt idx="141">
                  <c:v>0.50350000000000006</c:v>
                </c:pt>
                <c:pt idx="142">
                  <c:v>0.52500000000000002</c:v>
                </c:pt>
                <c:pt idx="143">
                  <c:v>0.5474</c:v>
                </c:pt>
                <c:pt idx="144">
                  <c:v>0.57079999999999997</c:v>
                </c:pt>
                <c:pt idx="145">
                  <c:v>0.62019999999999997</c:v>
                </c:pt>
                <c:pt idx="146">
                  <c:v>0.6734</c:v>
                </c:pt>
                <c:pt idx="147">
                  <c:v>0.73029999999999995</c:v>
                </c:pt>
                <c:pt idx="148">
                  <c:v>0.79080000000000006</c:v>
                </c:pt>
                <c:pt idx="149">
                  <c:v>0.85500000000000009</c:v>
                </c:pt>
                <c:pt idx="150">
                  <c:v>0.92279999999999995</c:v>
                </c:pt>
                <c:pt idx="151">
                  <c:v>0.99410000000000009</c:v>
                </c:pt>
                <c:pt idx="152">
                  <c:v>1.07</c:v>
                </c:pt>
                <c:pt idx="153">
                  <c:v>1.1499999999999999</c:v>
                </c:pt>
                <c:pt idx="154">
                  <c:v>1.23</c:v>
                </c:pt>
                <c:pt idx="155">
                  <c:v>1.31</c:v>
                </c:pt>
                <c:pt idx="156" formatCode="0.00">
                  <c:v>1.5</c:v>
                </c:pt>
                <c:pt idx="157" formatCode="0.00">
                  <c:v>1.74</c:v>
                </c:pt>
                <c:pt idx="158" formatCode="0.00">
                  <c:v>2.0099999999999998</c:v>
                </c:pt>
                <c:pt idx="159" formatCode="0.00">
                  <c:v>2.2999999999999998</c:v>
                </c:pt>
                <c:pt idx="160" formatCode="0.00">
                  <c:v>2.61</c:v>
                </c:pt>
                <c:pt idx="161" formatCode="0.00">
                  <c:v>2.94</c:v>
                </c:pt>
                <c:pt idx="162" formatCode="0.00">
                  <c:v>3.3</c:v>
                </c:pt>
                <c:pt idx="163" formatCode="0.00">
                  <c:v>3.67</c:v>
                </c:pt>
                <c:pt idx="164" formatCode="0.00">
                  <c:v>4.07</c:v>
                </c:pt>
                <c:pt idx="165" formatCode="0.00">
                  <c:v>4.92</c:v>
                </c:pt>
                <c:pt idx="166" formatCode="0.00">
                  <c:v>5.85</c:v>
                </c:pt>
                <c:pt idx="167" formatCode="0.00">
                  <c:v>6.85</c:v>
                </c:pt>
                <c:pt idx="168" formatCode="0.00">
                  <c:v>7.92</c:v>
                </c:pt>
                <c:pt idx="169" formatCode="0.00">
                  <c:v>9.06</c:v>
                </c:pt>
                <c:pt idx="170" formatCode="0.00">
                  <c:v>10.27</c:v>
                </c:pt>
                <c:pt idx="171" formatCode="0.00">
                  <c:v>12.89</c:v>
                </c:pt>
                <c:pt idx="172" formatCode="0.00">
                  <c:v>15.77</c:v>
                </c:pt>
                <c:pt idx="173" formatCode="0.00">
                  <c:v>18.899999999999999</c:v>
                </c:pt>
                <c:pt idx="174" formatCode="0.00">
                  <c:v>22.28</c:v>
                </c:pt>
                <c:pt idx="175" formatCode="0.00">
                  <c:v>25.9</c:v>
                </c:pt>
                <c:pt idx="176" formatCode="0.00">
                  <c:v>29.74</c:v>
                </c:pt>
                <c:pt idx="177" formatCode="0.00">
                  <c:v>33.82</c:v>
                </c:pt>
                <c:pt idx="178" formatCode="0.00">
                  <c:v>38.11</c:v>
                </c:pt>
                <c:pt idx="179" formatCode="0.00">
                  <c:v>42.61</c:v>
                </c:pt>
                <c:pt idx="180" formatCode="0.00">
                  <c:v>47.33</c:v>
                </c:pt>
                <c:pt idx="181" formatCode="0.00">
                  <c:v>52.24</c:v>
                </c:pt>
                <c:pt idx="182" formatCode="0.00">
                  <c:v>62.65</c:v>
                </c:pt>
                <c:pt idx="183" formatCode="0.00">
                  <c:v>76.709999999999994</c:v>
                </c:pt>
                <c:pt idx="184" formatCode="0.00">
                  <c:v>91.85</c:v>
                </c:pt>
                <c:pt idx="185" formatCode="0.00">
                  <c:v>108.02</c:v>
                </c:pt>
                <c:pt idx="186" formatCode="0.00">
                  <c:v>125.15</c:v>
                </c:pt>
                <c:pt idx="187" formatCode="0.00">
                  <c:v>143.19</c:v>
                </c:pt>
                <c:pt idx="188" formatCode="0.00">
                  <c:v>162.07</c:v>
                </c:pt>
                <c:pt idx="189" formatCode="0.00">
                  <c:v>181.76</c:v>
                </c:pt>
                <c:pt idx="190" formatCode="0.00">
                  <c:v>202.21</c:v>
                </c:pt>
                <c:pt idx="191" formatCode="0.00">
                  <c:v>245.21</c:v>
                </c:pt>
                <c:pt idx="192" formatCode="0.00">
                  <c:v>290.75</c:v>
                </c:pt>
                <c:pt idx="193" formatCode="0.00">
                  <c:v>338.56</c:v>
                </c:pt>
                <c:pt idx="194" formatCode="0.00">
                  <c:v>388.38</c:v>
                </c:pt>
                <c:pt idx="195" formatCode="0.00">
                  <c:v>439.99</c:v>
                </c:pt>
                <c:pt idx="196" formatCode="0.00">
                  <c:v>493.21</c:v>
                </c:pt>
                <c:pt idx="197" formatCode="0.00">
                  <c:v>603.76</c:v>
                </c:pt>
                <c:pt idx="198" formatCode="0.00">
                  <c:v>718.8</c:v>
                </c:pt>
                <c:pt idx="199" formatCode="0.00">
                  <c:v>837.36</c:v>
                </c:pt>
                <c:pt idx="200" formatCode="0.00">
                  <c:v>958.61</c:v>
                </c:pt>
                <c:pt idx="201" formatCode="0.00">
                  <c:v>1080</c:v>
                </c:pt>
                <c:pt idx="202" formatCode="0.00">
                  <c:v>1210</c:v>
                </c:pt>
                <c:pt idx="203" formatCode="0.00">
                  <c:v>1330</c:v>
                </c:pt>
                <c:pt idx="204" formatCode="0.00">
                  <c:v>1460</c:v>
                </c:pt>
                <c:pt idx="205" formatCode="0.00">
                  <c:v>1590</c:v>
                </c:pt>
                <c:pt idx="206" formatCode="0.00">
                  <c:v>1710</c:v>
                </c:pt>
                <c:pt idx="207" formatCode="0.00">
                  <c:v>1840</c:v>
                </c:pt>
                <c:pt idx="208" formatCode="0.00">
                  <c:v>2090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DED-48F4-B12E-4BCF85918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933392"/>
        <c:axId val="474937704"/>
      </c:scatterChart>
      <c:valAx>
        <c:axId val="474933392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4937704"/>
        <c:crosses val="autoZero"/>
        <c:crossBetween val="midCat"/>
        <c:majorUnit val="10"/>
      </c:valAx>
      <c:valAx>
        <c:axId val="474937704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4933392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7"/>
          <c:y val="4.2812810791813434E-2"/>
          <c:w val="0.28994361446264111"/>
          <c:h val="0.10935415124391513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srim20Ne_Mylar!$P$5</c:f>
          <c:strCache>
            <c:ptCount val="1"/>
            <c:pt idx="0">
              <c:v>srim20Ne_Mylar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srim20Ne_Mylar!$D$20:$D$228</c:f>
              <c:numCache>
                <c:formatCode>0.000000</c:formatCode>
                <c:ptCount val="209"/>
                <c:pt idx="0">
                  <c:v>9.999949999999999E-6</c:v>
                </c:pt>
                <c:pt idx="1">
                  <c:v>1.1249950000000001E-5</c:v>
                </c:pt>
                <c:pt idx="2">
                  <c:v>1.2499949999999999E-5</c:v>
                </c:pt>
                <c:pt idx="3">
                  <c:v>1.374995E-5</c:v>
                </c:pt>
                <c:pt idx="4">
                  <c:v>1.499995E-5</c:v>
                </c:pt>
                <c:pt idx="5">
                  <c:v>1.6249950000000002E-5</c:v>
                </c:pt>
                <c:pt idx="6">
                  <c:v>1.7499950000000002E-5</c:v>
                </c:pt>
                <c:pt idx="7">
                  <c:v>1.8749950000000002E-5</c:v>
                </c:pt>
                <c:pt idx="8">
                  <c:v>1.9999950000000002E-5</c:v>
                </c:pt>
                <c:pt idx="9">
                  <c:v>2.2499950000000001E-5</c:v>
                </c:pt>
                <c:pt idx="10" formatCode="0.00000">
                  <c:v>2.4999950000000001E-5</c:v>
                </c:pt>
                <c:pt idx="11" formatCode="0.00000">
                  <c:v>2.7499950000000001E-5</c:v>
                </c:pt>
                <c:pt idx="12" formatCode="0.00000">
                  <c:v>2.9999950000000001E-5</c:v>
                </c:pt>
                <c:pt idx="13" formatCode="0.00000">
                  <c:v>3.249995E-5</c:v>
                </c:pt>
                <c:pt idx="14" formatCode="0.00000">
                  <c:v>3.499995E-5</c:v>
                </c:pt>
                <c:pt idx="15" formatCode="0.00000">
                  <c:v>3.999995E-5</c:v>
                </c:pt>
                <c:pt idx="16" formatCode="0.00000">
                  <c:v>4.4999950000000006E-5</c:v>
                </c:pt>
                <c:pt idx="17" formatCode="0.00000">
                  <c:v>4.9999950000000006E-5</c:v>
                </c:pt>
                <c:pt idx="18" formatCode="0.00000">
                  <c:v>5.5000000000000002E-5</c:v>
                </c:pt>
                <c:pt idx="19" formatCode="0.00000">
                  <c:v>5.9999999999999995E-5</c:v>
                </c:pt>
                <c:pt idx="20" formatCode="0.00000">
                  <c:v>6.4999999999999994E-5</c:v>
                </c:pt>
                <c:pt idx="21" formatCode="0.00000">
                  <c:v>6.9999999999999994E-5</c:v>
                </c:pt>
                <c:pt idx="22" formatCode="0.00000">
                  <c:v>7.5000000000000007E-5</c:v>
                </c:pt>
                <c:pt idx="23" formatCode="0.00000">
                  <c:v>8.0000000000000007E-5</c:v>
                </c:pt>
                <c:pt idx="24" formatCode="0.00000">
                  <c:v>8.4999999999999993E-5</c:v>
                </c:pt>
                <c:pt idx="25" formatCode="0.00000">
                  <c:v>8.9999999999999992E-5</c:v>
                </c:pt>
                <c:pt idx="26" formatCode="0.00000">
                  <c:v>1E-4</c:v>
                </c:pt>
                <c:pt idx="27" formatCode="0.00000">
                  <c:v>1.125E-4</c:v>
                </c:pt>
                <c:pt idx="28" formatCode="0.00000">
                  <c:v>1.25E-4</c:v>
                </c:pt>
                <c:pt idx="29" formatCode="0.00000">
                  <c:v>1.3749999999999998E-4</c:v>
                </c:pt>
                <c:pt idx="30" formatCode="0.00000">
                  <c:v>1.5000000000000001E-4</c:v>
                </c:pt>
                <c:pt idx="31" formatCode="0.00000">
                  <c:v>1.6249999999999999E-4</c:v>
                </c:pt>
                <c:pt idx="32" formatCode="0.00000">
                  <c:v>1.75E-4</c:v>
                </c:pt>
                <c:pt idx="33" formatCode="0.00000">
                  <c:v>1.875E-4</c:v>
                </c:pt>
                <c:pt idx="34" formatCode="0.00000">
                  <c:v>2.0000000000000001E-4</c:v>
                </c:pt>
                <c:pt idx="35" formatCode="0.00000">
                  <c:v>2.2499999999999999E-4</c:v>
                </c:pt>
                <c:pt idx="36" formatCode="0.00000">
                  <c:v>2.5000000000000001E-4</c:v>
                </c:pt>
                <c:pt idx="37" formatCode="0.00000">
                  <c:v>2.7499999999999996E-4</c:v>
                </c:pt>
                <c:pt idx="38" formatCode="0.00000">
                  <c:v>3.0000000000000003E-4</c:v>
                </c:pt>
                <c:pt idx="39" formatCode="0.00000">
                  <c:v>3.2499999999999999E-4</c:v>
                </c:pt>
                <c:pt idx="40" formatCode="0.00000">
                  <c:v>3.5E-4</c:v>
                </c:pt>
                <c:pt idx="41" formatCode="0.00000">
                  <c:v>4.0000000000000002E-4</c:v>
                </c:pt>
                <c:pt idx="42" formatCode="0.00000">
                  <c:v>4.4999999999999999E-4</c:v>
                </c:pt>
                <c:pt idx="43" formatCode="0.00000">
                  <c:v>5.0000000000000001E-4</c:v>
                </c:pt>
                <c:pt idx="44" formatCode="0.00000">
                  <c:v>5.4999999999999992E-4</c:v>
                </c:pt>
                <c:pt idx="45" formatCode="0.00000">
                  <c:v>6.0000000000000006E-4</c:v>
                </c:pt>
                <c:pt idx="46" formatCode="0.00000">
                  <c:v>6.4999999999999997E-4</c:v>
                </c:pt>
                <c:pt idx="47" formatCode="0.00000">
                  <c:v>6.9999999999999999E-4</c:v>
                </c:pt>
                <c:pt idx="48" formatCode="0.00000">
                  <c:v>7.5000000000000002E-4</c:v>
                </c:pt>
                <c:pt idx="49" formatCode="0.00000">
                  <c:v>8.0000000000000004E-4</c:v>
                </c:pt>
                <c:pt idx="50" formatCode="0.00000">
                  <c:v>8.5000000000000006E-4</c:v>
                </c:pt>
                <c:pt idx="51" formatCode="0.00000">
                  <c:v>8.9999999999999998E-4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1.6250000000000001E-3</c:v>
                </c:pt>
                <c:pt idx="58" formatCode="0.00000">
                  <c:v>1.7500000000000003E-3</c:v>
                </c:pt>
                <c:pt idx="59" formatCode="0.00000">
                  <c:v>1.8749999999999999E-3</c:v>
                </c:pt>
                <c:pt idx="60" formatCode="0.00000">
                  <c:v>2E-3</c:v>
                </c:pt>
                <c:pt idx="61" formatCode="0.00000">
                  <c:v>2.2499999999999998E-3</c:v>
                </c:pt>
                <c:pt idx="62" formatCode="0.00000">
                  <c:v>2.5000000000000001E-3</c:v>
                </c:pt>
                <c:pt idx="63" formatCode="0.00000">
                  <c:v>2.7499999999999998E-3</c:v>
                </c:pt>
                <c:pt idx="64" formatCode="0.00000">
                  <c:v>3.0000000000000001E-3</c:v>
                </c:pt>
                <c:pt idx="65" formatCode="0.00000">
                  <c:v>3.2500000000000003E-3</c:v>
                </c:pt>
                <c:pt idx="66" formatCode="0.00000">
                  <c:v>3.5000000000000005E-3</c:v>
                </c:pt>
                <c:pt idx="67" formatCode="0.00000">
                  <c:v>4.0000000000000001E-3</c:v>
                </c:pt>
                <c:pt idx="68" formatCode="0.00000">
                  <c:v>4.4999999999999997E-3</c:v>
                </c:pt>
                <c:pt idx="69" formatCode="0.00000">
                  <c:v>5.0000000000000001E-3</c:v>
                </c:pt>
                <c:pt idx="70" formatCode="0.00000">
                  <c:v>5.4999999999999997E-3</c:v>
                </c:pt>
                <c:pt idx="71" formatCode="0.00000">
                  <c:v>6.0000000000000001E-3</c:v>
                </c:pt>
                <c:pt idx="72" formatCode="0.00000">
                  <c:v>6.5000000000000006E-3</c:v>
                </c:pt>
                <c:pt idx="73" formatCode="0.00000">
                  <c:v>7.000000000000001E-3</c:v>
                </c:pt>
                <c:pt idx="74" formatCode="0.00000">
                  <c:v>7.4999999999999997E-3</c:v>
                </c:pt>
                <c:pt idx="75" formatCode="0.00000">
                  <c:v>8.0000000000000002E-3</c:v>
                </c:pt>
                <c:pt idx="76" formatCode="0.00000">
                  <c:v>8.5000000000000006E-3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1.3750000000000002E-2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1.7499999999999998E-2</c:v>
                </c:pt>
                <c:pt idx="85" formatCode="0.00000">
                  <c:v>1.8749999999999999E-2</c:v>
                </c:pt>
                <c:pt idx="86" formatCode="0.00000">
                  <c:v>0.02</c:v>
                </c:pt>
                <c:pt idx="87" formatCode="0.000">
                  <c:v>2.2499999999999999E-2</c:v>
                </c:pt>
                <c:pt idx="88" formatCode="0.000">
                  <c:v>2.5000000000000001E-2</c:v>
                </c:pt>
                <c:pt idx="89" formatCode="0.000">
                  <c:v>2.7500000000000004E-2</c:v>
                </c:pt>
                <c:pt idx="90" formatCode="0.000">
                  <c:v>0.03</c:v>
                </c:pt>
                <c:pt idx="91" formatCode="0.000">
                  <c:v>3.2500000000000001E-2</c:v>
                </c:pt>
                <c:pt idx="92" formatCode="0.000">
                  <c:v>3.4999999999999996E-2</c:v>
                </c:pt>
                <c:pt idx="93" formatCode="0.000">
                  <c:v>0.04</c:v>
                </c:pt>
                <c:pt idx="94" formatCode="0.000">
                  <c:v>4.4999999999999998E-2</c:v>
                </c:pt>
                <c:pt idx="95" formatCode="0.000">
                  <c:v>0.05</c:v>
                </c:pt>
                <c:pt idx="96" formatCode="0.000">
                  <c:v>5.5000000000000007E-2</c:v>
                </c:pt>
                <c:pt idx="97" formatCode="0.000">
                  <c:v>0.06</c:v>
                </c:pt>
                <c:pt idx="98" formatCode="0.000">
                  <c:v>6.5000000000000002E-2</c:v>
                </c:pt>
                <c:pt idx="99" formatCode="0.000">
                  <c:v>6.9999999999999993E-2</c:v>
                </c:pt>
                <c:pt idx="100" formatCode="0.000">
                  <c:v>7.4999999999999997E-2</c:v>
                </c:pt>
                <c:pt idx="101" formatCode="0.000">
                  <c:v>0.08</c:v>
                </c:pt>
                <c:pt idx="102" formatCode="0.000">
                  <c:v>8.4999999999999992E-2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0.1875</c:v>
                </c:pt>
                <c:pt idx="112" formatCode="0.000">
                  <c:v>0.2</c:v>
                </c:pt>
                <c:pt idx="113" formatCode="0.000">
                  <c:v>0.22500000000000001</c:v>
                </c:pt>
                <c:pt idx="114" formatCode="0.000">
                  <c:v>0.25</c:v>
                </c:pt>
                <c:pt idx="115" formatCode="0.000">
                  <c:v>0.27500000000000002</c:v>
                </c:pt>
                <c:pt idx="116" formatCode="0.000">
                  <c:v>0.3</c:v>
                </c:pt>
                <c:pt idx="117" formatCode="0.000">
                  <c:v>0.32500000000000001</c:v>
                </c:pt>
                <c:pt idx="118" formatCode="0.000">
                  <c:v>0.35</c:v>
                </c:pt>
                <c:pt idx="119" formatCode="0.000">
                  <c:v>0.4</c:v>
                </c:pt>
                <c:pt idx="120" formatCode="0.000">
                  <c:v>0.45</c:v>
                </c:pt>
                <c:pt idx="121" formatCode="0.000">
                  <c:v>0.5</c:v>
                </c:pt>
                <c:pt idx="122" formatCode="0.000">
                  <c:v>0.55000000000000004</c:v>
                </c:pt>
                <c:pt idx="123" formatCode="0.000">
                  <c:v>0.6</c:v>
                </c:pt>
                <c:pt idx="124" formatCode="0.000">
                  <c:v>0.65</c:v>
                </c:pt>
                <c:pt idx="125" formatCode="0.000">
                  <c:v>0.7</c:v>
                </c:pt>
                <c:pt idx="126" formatCode="0.000">
                  <c:v>0.75</c:v>
                </c:pt>
                <c:pt idx="127" formatCode="0.000">
                  <c:v>0.8</c:v>
                </c:pt>
                <c:pt idx="128" formatCode="0.000">
                  <c:v>0.85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1.875</c:v>
                </c:pt>
                <c:pt idx="138" formatCode="0.000">
                  <c:v>2</c:v>
                </c:pt>
                <c:pt idx="139" formatCode="0.000">
                  <c:v>2.25</c:v>
                </c:pt>
                <c:pt idx="140" formatCode="0.000">
                  <c:v>2.5</c:v>
                </c:pt>
                <c:pt idx="141" formatCode="0.000">
                  <c:v>2.75</c:v>
                </c:pt>
                <c:pt idx="142" formatCode="0.000">
                  <c:v>3</c:v>
                </c:pt>
                <c:pt idx="143" formatCode="0.000">
                  <c:v>3.25</c:v>
                </c:pt>
                <c:pt idx="144" formatCode="0.000">
                  <c:v>3.5</c:v>
                </c:pt>
                <c:pt idx="145" formatCode="0.000">
                  <c:v>4</c:v>
                </c:pt>
                <c:pt idx="146" formatCode="0.000">
                  <c:v>4.5</c:v>
                </c:pt>
                <c:pt idx="147" formatCode="0.000">
                  <c:v>5</c:v>
                </c:pt>
                <c:pt idx="148" formatCode="0.000">
                  <c:v>5.5</c:v>
                </c:pt>
                <c:pt idx="149" formatCode="0.000">
                  <c:v>6</c:v>
                </c:pt>
                <c:pt idx="150" formatCode="0.000">
                  <c:v>6.5</c:v>
                </c:pt>
                <c:pt idx="151" formatCode="0.000">
                  <c:v>7</c:v>
                </c:pt>
                <c:pt idx="152" formatCode="0.000">
                  <c:v>7.5</c:v>
                </c:pt>
                <c:pt idx="153" formatCode="0.000">
                  <c:v>8</c:v>
                </c:pt>
                <c:pt idx="154" formatCode="0.000">
                  <c:v>8.5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18.75</c:v>
                </c:pt>
                <c:pt idx="164" formatCode="0.000">
                  <c:v>20</c:v>
                </c:pt>
                <c:pt idx="165" formatCode="0.000">
                  <c:v>22.5</c:v>
                </c:pt>
                <c:pt idx="166" formatCode="0.000">
                  <c:v>25</c:v>
                </c:pt>
                <c:pt idx="167" formatCode="0.000">
                  <c:v>27.5</c:v>
                </c:pt>
                <c:pt idx="168" formatCode="0.000">
                  <c:v>30</c:v>
                </c:pt>
                <c:pt idx="169" formatCode="0.000">
                  <c:v>32.5</c:v>
                </c:pt>
                <c:pt idx="170" formatCode="0.000">
                  <c:v>35</c:v>
                </c:pt>
                <c:pt idx="171" formatCode="0.000">
                  <c:v>40</c:v>
                </c:pt>
                <c:pt idx="172" formatCode="0.000">
                  <c:v>45</c:v>
                </c:pt>
                <c:pt idx="173" formatCode="0.000">
                  <c:v>50</c:v>
                </c:pt>
                <c:pt idx="174" formatCode="0.000">
                  <c:v>55</c:v>
                </c:pt>
                <c:pt idx="175" formatCode="0.000">
                  <c:v>60</c:v>
                </c:pt>
                <c:pt idx="176" formatCode="0.000">
                  <c:v>65</c:v>
                </c:pt>
                <c:pt idx="177" formatCode="0.000">
                  <c:v>70</c:v>
                </c:pt>
                <c:pt idx="178" formatCode="0.000">
                  <c:v>75</c:v>
                </c:pt>
                <c:pt idx="179" formatCode="0.000">
                  <c:v>80</c:v>
                </c:pt>
                <c:pt idx="180" formatCode="0.000">
                  <c:v>85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187.5</c:v>
                </c:pt>
                <c:pt idx="190" formatCode="0.000">
                  <c:v>200</c:v>
                </c:pt>
                <c:pt idx="191" formatCode="0.000">
                  <c:v>225</c:v>
                </c:pt>
                <c:pt idx="192" formatCode="0.000">
                  <c:v>250</c:v>
                </c:pt>
                <c:pt idx="193" formatCode="0.000">
                  <c:v>275</c:v>
                </c:pt>
                <c:pt idx="194" formatCode="0.000">
                  <c:v>300</c:v>
                </c:pt>
                <c:pt idx="195" formatCode="0.000">
                  <c:v>325</c:v>
                </c:pt>
                <c:pt idx="196" formatCode="0.000">
                  <c:v>350</c:v>
                </c:pt>
                <c:pt idx="197" formatCode="0.000">
                  <c:v>400</c:v>
                </c:pt>
                <c:pt idx="198" formatCode="0.000">
                  <c:v>450</c:v>
                </c:pt>
                <c:pt idx="199" formatCode="0.000">
                  <c:v>500</c:v>
                </c:pt>
                <c:pt idx="200" formatCode="0.000">
                  <c:v>550</c:v>
                </c:pt>
                <c:pt idx="201" formatCode="0.000">
                  <c:v>600</c:v>
                </c:pt>
                <c:pt idx="202" formatCode="0.000">
                  <c:v>650</c:v>
                </c:pt>
                <c:pt idx="203" formatCode="0.000">
                  <c:v>700</c:v>
                </c:pt>
                <c:pt idx="204" formatCode="0.000">
                  <c:v>750</c:v>
                </c:pt>
                <c:pt idx="205" formatCode="0.000">
                  <c:v>800</c:v>
                </c:pt>
                <c:pt idx="206" formatCode="0.000">
                  <c:v>850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srim20Ne_Mylar!$E$20:$E$228</c:f>
              <c:numCache>
                <c:formatCode>0.000E+00</c:formatCode>
                <c:ptCount val="209"/>
                <c:pt idx="0">
                  <c:v>7.0300000000000001E-2</c:v>
                </c:pt>
                <c:pt idx="1">
                  <c:v>7.4560000000000001E-2</c:v>
                </c:pt>
                <c:pt idx="2">
                  <c:v>7.8589999999999993E-2</c:v>
                </c:pt>
                <c:pt idx="3">
                  <c:v>8.2430000000000003E-2</c:v>
                </c:pt>
                <c:pt idx="4">
                  <c:v>8.609E-2</c:v>
                </c:pt>
                <c:pt idx="5">
                  <c:v>8.9609999999999995E-2</c:v>
                </c:pt>
                <c:pt idx="6">
                  <c:v>9.2990000000000003E-2</c:v>
                </c:pt>
                <c:pt idx="7">
                  <c:v>9.6259999999999998E-2</c:v>
                </c:pt>
                <c:pt idx="8">
                  <c:v>9.9409999999999998E-2</c:v>
                </c:pt>
                <c:pt idx="9">
                  <c:v>0.10539999999999999</c:v>
                </c:pt>
                <c:pt idx="10">
                  <c:v>0.1111</c:v>
                </c:pt>
                <c:pt idx="11">
                  <c:v>0.1166</c:v>
                </c:pt>
                <c:pt idx="12">
                  <c:v>0.12180000000000001</c:v>
                </c:pt>
                <c:pt idx="13">
                  <c:v>0.12670000000000001</c:v>
                </c:pt>
                <c:pt idx="14">
                  <c:v>0.13150000000000001</c:v>
                </c:pt>
                <c:pt idx="15">
                  <c:v>0.1406</c:v>
                </c:pt>
                <c:pt idx="16">
                  <c:v>0.14910000000000001</c:v>
                </c:pt>
                <c:pt idx="17">
                  <c:v>0.15720000000000001</c:v>
                </c:pt>
                <c:pt idx="18">
                  <c:v>0.16489999999999999</c:v>
                </c:pt>
                <c:pt idx="19">
                  <c:v>0.17219999999999999</c:v>
                </c:pt>
                <c:pt idx="20">
                  <c:v>0.1792</c:v>
                </c:pt>
                <c:pt idx="21">
                  <c:v>0.186</c:v>
                </c:pt>
                <c:pt idx="22">
                  <c:v>0.1925</c:v>
                </c:pt>
                <c:pt idx="23">
                  <c:v>0.1988</c:v>
                </c:pt>
                <c:pt idx="24">
                  <c:v>0.2049</c:v>
                </c:pt>
                <c:pt idx="25">
                  <c:v>0.2109</c:v>
                </c:pt>
                <c:pt idx="26">
                  <c:v>0.2223</c:v>
                </c:pt>
                <c:pt idx="27">
                  <c:v>0.23580000000000001</c:v>
                </c:pt>
                <c:pt idx="28">
                  <c:v>0.2485</c:v>
                </c:pt>
                <c:pt idx="29">
                  <c:v>0.26069999999999999</c:v>
                </c:pt>
                <c:pt idx="30">
                  <c:v>0.27229999999999999</c:v>
                </c:pt>
                <c:pt idx="31">
                  <c:v>0.28339999999999999</c:v>
                </c:pt>
                <c:pt idx="32">
                  <c:v>0.29409999999999997</c:v>
                </c:pt>
                <c:pt idx="33">
                  <c:v>0.3044</c:v>
                </c:pt>
                <c:pt idx="34">
                  <c:v>0.31440000000000001</c:v>
                </c:pt>
                <c:pt idx="35">
                  <c:v>0.33350000000000002</c:v>
                </c:pt>
                <c:pt idx="36">
                  <c:v>0.35149999999999998</c:v>
                </c:pt>
                <c:pt idx="37">
                  <c:v>0.36859999999999998</c:v>
                </c:pt>
                <c:pt idx="38">
                  <c:v>0.38500000000000001</c:v>
                </c:pt>
                <c:pt idx="39">
                  <c:v>0.40079999999999999</c:v>
                </c:pt>
                <c:pt idx="40">
                  <c:v>0.41589999999999999</c:v>
                </c:pt>
                <c:pt idx="41">
                  <c:v>0.4446</c:v>
                </c:pt>
                <c:pt idx="42">
                  <c:v>0.47160000000000002</c:v>
                </c:pt>
                <c:pt idx="43">
                  <c:v>0.49709999999999999</c:v>
                </c:pt>
                <c:pt idx="44">
                  <c:v>0.52139999999999997</c:v>
                </c:pt>
                <c:pt idx="45">
                  <c:v>0.54449999999999998</c:v>
                </c:pt>
                <c:pt idx="46">
                  <c:v>0.56679999999999997</c:v>
                </c:pt>
                <c:pt idx="47">
                  <c:v>0.58819999999999995</c:v>
                </c:pt>
                <c:pt idx="48">
                  <c:v>0.60880000000000001</c:v>
                </c:pt>
                <c:pt idx="49">
                  <c:v>0.62880000000000003</c:v>
                </c:pt>
                <c:pt idx="50">
                  <c:v>0.64810000000000001</c:v>
                </c:pt>
                <c:pt idx="51">
                  <c:v>0.66690000000000005</c:v>
                </c:pt>
                <c:pt idx="52">
                  <c:v>0.70299999999999996</c:v>
                </c:pt>
                <c:pt idx="53">
                  <c:v>0.74570000000000003</c:v>
                </c:pt>
                <c:pt idx="54">
                  <c:v>0.78600000000000003</c:v>
                </c:pt>
                <c:pt idx="55">
                  <c:v>0.82440000000000002</c:v>
                </c:pt>
                <c:pt idx="56">
                  <c:v>0.86099999999999999</c:v>
                </c:pt>
                <c:pt idx="57">
                  <c:v>0.8962</c:v>
                </c:pt>
                <c:pt idx="58">
                  <c:v>0.93</c:v>
                </c:pt>
                <c:pt idx="59">
                  <c:v>0.9627</c:v>
                </c:pt>
                <c:pt idx="60">
                  <c:v>0.99419999999999997</c:v>
                </c:pt>
                <c:pt idx="61">
                  <c:v>1.1240000000000001</c:v>
                </c:pt>
                <c:pt idx="62">
                  <c:v>1.2230000000000001</c:v>
                </c:pt>
                <c:pt idx="63">
                  <c:v>1.3029999999999999</c:v>
                </c:pt>
                <c:pt idx="64">
                  <c:v>1.3680000000000001</c:v>
                </c:pt>
                <c:pt idx="65">
                  <c:v>1.423</c:v>
                </c:pt>
                <c:pt idx="66">
                  <c:v>1.47</c:v>
                </c:pt>
                <c:pt idx="67">
                  <c:v>1.548</c:v>
                </c:pt>
                <c:pt idx="68">
                  <c:v>1.613</c:v>
                </c:pt>
                <c:pt idx="69">
                  <c:v>1.67</c:v>
                </c:pt>
                <c:pt idx="70">
                  <c:v>1.7230000000000001</c:v>
                </c:pt>
                <c:pt idx="71">
                  <c:v>1.774</c:v>
                </c:pt>
                <c:pt idx="72">
                  <c:v>1.823</c:v>
                </c:pt>
                <c:pt idx="73">
                  <c:v>1.873</c:v>
                </c:pt>
                <c:pt idx="74">
                  <c:v>1.9219999999999999</c:v>
                </c:pt>
                <c:pt idx="75">
                  <c:v>1.9710000000000001</c:v>
                </c:pt>
                <c:pt idx="76">
                  <c:v>2.0209999999999999</c:v>
                </c:pt>
                <c:pt idx="77">
                  <c:v>2.0710000000000002</c:v>
                </c:pt>
                <c:pt idx="78">
                  <c:v>2.17</c:v>
                </c:pt>
                <c:pt idx="79">
                  <c:v>2.2949999999999999</c:v>
                </c:pt>
                <c:pt idx="80">
                  <c:v>2.419</c:v>
                </c:pt>
                <c:pt idx="81">
                  <c:v>2.5419999999999998</c:v>
                </c:pt>
                <c:pt idx="82">
                  <c:v>2.665</c:v>
                </c:pt>
                <c:pt idx="83">
                  <c:v>2.7869999999999999</c:v>
                </c:pt>
                <c:pt idx="84">
                  <c:v>2.9079999999999999</c:v>
                </c:pt>
                <c:pt idx="85">
                  <c:v>3.028</c:v>
                </c:pt>
                <c:pt idx="86">
                  <c:v>3.1480000000000001</c:v>
                </c:pt>
                <c:pt idx="87">
                  <c:v>3.3839999999999999</c:v>
                </c:pt>
                <c:pt idx="88">
                  <c:v>3.6150000000000002</c:v>
                </c:pt>
                <c:pt idx="89">
                  <c:v>3.8380000000000001</c:v>
                </c:pt>
                <c:pt idx="90">
                  <c:v>4.0540000000000003</c:v>
                </c:pt>
                <c:pt idx="91">
                  <c:v>4.2629999999999999</c:v>
                </c:pt>
                <c:pt idx="92">
                  <c:v>4.4640000000000004</c:v>
                </c:pt>
                <c:pt idx="93">
                  <c:v>4.8449999999999998</c:v>
                </c:pt>
                <c:pt idx="94">
                  <c:v>5.2009999999999996</c:v>
                </c:pt>
                <c:pt idx="95">
                  <c:v>5.5339999999999998</c:v>
                </c:pt>
                <c:pt idx="96">
                  <c:v>5.8490000000000002</c:v>
                </c:pt>
                <c:pt idx="97">
                  <c:v>6.1459999999999999</c:v>
                </c:pt>
                <c:pt idx="98">
                  <c:v>6.43</c:v>
                </c:pt>
                <c:pt idx="99">
                  <c:v>6.7009999999999996</c:v>
                </c:pt>
                <c:pt idx="100">
                  <c:v>6.96</c:v>
                </c:pt>
                <c:pt idx="101">
                  <c:v>7.21</c:v>
                </c:pt>
                <c:pt idx="102">
                  <c:v>7.45</c:v>
                </c:pt>
                <c:pt idx="103">
                  <c:v>7.6820000000000004</c:v>
                </c:pt>
                <c:pt idx="104">
                  <c:v>8.1229999999999993</c:v>
                </c:pt>
                <c:pt idx="105">
                  <c:v>8.6349999999999998</c:v>
                </c:pt>
                <c:pt idx="106">
                  <c:v>9.1069999999999993</c:v>
                </c:pt>
                <c:pt idx="107">
                  <c:v>9.5440000000000005</c:v>
                </c:pt>
                <c:pt idx="108">
                  <c:v>9.9459999999999997</c:v>
                </c:pt>
                <c:pt idx="109">
                  <c:v>10.32</c:v>
                </c:pt>
                <c:pt idx="110">
                  <c:v>10.66</c:v>
                </c:pt>
                <c:pt idx="111">
                  <c:v>10.97</c:v>
                </c:pt>
                <c:pt idx="112">
                  <c:v>11.26</c:v>
                </c:pt>
                <c:pt idx="113">
                  <c:v>11.76</c:v>
                </c:pt>
                <c:pt idx="114">
                  <c:v>12.19</c:v>
                </c:pt>
                <c:pt idx="115">
                  <c:v>12.55</c:v>
                </c:pt>
                <c:pt idx="116">
                  <c:v>12.85</c:v>
                </c:pt>
                <c:pt idx="117">
                  <c:v>13.1</c:v>
                </c:pt>
                <c:pt idx="118">
                  <c:v>13.31</c:v>
                </c:pt>
                <c:pt idx="119">
                  <c:v>13.63</c:v>
                </c:pt>
                <c:pt idx="120">
                  <c:v>13.84</c:v>
                </c:pt>
                <c:pt idx="121">
                  <c:v>13.97</c:v>
                </c:pt>
                <c:pt idx="122">
                  <c:v>14.04</c:v>
                </c:pt>
                <c:pt idx="123">
                  <c:v>14.05</c:v>
                </c:pt>
                <c:pt idx="124">
                  <c:v>14.02</c:v>
                </c:pt>
                <c:pt idx="125">
                  <c:v>13.96</c:v>
                </c:pt>
                <c:pt idx="126">
                  <c:v>13.87</c:v>
                </c:pt>
                <c:pt idx="127">
                  <c:v>13.77</c:v>
                </c:pt>
                <c:pt idx="128">
                  <c:v>13.65</c:v>
                </c:pt>
                <c:pt idx="129">
                  <c:v>13.52</c:v>
                </c:pt>
                <c:pt idx="130">
                  <c:v>13.24</c:v>
                </c:pt>
                <c:pt idx="131">
                  <c:v>12.88</c:v>
                </c:pt>
                <c:pt idx="132">
                  <c:v>12.52</c:v>
                </c:pt>
                <c:pt idx="133">
                  <c:v>12.16</c:v>
                </c:pt>
                <c:pt idx="134">
                  <c:v>11.82</c:v>
                </c:pt>
                <c:pt idx="135">
                  <c:v>11.49</c:v>
                </c:pt>
                <c:pt idx="136">
                  <c:v>11.18</c:v>
                </c:pt>
                <c:pt idx="137">
                  <c:v>10.88</c:v>
                </c:pt>
                <c:pt idx="138">
                  <c:v>10.6</c:v>
                </c:pt>
                <c:pt idx="139">
                  <c:v>10.220000000000001</c:v>
                </c:pt>
                <c:pt idx="140">
                  <c:v>9.7539999999999996</c:v>
                </c:pt>
                <c:pt idx="141">
                  <c:v>9.3249999999999993</c:v>
                </c:pt>
                <c:pt idx="142">
                  <c:v>8.9369999999999994</c:v>
                </c:pt>
                <c:pt idx="143">
                  <c:v>8.5839999999999996</c:v>
                </c:pt>
                <c:pt idx="144">
                  <c:v>8.2620000000000005</c:v>
                </c:pt>
                <c:pt idx="145">
                  <c:v>7.6920000000000002</c:v>
                </c:pt>
                <c:pt idx="146">
                  <c:v>7.202</c:v>
                </c:pt>
                <c:pt idx="147">
                  <c:v>6.7750000000000004</c:v>
                </c:pt>
                <c:pt idx="148">
                  <c:v>6.3970000000000002</c:v>
                </c:pt>
                <c:pt idx="149">
                  <c:v>6.06</c:v>
                </c:pt>
                <c:pt idx="150">
                  <c:v>5.758</c:v>
                </c:pt>
                <c:pt idx="151">
                  <c:v>5.484</c:v>
                </c:pt>
                <c:pt idx="152">
                  <c:v>5.2350000000000003</c:v>
                </c:pt>
                <c:pt idx="153">
                  <c:v>5.0069999999999997</c:v>
                </c:pt>
                <c:pt idx="154">
                  <c:v>4.7969999999999997</c:v>
                </c:pt>
                <c:pt idx="155">
                  <c:v>4.6040000000000001</c:v>
                </c:pt>
                <c:pt idx="156">
                  <c:v>4.2590000000000003</c:v>
                </c:pt>
                <c:pt idx="157">
                  <c:v>3.8919999999999999</c:v>
                </c:pt>
                <c:pt idx="158">
                  <c:v>3.581</c:v>
                </c:pt>
                <c:pt idx="159">
                  <c:v>3.3140000000000001</c:v>
                </c:pt>
                <c:pt idx="160">
                  <c:v>3.0830000000000002</c:v>
                </c:pt>
                <c:pt idx="161">
                  <c:v>2.8820000000000001</c:v>
                </c:pt>
                <c:pt idx="162">
                  <c:v>2.7069999999999999</c:v>
                </c:pt>
                <c:pt idx="163">
                  <c:v>2.552</c:v>
                </c:pt>
                <c:pt idx="164">
                  <c:v>2.4159999999999999</c:v>
                </c:pt>
                <c:pt idx="165">
                  <c:v>2.1890000000000001</c:v>
                </c:pt>
                <c:pt idx="166">
                  <c:v>2.0089999999999999</c:v>
                </c:pt>
                <c:pt idx="167">
                  <c:v>1.8680000000000001</c:v>
                </c:pt>
                <c:pt idx="168">
                  <c:v>1.7569999999999999</c:v>
                </c:pt>
                <c:pt idx="169">
                  <c:v>1.6459999999999999</c:v>
                </c:pt>
                <c:pt idx="170">
                  <c:v>1.55</c:v>
                </c:pt>
                <c:pt idx="171">
                  <c:v>1.391</c:v>
                </c:pt>
                <c:pt idx="172">
                  <c:v>1.2649999999999999</c:v>
                </c:pt>
                <c:pt idx="173">
                  <c:v>1.1619999999999999</c:v>
                </c:pt>
                <c:pt idx="174">
                  <c:v>1.077</c:v>
                </c:pt>
                <c:pt idx="175">
                  <c:v>1.0049999999999999</c:v>
                </c:pt>
                <c:pt idx="176">
                  <c:v>0.94379999999999997</c:v>
                </c:pt>
                <c:pt idx="177">
                  <c:v>0.89039999999999997</c:v>
                </c:pt>
                <c:pt idx="178">
                  <c:v>0.84379999999999999</c:v>
                </c:pt>
                <c:pt idx="179">
                  <c:v>0.80259999999999998</c:v>
                </c:pt>
                <c:pt idx="180">
                  <c:v>0.76600000000000001</c:v>
                </c:pt>
                <c:pt idx="181">
                  <c:v>0.73329999999999995</c:v>
                </c:pt>
                <c:pt idx="182">
                  <c:v>0.67710000000000004</c:v>
                </c:pt>
                <c:pt idx="183">
                  <c:v>0.62019999999999997</c:v>
                </c:pt>
                <c:pt idx="184">
                  <c:v>0.57410000000000005</c:v>
                </c:pt>
                <c:pt idx="185">
                  <c:v>0.53610000000000002</c:v>
                </c:pt>
                <c:pt idx="186">
                  <c:v>0.50409999999999999</c:v>
                </c:pt>
                <c:pt idx="187">
                  <c:v>0.47689999999999999</c:v>
                </c:pt>
                <c:pt idx="188">
                  <c:v>0.45340000000000003</c:v>
                </c:pt>
                <c:pt idx="189">
                  <c:v>0.43290000000000001</c:v>
                </c:pt>
                <c:pt idx="190">
                  <c:v>0.41499999999999998</c:v>
                </c:pt>
                <c:pt idx="191">
                  <c:v>0.38479999999999998</c:v>
                </c:pt>
                <c:pt idx="192">
                  <c:v>0.36059999999999998</c:v>
                </c:pt>
                <c:pt idx="193">
                  <c:v>0.3407</c:v>
                </c:pt>
                <c:pt idx="194">
                  <c:v>0.3241</c:v>
                </c:pt>
                <c:pt idx="195">
                  <c:v>0.31009999999999999</c:v>
                </c:pt>
                <c:pt idx="196">
                  <c:v>0.29799999999999999</c:v>
                </c:pt>
                <c:pt idx="197">
                  <c:v>0.27850000000000003</c:v>
                </c:pt>
                <c:pt idx="198">
                  <c:v>0.26340000000000002</c:v>
                </c:pt>
                <c:pt idx="199">
                  <c:v>0.25140000000000001</c:v>
                </c:pt>
                <c:pt idx="200">
                  <c:v>0.24179999999999999</c:v>
                </c:pt>
                <c:pt idx="201">
                  <c:v>0.23380000000000001</c:v>
                </c:pt>
                <c:pt idx="202">
                  <c:v>0.22720000000000001</c:v>
                </c:pt>
                <c:pt idx="203">
                  <c:v>0.22159999999999999</c:v>
                </c:pt>
                <c:pt idx="204">
                  <c:v>0.21679999999999999</c:v>
                </c:pt>
                <c:pt idx="205">
                  <c:v>0.2127</c:v>
                </c:pt>
                <c:pt idx="206">
                  <c:v>0.2092</c:v>
                </c:pt>
                <c:pt idx="207">
                  <c:v>0.20610000000000001</c:v>
                </c:pt>
                <c:pt idx="208">
                  <c:v>0.2011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5C6-4C2F-8CCC-E71082BBC48C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srim20Ne_Mylar!$D$20:$D$228</c:f>
              <c:numCache>
                <c:formatCode>0.000000</c:formatCode>
                <c:ptCount val="209"/>
                <c:pt idx="0">
                  <c:v>9.999949999999999E-6</c:v>
                </c:pt>
                <c:pt idx="1">
                  <c:v>1.1249950000000001E-5</c:v>
                </c:pt>
                <c:pt idx="2">
                  <c:v>1.2499949999999999E-5</c:v>
                </c:pt>
                <c:pt idx="3">
                  <c:v>1.374995E-5</c:v>
                </c:pt>
                <c:pt idx="4">
                  <c:v>1.499995E-5</c:v>
                </c:pt>
                <c:pt idx="5">
                  <c:v>1.6249950000000002E-5</c:v>
                </c:pt>
                <c:pt idx="6">
                  <c:v>1.7499950000000002E-5</c:v>
                </c:pt>
                <c:pt idx="7">
                  <c:v>1.8749950000000002E-5</c:v>
                </c:pt>
                <c:pt idx="8">
                  <c:v>1.9999950000000002E-5</c:v>
                </c:pt>
                <c:pt idx="9">
                  <c:v>2.2499950000000001E-5</c:v>
                </c:pt>
                <c:pt idx="10" formatCode="0.00000">
                  <c:v>2.4999950000000001E-5</c:v>
                </c:pt>
                <c:pt idx="11" formatCode="0.00000">
                  <c:v>2.7499950000000001E-5</c:v>
                </c:pt>
                <c:pt idx="12" formatCode="0.00000">
                  <c:v>2.9999950000000001E-5</c:v>
                </c:pt>
                <c:pt idx="13" formatCode="0.00000">
                  <c:v>3.249995E-5</c:v>
                </c:pt>
                <c:pt idx="14" formatCode="0.00000">
                  <c:v>3.499995E-5</c:v>
                </c:pt>
                <c:pt idx="15" formatCode="0.00000">
                  <c:v>3.999995E-5</c:v>
                </c:pt>
                <c:pt idx="16" formatCode="0.00000">
                  <c:v>4.4999950000000006E-5</c:v>
                </c:pt>
                <c:pt idx="17" formatCode="0.00000">
                  <c:v>4.9999950000000006E-5</c:v>
                </c:pt>
                <c:pt idx="18" formatCode="0.00000">
                  <c:v>5.5000000000000002E-5</c:v>
                </c:pt>
                <c:pt idx="19" formatCode="0.00000">
                  <c:v>5.9999999999999995E-5</c:v>
                </c:pt>
                <c:pt idx="20" formatCode="0.00000">
                  <c:v>6.4999999999999994E-5</c:v>
                </c:pt>
                <c:pt idx="21" formatCode="0.00000">
                  <c:v>6.9999999999999994E-5</c:v>
                </c:pt>
                <c:pt idx="22" formatCode="0.00000">
                  <c:v>7.5000000000000007E-5</c:v>
                </c:pt>
                <c:pt idx="23" formatCode="0.00000">
                  <c:v>8.0000000000000007E-5</c:v>
                </c:pt>
                <c:pt idx="24" formatCode="0.00000">
                  <c:v>8.4999999999999993E-5</c:v>
                </c:pt>
                <c:pt idx="25" formatCode="0.00000">
                  <c:v>8.9999999999999992E-5</c:v>
                </c:pt>
                <c:pt idx="26" formatCode="0.00000">
                  <c:v>1E-4</c:v>
                </c:pt>
                <c:pt idx="27" formatCode="0.00000">
                  <c:v>1.125E-4</c:v>
                </c:pt>
                <c:pt idx="28" formatCode="0.00000">
                  <c:v>1.25E-4</c:v>
                </c:pt>
                <c:pt idx="29" formatCode="0.00000">
                  <c:v>1.3749999999999998E-4</c:v>
                </c:pt>
                <c:pt idx="30" formatCode="0.00000">
                  <c:v>1.5000000000000001E-4</c:v>
                </c:pt>
                <c:pt idx="31" formatCode="0.00000">
                  <c:v>1.6249999999999999E-4</c:v>
                </c:pt>
                <c:pt idx="32" formatCode="0.00000">
                  <c:v>1.75E-4</c:v>
                </c:pt>
                <c:pt idx="33" formatCode="0.00000">
                  <c:v>1.875E-4</c:v>
                </c:pt>
                <c:pt idx="34" formatCode="0.00000">
                  <c:v>2.0000000000000001E-4</c:v>
                </c:pt>
                <c:pt idx="35" formatCode="0.00000">
                  <c:v>2.2499999999999999E-4</c:v>
                </c:pt>
                <c:pt idx="36" formatCode="0.00000">
                  <c:v>2.5000000000000001E-4</c:v>
                </c:pt>
                <c:pt idx="37" formatCode="0.00000">
                  <c:v>2.7499999999999996E-4</c:v>
                </c:pt>
                <c:pt idx="38" formatCode="0.00000">
                  <c:v>3.0000000000000003E-4</c:v>
                </c:pt>
                <c:pt idx="39" formatCode="0.00000">
                  <c:v>3.2499999999999999E-4</c:v>
                </c:pt>
                <c:pt idx="40" formatCode="0.00000">
                  <c:v>3.5E-4</c:v>
                </c:pt>
                <c:pt idx="41" formatCode="0.00000">
                  <c:v>4.0000000000000002E-4</c:v>
                </c:pt>
                <c:pt idx="42" formatCode="0.00000">
                  <c:v>4.4999999999999999E-4</c:v>
                </c:pt>
                <c:pt idx="43" formatCode="0.00000">
                  <c:v>5.0000000000000001E-4</c:v>
                </c:pt>
                <c:pt idx="44" formatCode="0.00000">
                  <c:v>5.4999999999999992E-4</c:v>
                </c:pt>
                <c:pt idx="45" formatCode="0.00000">
                  <c:v>6.0000000000000006E-4</c:v>
                </c:pt>
                <c:pt idx="46" formatCode="0.00000">
                  <c:v>6.4999999999999997E-4</c:v>
                </c:pt>
                <c:pt idx="47" formatCode="0.00000">
                  <c:v>6.9999999999999999E-4</c:v>
                </c:pt>
                <c:pt idx="48" formatCode="0.00000">
                  <c:v>7.5000000000000002E-4</c:v>
                </c:pt>
                <c:pt idx="49" formatCode="0.00000">
                  <c:v>8.0000000000000004E-4</c:v>
                </c:pt>
                <c:pt idx="50" formatCode="0.00000">
                  <c:v>8.5000000000000006E-4</c:v>
                </c:pt>
                <c:pt idx="51" formatCode="0.00000">
                  <c:v>8.9999999999999998E-4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1.6250000000000001E-3</c:v>
                </c:pt>
                <c:pt idx="58" formatCode="0.00000">
                  <c:v>1.7500000000000003E-3</c:v>
                </c:pt>
                <c:pt idx="59" formatCode="0.00000">
                  <c:v>1.8749999999999999E-3</c:v>
                </c:pt>
                <c:pt idx="60" formatCode="0.00000">
                  <c:v>2E-3</c:v>
                </c:pt>
                <c:pt idx="61" formatCode="0.00000">
                  <c:v>2.2499999999999998E-3</c:v>
                </c:pt>
                <c:pt idx="62" formatCode="0.00000">
                  <c:v>2.5000000000000001E-3</c:v>
                </c:pt>
                <c:pt idx="63" formatCode="0.00000">
                  <c:v>2.7499999999999998E-3</c:v>
                </c:pt>
                <c:pt idx="64" formatCode="0.00000">
                  <c:v>3.0000000000000001E-3</c:v>
                </c:pt>
                <c:pt idx="65" formatCode="0.00000">
                  <c:v>3.2500000000000003E-3</c:v>
                </c:pt>
                <c:pt idx="66" formatCode="0.00000">
                  <c:v>3.5000000000000005E-3</c:v>
                </c:pt>
                <c:pt idx="67" formatCode="0.00000">
                  <c:v>4.0000000000000001E-3</c:v>
                </c:pt>
                <c:pt idx="68" formatCode="0.00000">
                  <c:v>4.4999999999999997E-3</c:v>
                </c:pt>
                <c:pt idx="69" formatCode="0.00000">
                  <c:v>5.0000000000000001E-3</c:v>
                </c:pt>
                <c:pt idx="70" formatCode="0.00000">
                  <c:v>5.4999999999999997E-3</c:v>
                </c:pt>
                <c:pt idx="71" formatCode="0.00000">
                  <c:v>6.0000000000000001E-3</c:v>
                </c:pt>
                <c:pt idx="72" formatCode="0.00000">
                  <c:v>6.5000000000000006E-3</c:v>
                </c:pt>
                <c:pt idx="73" formatCode="0.00000">
                  <c:v>7.000000000000001E-3</c:v>
                </c:pt>
                <c:pt idx="74" formatCode="0.00000">
                  <c:v>7.4999999999999997E-3</c:v>
                </c:pt>
                <c:pt idx="75" formatCode="0.00000">
                  <c:v>8.0000000000000002E-3</c:v>
                </c:pt>
                <c:pt idx="76" formatCode="0.00000">
                  <c:v>8.5000000000000006E-3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1.3750000000000002E-2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1.7499999999999998E-2</c:v>
                </c:pt>
                <c:pt idx="85" formatCode="0.00000">
                  <c:v>1.8749999999999999E-2</c:v>
                </c:pt>
                <c:pt idx="86" formatCode="0.00000">
                  <c:v>0.02</c:v>
                </c:pt>
                <c:pt idx="87" formatCode="0.000">
                  <c:v>2.2499999999999999E-2</c:v>
                </c:pt>
                <c:pt idx="88" formatCode="0.000">
                  <c:v>2.5000000000000001E-2</c:v>
                </c:pt>
                <c:pt idx="89" formatCode="0.000">
                  <c:v>2.7500000000000004E-2</c:v>
                </c:pt>
                <c:pt idx="90" formatCode="0.000">
                  <c:v>0.03</c:v>
                </c:pt>
                <c:pt idx="91" formatCode="0.000">
                  <c:v>3.2500000000000001E-2</c:v>
                </c:pt>
                <c:pt idx="92" formatCode="0.000">
                  <c:v>3.4999999999999996E-2</c:v>
                </c:pt>
                <c:pt idx="93" formatCode="0.000">
                  <c:v>0.04</c:v>
                </c:pt>
                <c:pt idx="94" formatCode="0.000">
                  <c:v>4.4999999999999998E-2</c:v>
                </c:pt>
                <c:pt idx="95" formatCode="0.000">
                  <c:v>0.05</c:v>
                </c:pt>
                <c:pt idx="96" formatCode="0.000">
                  <c:v>5.5000000000000007E-2</c:v>
                </c:pt>
                <c:pt idx="97" formatCode="0.000">
                  <c:v>0.06</c:v>
                </c:pt>
                <c:pt idx="98" formatCode="0.000">
                  <c:v>6.5000000000000002E-2</c:v>
                </c:pt>
                <c:pt idx="99" formatCode="0.000">
                  <c:v>6.9999999999999993E-2</c:v>
                </c:pt>
                <c:pt idx="100" formatCode="0.000">
                  <c:v>7.4999999999999997E-2</c:v>
                </c:pt>
                <c:pt idx="101" formatCode="0.000">
                  <c:v>0.08</c:v>
                </c:pt>
                <c:pt idx="102" formatCode="0.000">
                  <c:v>8.4999999999999992E-2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0.1875</c:v>
                </c:pt>
                <c:pt idx="112" formatCode="0.000">
                  <c:v>0.2</c:v>
                </c:pt>
                <c:pt idx="113" formatCode="0.000">
                  <c:v>0.22500000000000001</c:v>
                </c:pt>
                <c:pt idx="114" formatCode="0.000">
                  <c:v>0.25</c:v>
                </c:pt>
                <c:pt idx="115" formatCode="0.000">
                  <c:v>0.27500000000000002</c:v>
                </c:pt>
                <c:pt idx="116" formatCode="0.000">
                  <c:v>0.3</c:v>
                </c:pt>
                <c:pt idx="117" formatCode="0.000">
                  <c:v>0.32500000000000001</c:v>
                </c:pt>
                <c:pt idx="118" formatCode="0.000">
                  <c:v>0.35</c:v>
                </c:pt>
                <c:pt idx="119" formatCode="0.000">
                  <c:v>0.4</c:v>
                </c:pt>
                <c:pt idx="120" formatCode="0.000">
                  <c:v>0.45</c:v>
                </c:pt>
                <c:pt idx="121" formatCode="0.000">
                  <c:v>0.5</c:v>
                </c:pt>
                <c:pt idx="122" formatCode="0.000">
                  <c:v>0.55000000000000004</c:v>
                </c:pt>
                <c:pt idx="123" formatCode="0.000">
                  <c:v>0.6</c:v>
                </c:pt>
                <c:pt idx="124" formatCode="0.000">
                  <c:v>0.65</c:v>
                </c:pt>
                <c:pt idx="125" formatCode="0.000">
                  <c:v>0.7</c:v>
                </c:pt>
                <c:pt idx="126" formatCode="0.000">
                  <c:v>0.75</c:v>
                </c:pt>
                <c:pt idx="127" formatCode="0.000">
                  <c:v>0.8</c:v>
                </c:pt>
                <c:pt idx="128" formatCode="0.000">
                  <c:v>0.85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1.875</c:v>
                </c:pt>
                <c:pt idx="138" formatCode="0.000">
                  <c:v>2</c:v>
                </c:pt>
                <c:pt idx="139" formatCode="0.000">
                  <c:v>2.25</c:v>
                </c:pt>
                <c:pt idx="140" formatCode="0.000">
                  <c:v>2.5</c:v>
                </c:pt>
                <c:pt idx="141" formatCode="0.000">
                  <c:v>2.75</c:v>
                </c:pt>
                <c:pt idx="142" formatCode="0.000">
                  <c:v>3</c:v>
                </c:pt>
                <c:pt idx="143" formatCode="0.000">
                  <c:v>3.25</c:v>
                </c:pt>
                <c:pt idx="144" formatCode="0.000">
                  <c:v>3.5</c:v>
                </c:pt>
                <c:pt idx="145" formatCode="0.000">
                  <c:v>4</c:v>
                </c:pt>
                <c:pt idx="146" formatCode="0.000">
                  <c:v>4.5</c:v>
                </c:pt>
                <c:pt idx="147" formatCode="0.000">
                  <c:v>5</c:v>
                </c:pt>
                <c:pt idx="148" formatCode="0.000">
                  <c:v>5.5</c:v>
                </c:pt>
                <c:pt idx="149" formatCode="0.000">
                  <c:v>6</c:v>
                </c:pt>
                <c:pt idx="150" formatCode="0.000">
                  <c:v>6.5</c:v>
                </c:pt>
                <c:pt idx="151" formatCode="0.000">
                  <c:v>7</c:v>
                </c:pt>
                <c:pt idx="152" formatCode="0.000">
                  <c:v>7.5</c:v>
                </c:pt>
                <c:pt idx="153" formatCode="0.000">
                  <c:v>8</c:v>
                </c:pt>
                <c:pt idx="154" formatCode="0.000">
                  <c:v>8.5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18.75</c:v>
                </c:pt>
                <c:pt idx="164" formatCode="0.000">
                  <c:v>20</c:v>
                </c:pt>
                <c:pt idx="165" formatCode="0.000">
                  <c:v>22.5</c:v>
                </c:pt>
                <c:pt idx="166" formatCode="0.000">
                  <c:v>25</c:v>
                </c:pt>
                <c:pt idx="167" formatCode="0.000">
                  <c:v>27.5</c:v>
                </c:pt>
                <c:pt idx="168" formatCode="0.000">
                  <c:v>30</c:v>
                </c:pt>
                <c:pt idx="169" formatCode="0.000">
                  <c:v>32.5</c:v>
                </c:pt>
                <c:pt idx="170" formatCode="0.000">
                  <c:v>35</c:v>
                </c:pt>
                <c:pt idx="171" formatCode="0.000">
                  <c:v>40</c:v>
                </c:pt>
                <c:pt idx="172" formatCode="0.000">
                  <c:v>45</c:v>
                </c:pt>
                <c:pt idx="173" formatCode="0.000">
                  <c:v>50</c:v>
                </c:pt>
                <c:pt idx="174" formatCode="0.000">
                  <c:v>55</c:v>
                </c:pt>
                <c:pt idx="175" formatCode="0.000">
                  <c:v>60</c:v>
                </c:pt>
                <c:pt idx="176" formatCode="0.000">
                  <c:v>65</c:v>
                </c:pt>
                <c:pt idx="177" formatCode="0.000">
                  <c:v>70</c:v>
                </c:pt>
                <c:pt idx="178" formatCode="0.000">
                  <c:v>75</c:v>
                </c:pt>
                <c:pt idx="179" formatCode="0.000">
                  <c:v>80</c:v>
                </c:pt>
                <c:pt idx="180" formatCode="0.000">
                  <c:v>85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187.5</c:v>
                </c:pt>
                <c:pt idx="190" formatCode="0.000">
                  <c:v>200</c:v>
                </c:pt>
                <c:pt idx="191" formatCode="0.000">
                  <c:v>225</c:v>
                </c:pt>
                <c:pt idx="192" formatCode="0.000">
                  <c:v>250</c:v>
                </c:pt>
                <c:pt idx="193" formatCode="0.000">
                  <c:v>275</c:v>
                </c:pt>
                <c:pt idx="194" formatCode="0.000">
                  <c:v>300</c:v>
                </c:pt>
                <c:pt idx="195" formatCode="0.000">
                  <c:v>325</c:v>
                </c:pt>
                <c:pt idx="196" formatCode="0.000">
                  <c:v>350</c:v>
                </c:pt>
                <c:pt idx="197" formatCode="0.000">
                  <c:v>400</c:v>
                </c:pt>
                <c:pt idx="198" formatCode="0.000">
                  <c:v>450</c:v>
                </c:pt>
                <c:pt idx="199" formatCode="0.000">
                  <c:v>500</c:v>
                </c:pt>
                <c:pt idx="200" formatCode="0.000">
                  <c:v>550</c:v>
                </c:pt>
                <c:pt idx="201" formatCode="0.000">
                  <c:v>600</c:v>
                </c:pt>
                <c:pt idx="202" formatCode="0.000">
                  <c:v>650</c:v>
                </c:pt>
                <c:pt idx="203" formatCode="0.000">
                  <c:v>700</c:v>
                </c:pt>
                <c:pt idx="204" formatCode="0.000">
                  <c:v>750</c:v>
                </c:pt>
                <c:pt idx="205" formatCode="0.000">
                  <c:v>800</c:v>
                </c:pt>
                <c:pt idx="206" formatCode="0.000">
                  <c:v>850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srim20Ne_Mylar!$F$20:$F$228</c:f>
              <c:numCache>
                <c:formatCode>0.000E+00</c:formatCode>
                <c:ptCount val="209"/>
                <c:pt idx="0">
                  <c:v>0.92810000000000004</c:v>
                </c:pt>
                <c:pt idx="1">
                  <c:v>0.96960000000000002</c:v>
                </c:pt>
                <c:pt idx="2">
                  <c:v>1.0069999999999999</c:v>
                </c:pt>
                <c:pt idx="3">
                  <c:v>1.042</c:v>
                </c:pt>
                <c:pt idx="4">
                  <c:v>1.0740000000000001</c:v>
                </c:pt>
                <c:pt idx="5">
                  <c:v>1.103</c:v>
                </c:pt>
                <c:pt idx="6">
                  <c:v>1.131</c:v>
                </c:pt>
                <c:pt idx="7">
                  <c:v>1.1559999999999999</c:v>
                </c:pt>
                <c:pt idx="8">
                  <c:v>1.18</c:v>
                </c:pt>
                <c:pt idx="9">
                  <c:v>1.224</c:v>
                </c:pt>
                <c:pt idx="10">
                  <c:v>1.2629999999999999</c:v>
                </c:pt>
                <c:pt idx="11">
                  <c:v>1.2989999999999999</c:v>
                </c:pt>
                <c:pt idx="12">
                  <c:v>1.331</c:v>
                </c:pt>
                <c:pt idx="13">
                  <c:v>1.361</c:v>
                </c:pt>
                <c:pt idx="14">
                  <c:v>1.3879999999999999</c:v>
                </c:pt>
                <c:pt idx="15">
                  <c:v>1.4359999999999999</c:v>
                </c:pt>
                <c:pt idx="16">
                  <c:v>1.478</c:v>
                </c:pt>
                <c:pt idx="17">
                  <c:v>1.514</c:v>
                </c:pt>
                <c:pt idx="18">
                  <c:v>1.546</c:v>
                </c:pt>
                <c:pt idx="19">
                  <c:v>1.575</c:v>
                </c:pt>
                <c:pt idx="20">
                  <c:v>1.6</c:v>
                </c:pt>
                <c:pt idx="21">
                  <c:v>1.623</c:v>
                </c:pt>
                <c:pt idx="22">
                  <c:v>1.6439999999999999</c:v>
                </c:pt>
                <c:pt idx="23">
                  <c:v>1.6619999999999999</c:v>
                </c:pt>
                <c:pt idx="24">
                  <c:v>1.68</c:v>
                </c:pt>
                <c:pt idx="25">
                  <c:v>1.6950000000000001</c:v>
                </c:pt>
                <c:pt idx="26">
                  <c:v>1.722</c:v>
                </c:pt>
                <c:pt idx="27">
                  <c:v>1.7509999999999999</c:v>
                </c:pt>
                <c:pt idx="28">
                  <c:v>1.7729999999999999</c:v>
                </c:pt>
                <c:pt idx="29">
                  <c:v>1.792</c:v>
                </c:pt>
                <c:pt idx="30">
                  <c:v>1.8069999999999999</c:v>
                </c:pt>
                <c:pt idx="31">
                  <c:v>1.82</c:v>
                </c:pt>
                <c:pt idx="32">
                  <c:v>1.83</c:v>
                </c:pt>
                <c:pt idx="33">
                  <c:v>1.8380000000000001</c:v>
                </c:pt>
                <c:pt idx="34">
                  <c:v>1.8440000000000001</c:v>
                </c:pt>
                <c:pt idx="35">
                  <c:v>1.853</c:v>
                </c:pt>
                <c:pt idx="36">
                  <c:v>1.857</c:v>
                </c:pt>
                <c:pt idx="37">
                  <c:v>1.8580000000000001</c:v>
                </c:pt>
                <c:pt idx="38">
                  <c:v>1.857</c:v>
                </c:pt>
                <c:pt idx="39">
                  <c:v>1.853</c:v>
                </c:pt>
                <c:pt idx="40">
                  <c:v>1.8480000000000001</c:v>
                </c:pt>
                <c:pt idx="41">
                  <c:v>1.835</c:v>
                </c:pt>
                <c:pt idx="42">
                  <c:v>1.8180000000000001</c:v>
                </c:pt>
                <c:pt idx="43">
                  <c:v>1.7989999999999999</c:v>
                </c:pt>
                <c:pt idx="44">
                  <c:v>1.7789999999999999</c:v>
                </c:pt>
                <c:pt idx="45">
                  <c:v>1.758</c:v>
                </c:pt>
                <c:pt idx="46">
                  <c:v>1.7370000000000001</c:v>
                </c:pt>
                <c:pt idx="47">
                  <c:v>1.7150000000000001</c:v>
                </c:pt>
                <c:pt idx="48">
                  <c:v>1.694</c:v>
                </c:pt>
                <c:pt idx="49">
                  <c:v>1.673</c:v>
                </c:pt>
                <c:pt idx="50">
                  <c:v>1.6519999999999999</c:v>
                </c:pt>
                <c:pt idx="51">
                  <c:v>1.631</c:v>
                </c:pt>
                <c:pt idx="52">
                  <c:v>1.591</c:v>
                </c:pt>
                <c:pt idx="53">
                  <c:v>1.5429999999999999</c:v>
                </c:pt>
                <c:pt idx="54">
                  <c:v>1.498</c:v>
                </c:pt>
                <c:pt idx="55">
                  <c:v>1.456</c:v>
                </c:pt>
                <c:pt idx="56">
                  <c:v>1.4159999999999999</c:v>
                </c:pt>
                <c:pt idx="57">
                  <c:v>1.3779999999999999</c:v>
                </c:pt>
                <c:pt idx="58">
                  <c:v>1.343</c:v>
                </c:pt>
                <c:pt idx="59">
                  <c:v>1.3089999999999999</c:v>
                </c:pt>
                <c:pt idx="60">
                  <c:v>1.278</c:v>
                </c:pt>
                <c:pt idx="61">
                  <c:v>1.22</c:v>
                </c:pt>
                <c:pt idx="62">
                  <c:v>1.167</c:v>
                </c:pt>
                <c:pt idx="63">
                  <c:v>1.1200000000000001</c:v>
                </c:pt>
                <c:pt idx="64">
                  <c:v>1.077</c:v>
                </c:pt>
                <c:pt idx="65">
                  <c:v>1.038</c:v>
                </c:pt>
                <c:pt idx="66">
                  <c:v>1.002</c:v>
                </c:pt>
                <c:pt idx="67">
                  <c:v>0.93840000000000001</c:v>
                </c:pt>
                <c:pt idx="68">
                  <c:v>0.88349999999999995</c:v>
                </c:pt>
                <c:pt idx="69">
                  <c:v>0.83560000000000001</c:v>
                </c:pt>
                <c:pt idx="70">
                  <c:v>0.79339999999999999</c:v>
                </c:pt>
                <c:pt idx="71">
                  <c:v>0.75590000000000002</c:v>
                </c:pt>
                <c:pt idx="72">
                  <c:v>0.72230000000000005</c:v>
                </c:pt>
                <c:pt idx="73">
                  <c:v>0.69210000000000005</c:v>
                </c:pt>
                <c:pt idx="74">
                  <c:v>0.66459999999999997</c:v>
                </c:pt>
                <c:pt idx="75">
                  <c:v>0.63959999999999995</c:v>
                </c:pt>
                <c:pt idx="76">
                  <c:v>0.61660000000000004</c:v>
                </c:pt>
                <c:pt idx="77">
                  <c:v>0.59550000000000003</c:v>
                </c:pt>
                <c:pt idx="78">
                  <c:v>0.55789999999999995</c:v>
                </c:pt>
                <c:pt idx="79">
                  <c:v>0.51800000000000002</c:v>
                </c:pt>
                <c:pt idx="80">
                  <c:v>0.48409999999999997</c:v>
                </c:pt>
                <c:pt idx="81">
                  <c:v>0.45479999999999998</c:v>
                </c:pt>
                <c:pt idx="82">
                  <c:v>0.4294</c:v>
                </c:pt>
                <c:pt idx="83">
                  <c:v>0.40699999999999997</c:v>
                </c:pt>
                <c:pt idx="84">
                  <c:v>0.3871</c:v>
                </c:pt>
                <c:pt idx="85">
                  <c:v>0.36930000000000002</c:v>
                </c:pt>
                <c:pt idx="86">
                  <c:v>0.35320000000000001</c:v>
                </c:pt>
                <c:pt idx="87">
                  <c:v>0.32540000000000002</c:v>
                </c:pt>
                <c:pt idx="88">
                  <c:v>0.30209999999999998</c:v>
                </c:pt>
                <c:pt idx="89">
                  <c:v>0.2823</c:v>
                </c:pt>
                <c:pt idx="90">
                  <c:v>0.26519999999999999</c:v>
                </c:pt>
                <c:pt idx="91">
                  <c:v>0.25019999999999998</c:v>
                </c:pt>
                <c:pt idx="92">
                  <c:v>0.23699999999999999</c:v>
                </c:pt>
                <c:pt idx="93">
                  <c:v>0.21479999999999999</c:v>
                </c:pt>
                <c:pt idx="94">
                  <c:v>0.1968</c:v>
                </c:pt>
                <c:pt idx="95">
                  <c:v>0.18179999999999999</c:v>
                </c:pt>
                <c:pt idx="96">
                  <c:v>0.1691</c:v>
                </c:pt>
                <c:pt idx="97">
                  <c:v>0.1583</c:v>
                </c:pt>
                <c:pt idx="98">
                  <c:v>0.1489</c:v>
                </c:pt>
                <c:pt idx="99">
                  <c:v>0.1406</c:v>
                </c:pt>
                <c:pt idx="100">
                  <c:v>0.1333</c:v>
                </c:pt>
                <c:pt idx="101">
                  <c:v>0.1268</c:v>
                </c:pt>
                <c:pt idx="102">
                  <c:v>0.12089999999999999</c:v>
                </c:pt>
                <c:pt idx="103">
                  <c:v>0.11559999999999999</c:v>
                </c:pt>
                <c:pt idx="104">
                  <c:v>0.10639999999999999</c:v>
                </c:pt>
                <c:pt idx="105">
                  <c:v>9.6930000000000002E-2</c:v>
                </c:pt>
                <c:pt idx="106">
                  <c:v>8.9130000000000001E-2</c:v>
                </c:pt>
                <c:pt idx="107">
                  <c:v>8.2580000000000001E-2</c:v>
                </c:pt>
                <c:pt idx="108">
                  <c:v>7.6999999999999999E-2</c:v>
                </c:pt>
                <c:pt idx="109">
                  <c:v>7.2179999999999994E-2</c:v>
                </c:pt>
                <c:pt idx="110">
                  <c:v>6.7979999999999999E-2</c:v>
                </c:pt>
                <c:pt idx="111">
                  <c:v>6.4269999999999994E-2</c:v>
                </c:pt>
                <c:pt idx="112">
                  <c:v>6.0979999999999999E-2</c:v>
                </c:pt>
                <c:pt idx="113">
                  <c:v>5.5379999999999999E-2</c:v>
                </c:pt>
                <c:pt idx="114">
                  <c:v>5.0779999999999999E-2</c:v>
                </c:pt>
                <c:pt idx="115">
                  <c:v>4.6949999999999999E-2</c:v>
                </c:pt>
                <c:pt idx="116">
                  <c:v>4.3679999999999997E-2</c:v>
                </c:pt>
                <c:pt idx="117">
                  <c:v>4.088E-2</c:v>
                </c:pt>
                <c:pt idx="118">
                  <c:v>3.8429999999999999E-2</c:v>
                </c:pt>
                <c:pt idx="119">
                  <c:v>3.4369999999999998E-2</c:v>
                </c:pt>
                <c:pt idx="120">
                  <c:v>3.1140000000000001E-2</c:v>
                </c:pt>
                <c:pt idx="121">
                  <c:v>2.8500000000000001E-2</c:v>
                </c:pt>
                <c:pt idx="122">
                  <c:v>2.63E-2</c:v>
                </c:pt>
                <c:pt idx="123">
                  <c:v>2.443E-2</c:v>
                </c:pt>
                <c:pt idx="124">
                  <c:v>2.282E-2</c:v>
                </c:pt>
                <c:pt idx="125">
                  <c:v>2.1430000000000001E-2</c:v>
                </c:pt>
                <c:pt idx="126">
                  <c:v>2.0209999999999999E-2</c:v>
                </c:pt>
                <c:pt idx="127">
                  <c:v>1.9130000000000001E-2</c:v>
                </c:pt>
                <c:pt idx="128">
                  <c:v>1.8159999999999999E-2</c:v>
                </c:pt>
                <c:pt idx="129">
                  <c:v>1.729E-2</c:v>
                </c:pt>
                <c:pt idx="130">
                  <c:v>1.5800000000000002E-2</c:v>
                </c:pt>
                <c:pt idx="131">
                  <c:v>1.4279999999999999E-2</c:v>
                </c:pt>
                <c:pt idx="132">
                  <c:v>1.304E-2</c:v>
                </c:pt>
                <c:pt idx="133">
                  <c:v>1.201E-2</c:v>
                </c:pt>
                <c:pt idx="134">
                  <c:v>1.1140000000000001E-2</c:v>
                </c:pt>
                <c:pt idx="135">
                  <c:v>1.039E-2</c:v>
                </c:pt>
                <c:pt idx="136">
                  <c:v>9.7409999999999997E-3</c:v>
                </c:pt>
                <c:pt idx="137">
                  <c:v>9.1730000000000006E-3</c:v>
                </c:pt>
                <c:pt idx="138">
                  <c:v>8.6719999999999992E-3</c:v>
                </c:pt>
                <c:pt idx="139">
                  <c:v>7.8250000000000004E-3</c:v>
                </c:pt>
                <c:pt idx="140">
                  <c:v>7.136E-3</c:v>
                </c:pt>
                <c:pt idx="141">
                  <c:v>6.5649999999999997E-3</c:v>
                </c:pt>
                <c:pt idx="142">
                  <c:v>6.0819999999999997E-3</c:v>
                </c:pt>
                <c:pt idx="143">
                  <c:v>5.6690000000000004E-3</c:v>
                </c:pt>
                <c:pt idx="144">
                  <c:v>5.3109999999999997E-3</c:v>
                </c:pt>
                <c:pt idx="145">
                  <c:v>4.7210000000000004E-3</c:v>
                </c:pt>
                <c:pt idx="146">
                  <c:v>4.2550000000000001E-3</c:v>
                </c:pt>
                <c:pt idx="147">
                  <c:v>3.8760000000000001E-3</c:v>
                </c:pt>
                <c:pt idx="148">
                  <c:v>3.5620000000000001E-3</c:v>
                </c:pt>
                <c:pt idx="149">
                  <c:v>3.2980000000000002E-3</c:v>
                </c:pt>
                <c:pt idx="150">
                  <c:v>3.0709999999999999E-3</c:v>
                </c:pt>
                <c:pt idx="151">
                  <c:v>2.875E-3</c:v>
                </c:pt>
                <c:pt idx="152">
                  <c:v>2.7039999999999998E-3</c:v>
                </c:pt>
                <c:pt idx="153">
                  <c:v>2.5530000000000001E-3</c:v>
                </c:pt>
                <c:pt idx="154">
                  <c:v>2.4190000000000001E-3</c:v>
                </c:pt>
                <c:pt idx="155">
                  <c:v>2.2980000000000001E-3</c:v>
                </c:pt>
                <c:pt idx="156">
                  <c:v>2.0920000000000001E-3</c:v>
                </c:pt>
                <c:pt idx="157">
                  <c:v>1.8829999999999999E-3</c:v>
                </c:pt>
                <c:pt idx="158">
                  <c:v>1.7129999999999999E-3</c:v>
                </c:pt>
                <c:pt idx="159">
                  <c:v>1.573E-3</c:v>
                </c:pt>
                <c:pt idx="160">
                  <c:v>1.454E-3</c:v>
                </c:pt>
                <c:pt idx="161">
                  <c:v>1.353E-3</c:v>
                </c:pt>
                <c:pt idx="162">
                  <c:v>1.266E-3</c:v>
                </c:pt>
                <c:pt idx="163">
                  <c:v>1.1900000000000001E-3</c:v>
                </c:pt>
                <c:pt idx="164">
                  <c:v>1.1230000000000001E-3</c:v>
                </c:pt>
                <c:pt idx="165">
                  <c:v>1.01E-3</c:v>
                </c:pt>
                <c:pt idx="166">
                  <c:v>9.1790000000000003E-4</c:v>
                </c:pt>
                <c:pt idx="167">
                  <c:v>8.4210000000000003E-4</c:v>
                </c:pt>
                <c:pt idx="168">
                  <c:v>7.783E-4</c:v>
                </c:pt>
                <c:pt idx="169">
                  <c:v>7.2389999999999998E-4</c:v>
                </c:pt>
                <c:pt idx="170">
                  <c:v>6.7690000000000003E-4</c:v>
                </c:pt>
                <c:pt idx="171">
                  <c:v>5.9969999999999999E-4</c:v>
                </c:pt>
                <c:pt idx="172">
                  <c:v>5.3879999999999998E-4</c:v>
                </c:pt>
                <c:pt idx="173">
                  <c:v>4.8959999999999997E-4</c:v>
                </c:pt>
                <c:pt idx="174">
                  <c:v>4.4890000000000002E-4</c:v>
                </c:pt>
                <c:pt idx="175">
                  <c:v>4.147E-4</c:v>
                </c:pt>
                <c:pt idx="176">
                  <c:v>3.8549999999999999E-4</c:v>
                </c:pt>
                <c:pt idx="177">
                  <c:v>3.6029999999999998E-4</c:v>
                </c:pt>
                <c:pt idx="178">
                  <c:v>3.3829999999999998E-4</c:v>
                </c:pt>
                <c:pt idx="179">
                  <c:v>3.19E-4</c:v>
                </c:pt>
                <c:pt idx="180">
                  <c:v>3.0180000000000002E-4</c:v>
                </c:pt>
                <c:pt idx="181">
                  <c:v>2.8640000000000002E-4</c:v>
                </c:pt>
                <c:pt idx="182">
                  <c:v>2.6009999999999998E-4</c:v>
                </c:pt>
                <c:pt idx="183">
                  <c:v>2.3350000000000001E-4</c:v>
                </c:pt>
                <c:pt idx="184">
                  <c:v>2.12E-4</c:v>
                </c:pt>
                <c:pt idx="185">
                  <c:v>1.9430000000000001E-4</c:v>
                </c:pt>
                <c:pt idx="186">
                  <c:v>1.794E-4</c:v>
                </c:pt>
                <c:pt idx="187">
                  <c:v>1.6670000000000001E-4</c:v>
                </c:pt>
                <c:pt idx="188">
                  <c:v>1.5569999999999999E-4</c:v>
                </c:pt>
                <c:pt idx="189">
                  <c:v>1.461E-4</c:v>
                </c:pt>
                <c:pt idx="190">
                  <c:v>1.3770000000000001E-4</c:v>
                </c:pt>
                <c:pt idx="191">
                  <c:v>1.236E-4</c:v>
                </c:pt>
                <c:pt idx="192">
                  <c:v>1.121E-4</c:v>
                </c:pt>
                <c:pt idx="193">
                  <c:v>1.027E-4</c:v>
                </c:pt>
                <c:pt idx="194">
                  <c:v>9.4779999999999997E-5</c:v>
                </c:pt>
                <c:pt idx="195">
                  <c:v>8.8029999999999996E-5</c:v>
                </c:pt>
                <c:pt idx="196">
                  <c:v>8.2210000000000001E-5</c:v>
                </c:pt>
                <c:pt idx="197">
                  <c:v>7.2669999999999994E-5</c:v>
                </c:pt>
                <c:pt idx="198">
                  <c:v>6.5170000000000001E-5</c:v>
                </c:pt>
                <c:pt idx="199">
                  <c:v>5.9120000000000003E-5</c:v>
                </c:pt>
                <c:pt idx="200">
                  <c:v>5.4129999999999998E-5</c:v>
                </c:pt>
                <c:pt idx="201">
                  <c:v>4.994E-5</c:v>
                </c:pt>
                <c:pt idx="202">
                  <c:v>4.6369999999999998E-5</c:v>
                </c:pt>
                <c:pt idx="203">
                  <c:v>4.3290000000000001E-5</c:v>
                </c:pt>
                <c:pt idx="204">
                  <c:v>4.0609999999999999E-5</c:v>
                </c:pt>
                <c:pt idx="205">
                  <c:v>3.8250000000000001E-5</c:v>
                </c:pt>
                <c:pt idx="206">
                  <c:v>3.6149999999999998E-5</c:v>
                </c:pt>
                <c:pt idx="207">
                  <c:v>3.4279999999999997E-5</c:v>
                </c:pt>
                <c:pt idx="208">
                  <c:v>3.1090000000000002E-5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5C6-4C2F-8CCC-E71082BBC48C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srim20Ne_Mylar!$D$20:$D$228</c:f>
              <c:numCache>
                <c:formatCode>0.000000</c:formatCode>
                <c:ptCount val="209"/>
                <c:pt idx="0">
                  <c:v>9.999949999999999E-6</c:v>
                </c:pt>
                <c:pt idx="1">
                  <c:v>1.1249950000000001E-5</c:v>
                </c:pt>
                <c:pt idx="2">
                  <c:v>1.2499949999999999E-5</c:v>
                </c:pt>
                <c:pt idx="3">
                  <c:v>1.374995E-5</c:v>
                </c:pt>
                <c:pt idx="4">
                  <c:v>1.499995E-5</c:v>
                </c:pt>
                <c:pt idx="5">
                  <c:v>1.6249950000000002E-5</c:v>
                </c:pt>
                <c:pt idx="6">
                  <c:v>1.7499950000000002E-5</c:v>
                </c:pt>
                <c:pt idx="7">
                  <c:v>1.8749950000000002E-5</c:v>
                </c:pt>
                <c:pt idx="8">
                  <c:v>1.9999950000000002E-5</c:v>
                </c:pt>
                <c:pt idx="9">
                  <c:v>2.2499950000000001E-5</c:v>
                </c:pt>
                <c:pt idx="10" formatCode="0.00000">
                  <c:v>2.4999950000000001E-5</c:v>
                </c:pt>
                <c:pt idx="11" formatCode="0.00000">
                  <c:v>2.7499950000000001E-5</c:v>
                </c:pt>
                <c:pt idx="12" formatCode="0.00000">
                  <c:v>2.9999950000000001E-5</c:v>
                </c:pt>
                <c:pt idx="13" formatCode="0.00000">
                  <c:v>3.249995E-5</c:v>
                </c:pt>
                <c:pt idx="14" formatCode="0.00000">
                  <c:v>3.499995E-5</c:v>
                </c:pt>
                <c:pt idx="15" formatCode="0.00000">
                  <c:v>3.999995E-5</c:v>
                </c:pt>
                <c:pt idx="16" formatCode="0.00000">
                  <c:v>4.4999950000000006E-5</c:v>
                </c:pt>
                <c:pt idx="17" formatCode="0.00000">
                  <c:v>4.9999950000000006E-5</c:v>
                </c:pt>
                <c:pt idx="18" formatCode="0.00000">
                  <c:v>5.5000000000000002E-5</c:v>
                </c:pt>
                <c:pt idx="19" formatCode="0.00000">
                  <c:v>5.9999999999999995E-5</c:v>
                </c:pt>
                <c:pt idx="20" formatCode="0.00000">
                  <c:v>6.4999999999999994E-5</c:v>
                </c:pt>
                <c:pt idx="21" formatCode="0.00000">
                  <c:v>6.9999999999999994E-5</c:v>
                </c:pt>
                <c:pt idx="22" formatCode="0.00000">
                  <c:v>7.5000000000000007E-5</c:v>
                </c:pt>
                <c:pt idx="23" formatCode="0.00000">
                  <c:v>8.0000000000000007E-5</c:v>
                </c:pt>
                <c:pt idx="24" formatCode="0.00000">
                  <c:v>8.4999999999999993E-5</c:v>
                </c:pt>
                <c:pt idx="25" formatCode="0.00000">
                  <c:v>8.9999999999999992E-5</c:v>
                </c:pt>
                <c:pt idx="26" formatCode="0.00000">
                  <c:v>1E-4</c:v>
                </c:pt>
                <c:pt idx="27" formatCode="0.00000">
                  <c:v>1.125E-4</c:v>
                </c:pt>
                <c:pt idx="28" formatCode="0.00000">
                  <c:v>1.25E-4</c:v>
                </c:pt>
                <c:pt idx="29" formatCode="0.00000">
                  <c:v>1.3749999999999998E-4</c:v>
                </c:pt>
                <c:pt idx="30" formatCode="0.00000">
                  <c:v>1.5000000000000001E-4</c:v>
                </c:pt>
                <c:pt idx="31" formatCode="0.00000">
                  <c:v>1.6249999999999999E-4</c:v>
                </c:pt>
                <c:pt idx="32" formatCode="0.00000">
                  <c:v>1.75E-4</c:v>
                </c:pt>
                <c:pt idx="33" formatCode="0.00000">
                  <c:v>1.875E-4</c:v>
                </c:pt>
                <c:pt idx="34" formatCode="0.00000">
                  <c:v>2.0000000000000001E-4</c:v>
                </c:pt>
                <c:pt idx="35" formatCode="0.00000">
                  <c:v>2.2499999999999999E-4</c:v>
                </c:pt>
                <c:pt idx="36" formatCode="0.00000">
                  <c:v>2.5000000000000001E-4</c:v>
                </c:pt>
                <c:pt idx="37" formatCode="0.00000">
                  <c:v>2.7499999999999996E-4</c:v>
                </c:pt>
                <c:pt idx="38" formatCode="0.00000">
                  <c:v>3.0000000000000003E-4</c:v>
                </c:pt>
                <c:pt idx="39" formatCode="0.00000">
                  <c:v>3.2499999999999999E-4</c:v>
                </c:pt>
                <c:pt idx="40" formatCode="0.00000">
                  <c:v>3.5E-4</c:v>
                </c:pt>
                <c:pt idx="41" formatCode="0.00000">
                  <c:v>4.0000000000000002E-4</c:v>
                </c:pt>
                <c:pt idx="42" formatCode="0.00000">
                  <c:v>4.4999999999999999E-4</c:v>
                </c:pt>
                <c:pt idx="43" formatCode="0.00000">
                  <c:v>5.0000000000000001E-4</c:v>
                </c:pt>
                <c:pt idx="44" formatCode="0.00000">
                  <c:v>5.4999999999999992E-4</c:v>
                </c:pt>
                <c:pt idx="45" formatCode="0.00000">
                  <c:v>6.0000000000000006E-4</c:v>
                </c:pt>
                <c:pt idx="46" formatCode="0.00000">
                  <c:v>6.4999999999999997E-4</c:v>
                </c:pt>
                <c:pt idx="47" formatCode="0.00000">
                  <c:v>6.9999999999999999E-4</c:v>
                </c:pt>
                <c:pt idx="48" formatCode="0.00000">
                  <c:v>7.5000000000000002E-4</c:v>
                </c:pt>
                <c:pt idx="49" formatCode="0.00000">
                  <c:v>8.0000000000000004E-4</c:v>
                </c:pt>
                <c:pt idx="50" formatCode="0.00000">
                  <c:v>8.5000000000000006E-4</c:v>
                </c:pt>
                <c:pt idx="51" formatCode="0.00000">
                  <c:v>8.9999999999999998E-4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1.6250000000000001E-3</c:v>
                </c:pt>
                <c:pt idx="58" formatCode="0.00000">
                  <c:v>1.7500000000000003E-3</c:v>
                </c:pt>
                <c:pt idx="59" formatCode="0.00000">
                  <c:v>1.8749999999999999E-3</c:v>
                </c:pt>
                <c:pt idx="60" formatCode="0.00000">
                  <c:v>2E-3</c:v>
                </c:pt>
                <c:pt idx="61" formatCode="0.00000">
                  <c:v>2.2499999999999998E-3</c:v>
                </c:pt>
                <c:pt idx="62" formatCode="0.00000">
                  <c:v>2.5000000000000001E-3</c:v>
                </c:pt>
                <c:pt idx="63" formatCode="0.00000">
                  <c:v>2.7499999999999998E-3</c:v>
                </c:pt>
                <c:pt idx="64" formatCode="0.00000">
                  <c:v>3.0000000000000001E-3</c:v>
                </c:pt>
                <c:pt idx="65" formatCode="0.00000">
                  <c:v>3.2500000000000003E-3</c:v>
                </c:pt>
                <c:pt idx="66" formatCode="0.00000">
                  <c:v>3.5000000000000005E-3</c:v>
                </c:pt>
                <c:pt idx="67" formatCode="0.00000">
                  <c:v>4.0000000000000001E-3</c:v>
                </c:pt>
                <c:pt idx="68" formatCode="0.00000">
                  <c:v>4.4999999999999997E-3</c:v>
                </c:pt>
                <c:pt idx="69" formatCode="0.00000">
                  <c:v>5.0000000000000001E-3</c:v>
                </c:pt>
                <c:pt idx="70" formatCode="0.00000">
                  <c:v>5.4999999999999997E-3</c:v>
                </c:pt>
                <c:pt idx="71" formatCode="0.00000">
                  <c:v>6.0000000000000001E-3</c:v>
                </c:pt>
                <c:pt idx="72" formatCode="0.00000">
                  <c:v>6.5000000000000006E-3</c:v>
                </c:pt>
                <c:pt idx="73" formatCode="0.00000">
                  <c:v>7.000000000000001E-3</c:v>
                </c:pt>
                <c:pt idx="74" formatCode="0.00000">
                  <c:v>7.4999999999999997E-3</c:v>
                </c:pt>
                <c:pt idx="75" formatCode="0.00000">
                  <c:v>8.0000000000000002E-3</c:v>
                </c:pt>
                <c:pt idx="76" formatCode="0.00000">
                  <c:v>8.5000000000000006E-3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1.3750000000000002E-2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1.7499999999999998E-2</c:v>
                </c:pt>
                <c:pt idx="85" formatCode="0.00000">
                  <c:v>1.8749999999999999E-2</c:v>
                </c:pt>
                <c:pt idx="86" formatCode="0.00000">
                  <c:v>0.02</c:v>
                </c:pt>
                <c:pt idx="87" formatCode="0.000">
                  <c:v>2.2499999999999999E-2</c:v>
                </c:pt>
                <c:pt idx="88" formatCode="0.000">
                  <c:v>2.5000000000000001E-2</c:v>
                </c:pt>
                <c:pt idx="89" formatCode="0.000">
                  <c:v>2.7500000000000004E-2</c:v>
                </c:pt>
                <c:pt idx="90" formatCode="0.000">
                  <c:v>0.03</c:v>
                </c:pt>
                <c:pt idx="91" formatCode="0.000">
                  <c:v>3.2500000000000001E-2</c:v>
                </c:pt>
                <c:pt idx="92" formatCode="0.000">
                  <c:v>3.4999999999999996E-2</c:v>
                </c:pt>
                <c:pt idx="93" formatCode="0.000">
                  <c:v>0.04</c:v>
                </c:pt>
                <c:pt idx="94" formatCode="0.000">
                  <c:v>4.4999999999999998E-2</c:v>
                </c:pt>
                <c:pt idx="95" formatCode="0.000">
                  <c:v>0.05</c:v>
                </c:pt>
                <c:pt idx="96" formatCode="0.000">
                  <c:v>5.5000000000000007E-2</c:v>
                </c:pt>
                <c:pt idx="97" formatCode="0.000">
                  <c:v>0.06</c:v>
                </c:pt>
                <c:pt idx="98" formatCode="0.000">
                  <c:v>6.5000000000000002E-2</c:v>
                </c:pt>
                <c:pt idx="99" formatCode="0.000">
                  <c:v>6.9999999999999993E-2</c:v>
                </c:pt>
                <c:pt idx="100" formatCode="0.000">
                  <c:v>7.4999999999999997E-2</c:v>
                </c:pt>
                <c:pt idx="101" formatCode="0.000">
                  <c:v>0.08</c:v>
                </c:pt>
                <c:pt idx="102" formatCode="0.000">
                  <c:v>8.4999999999999992E-2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0.1875</c:v>
                </c:pt>
                <c:pt idx="112" formatCode="0.000">
                  <c:v>0.2</c:v>
                </c:pt>
                <c:pt idx="113" formatCode="0.000">
                  <c:v>0.22500000000000001</c:v>
                </c:pt>
                <c:pt idx="114" formatCode="0.000">
                  <c:v>0.25</c:v>
                </c:pt>
                <c:pt idx="115" formatCode="0.000">
                  <c:v>0.27500000000000002</c:v>
                </c:pt>
                <c:pt idx="116" formatCode="0.000">
                  <c:v>0.3</c:v>
                </c:pt>
                <c:pt idx="117" formatCode="0.000">
                  <c:v>0.32500000000000001</c:v>
                </c:pt>
                <c:pt idx="118" formatCode="0.000">
                  <c:v>0.35</c:v>
                </c:pt>
                <c:pt idx="119" formatCode="0.000">
                  <c:v>0.4</c:v>
                </c:pt>
                <c:pt idx="120" formatCode="0.000">
                  <c:v>0.45</c:v>
                </c:pt>
                <c:pt idx="121" formatCode="0.000">
                  <c:v>0.5</c:v>
                </c:pt>
                <c:pt idx="122" formatCode="0.000">
                  <c:v>0.55000000000000004</c:v>
                </c:pt>
                <c:pt idx="123" formatCode="0.000">
                  <c:v>0.6</c:v>
                </c:pt>
                <c:pt idx="124" formatCode="0.000">
                  <c:v>0.65</c:v>
                </c:pt>
                <c:pt idx="125" formatCode="0.000">
                  <c:v>0.7</c:v>
                </c:pt>
                <c:pt idx="126" formatCode="0.000">
                  <c:v>0.75</c:v>
                </c:pt>
                <c:pt idx="127" formatCode="0.000">
                  <c:v>0.8</c:v>
                </c:pt>
                <c:pt idx="128" formatCode="0.000">
                  <c:v>0.85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1.875</c:v>
                </c:pt>
                <c:pt idx="138" formatCode="0.000">
                  <c:v>2</c:v>
                </c:pt>
                <c:pt idx="139" formatCode="0.000">
                  <c:v>2.25</c:v>
                </c:pt>
                <c:pt idx="140" formatCode="0.000">
                  <c:v>2.5</c:v>
                </c:pt>
                <c:pt idx="141" formatCode="0.000">
                  <c:v>2.75</c:v>
                </c:pt>
                <c:pt idx="142" formatCode="0.000">
                  <c:v>3</c:v>
                </c:pt>
                <c:pt idx="143" formatCode="0.000">
                  <c:v>3.25</c:v>
                </c:pt>
                <c:pt idx="144" formatCode="0.000">
                  <c:v>3.5</c:v>
                </c:pt>
                <c:pt idx="145" formatCode="0.000">
                  <c:v>4</c:v>
                </c:pt>
                <c:pt idx="146" formatCode="0.000">
                  <c:v>4.5</c:v>
                </c:pt>
                <c:pt idx="147" formatCode="0.000">
                  <c:v>5</c:v>
                </c:pt>
                <c:pt idx="148" formatCode="0.000">
                  <c:v>5.5</c:v>
                </c:pt>
                <c:pt idx="149" formatCode="0.000">
                  <c:v>6</c:v>
                </c:pt>
                <c:pt idx="150" formatCode="0.000">
                  <c:v>6.5</c:v>
                </c:pt>
                <c:pt idx="151" formatCode="0.000">
                  <c:v>7</c:v>
                </c:pt>
                <c:pt idx="152" formatCode="0.000">
                  <c:v>7.5</c:v>
                </c:pt>
                <c:pt idx="153" formatCode="0.000">
                  <c:v>8</c:v>
                </c:pt>
                <c:pt idx="154" formatCode="0.000">
                  <c:v>8.5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18.75</c:v>
                </c:pt>
                <c:pt idx="164" formatCode="0.000">
                  <c:v>20</c:v>
                </c:pt>
                <c:pt idx="165" formatCode="0.000">
                  <c:v>22.5</c:v>
                </c:pt>
                <c:pt idx="166" formatCode="0.000">
                  <c:v>25</c:v>
                </c:pt>
                <c:pt idx="167" formatCode="0.000">
                  <c:v>27.5</c:v>
                </c:pt>
                <c:pt idx="168" formatCode="0.000">
                  <c:v>30</c:v>
                </c:pt>
                <c:pt idx="169" formatCode="0.000">
                  <c:v>32.5</c:v>
                </c:pt>
                <c:pt idx="170" formatCode="0.000">
                  <c:v>35</c:v>
                </c:pt>
                <c:pt idx="171" formatCode="0.000">
                  <c:v>40</c:v>
                </c:pt>
                <c:pt idx="172" formatCode="0.000">
                  <c:v>45</c:v>
                </c:pt>
                <c:pt idx="173" formatCode="0.000">
                  <c:v>50</c:v>
                </c:pt>
                <c:pt idx="174" formatCode="0.000">
                  <c:v>55</c:v>
                </c:pt>
                <c:pt idx="175" formatCode="0.000">
                  <c:v>60</c:v>
                </c:pt>
                <c:pt idx="176" formatCode="0.000">
                  <c:v>65</c:v>
                </c:pt>
                <c:pt idx="177" formatCode="0.000">
                  <c:v>70</c:v>
                </c:pt>
                <c:pt idx="178" formatCode="0.000">
                  <c:v>75</c:v>
                </c:pt>
                <c:pt idx="179" formatCode="0.000">
                  <c:v>80</c:v>
                </c:pt>
                <c:pt idx="180" formatCode="0.000">
                  <c:v>85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187.5</c:v>
                </c:pt>
                <c:pt idx="190" formatCode="0.000">
                  <c:v>200</c:v>
                </c:pt>
                <c:pt idx="191" formatCode="0.000">
                  <c:v>225</c:v>
                </c:pt>
                <c:pt idx="192" formatCode="0.000">
                  <c:v>250</c:v>
                </c:pt>
                <c:pt idx="193" formatCode="0.000">
                  <c:v>275</c:v>
                </c:pt>
                <c:pt idx="194" formatCode="0.000">
                  <c:v>300</c:v>
                </c:pt>
                <c:pt idx="195" formatCode="0.000">
                  <c:v>325</c:v>
                </c:pt>
                <c:pt idx="196" formatCode="0.000">
                  <c:v>350</c:v>
                </c:pt>
                <c:pt idx="197" formatCode="0.000">
                  <c:v>400</c:v>
                </c:pt>
                <c:pt idx="198" formatCode="0.000">
                  <c:v>450</c:v>
                </c:pt>
                <c:pt idx="199" formatCode="0.000">
                  <c:v>500</c:v>
                </c:pt>
                <c:pt idx="200" formatCode="0.000">
                  <c:v>550</c:v>
                </c:pt>
                <c:pt idx="201" formatCode="0.000">
                  <c:v>600</c:v>
                </c:pt>
                <c:pt idx="202" formatCode="0.000">
                  <c:v>650</c:v>
                </c:pt>
                <c:pt idx="203" formatCode="0.000">
                  <c:v>700</c:v>
                </c:pt>
                <c:pt idx="204" formatCode="0.000">
                  <c:v>750</c:v>
                </c:pt>
                <c:pt idx="205" formatCode="0.000">
                  <c:v>800</c:v>
                </c:pt>
                <c:pt idx="206" formatCode="0.000">
                  <c:v>850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srim20Ne_Mylar!$G$20:$G$228</c:f>
              <c:numCache>
                <c:formatCode>0.000E+00</c:formatCode>
                <c:ptCount val="209"/>
                <c:pt idx="0">
                  <c:v>0.99840000000000007</c:v>
                </c:pt>
                <c:pt idx="1">
                  <c:v>1.04416</c:v>
                </c:pt>
                <c:pt idx="2">
                  <c:v>1.0855899999999998</c:v>
                </c:pt>
                <c:pt idx="3">
                  <c:v>1.12443</c:v>
                </c:pt>
                <c:pt idx="4">
                  <c:v>1.1600900000000001</c:v>
                </c:pt>
                <c:pt idx="5">
                  <c:v>1.1926099999999999</c:v>
                </c:pt>
                <c:pt idx="6">
                  <c:v>1.2239899999999999</c:v>
                </c:pt>
                <c:pt idx="7">
                  <c:v>1.2522599999999999</c:v>
                </c:pt>
                <c:pt idx="8">
                  <c:v>1.2794099999999999</c:v>
                </c:pt>
                <c:pt idx="9">
                  <c:v>1.3293999999999999</c:v>
                </c:pt>
                <c:pt idx="10">
                  <c:v>1.3740999999999999</c:v>
                </c:pt>
                <c:pt idx="11">
                  <c:v>1.4156</c:v>
                </c:pt>
                <c:pt idx="12">
                  <c:v>1.4527999999999999</c:v>
                </c:pt>
                <c:pt idx="13">
                  <c:v>1.4877</c:v>
                </c:pt>
                <c:pt idx="14">
                  <c:v>1.5194999999999999</c:v>
                </c:pt>
                <c:pt idx="15">
                  <c:v>1.5766</c:v>
                </c:pt>
                <c:pt idx="16">
                  <c:v>1.6271</c:v>
                </c:pt>
                <c:pt idx="17">
                  <c:v>1.6712</c:v>
                </c:pt>
                <c:pt idx="18">
                  <c:v>1.7109000000000001</c:v>
                </c:pt>
                <c:pt idx="19">
                  <c:v>1.7471999999999999</c:v>
                </c:pt>
                <c:pt idx="20">
                  <c:v>1.7792000000000001</c:v>
                </c:pt>
                <c:pt idx="21">
                  <c:v>1.8089999999999999</c:v>
                </c:pt>
                <c:pt idx="22">
                  <c:v>1.8365</c:v>
                </c:pt>
                <c:pt idx="23">
                  <c:v>1.8608</c:v>
                </c:pt>
                <c:pt idx="24">
                  <c:v>1.8849</c:v>
                </c:pt>
                <c:pt idx="25">
                  <c:v>1.9059000000000001</c:v>
                </c:pt>
                <c:pt idx="26">
                  <c:v>1.9442999999999999</c:v>
                </c:pt>
                <c:pt idx="27">
                  <c:v>1.9867999999999999</c:v>
                </c:pt>
                <c:pt idx="28">
                  <c:v>2.0215000000000001</c:v>
                </c:pt>
                <c:pt idx="29">
                  <c:v>2.0527000000000002</c:v>
                </c:pt>
                <c:pt idx="30">
                  <c:v>2.0792999999999999</c:v>
                </c:pt>
                <c:pt idx="31">
                  <c:v>2.1034000000000002</c:v>
                </c:pt>
                <c:pt idx="32">
                  <c:v>2.1240999999999999</c:v>
                </c:pt>
                <c:pt idx="33">
                  <c:v>2.1424000000000003</c:v>
                </c:pt>
                <c:pt idx="34">
                  <c:v>2.1584000000000003</c:v>
                </c:pt>
                <c:pt idx="35">
                  <c:v>2.1865000000000001</c:v>
                </c:pt>
                <c:pt idx="36">
                  <c:v>2.2084999999999999</c:v>
                </c:pt>
                <c:pt idx="37">
                  <c:v>2.2265999999999999</c:v>
                </c:pt>
                <c:pt idx="38">
                  <c:v>2.242</c:v>
                </c:pt>
                <c:pt idx="39">
                  <c:v>2.2538</c:v>
                </c:pt>
                <c:pt idx="40">
                  <c:v>2.2639</c:v>
                </c:pt>
                <c:pt idx="41">
                  <c:v>2.2795999999999998</c:v>
                </c:pt>
                <c:pt idx="42">
                  <c:v>2.2896000000000001</c:v>
                </c:pt>
                <c:pt idx="43">
                  <c:v>2.2961</c:v>
                </c:pt>
                <c:pt idx="44">
                  <c:v>2.3003999999999998</c:v>
                </c:pt>
                <c:pt idx="45">
                  <c:v>2.3025000000000002</c:v>
                </c:pt>
                <c:pt idx="46">
                  <c:v>2.3037999999999998</c:v>
                </c:pt>
                <c:pt idx="47">
                  <c:v>2.3031999999999999</c:v>
                </c:pt>
                <c:pt idx="48">
                  <c:v>2.3028</c:v>
                </c:pt>
                <c:pt idx="49">
                  <c:v>2.3018000000000001</c:v>
                </c:pt>
                <c:pt idx="50">
                  <c:v>2.3001</c:v>
                </c:pt>
                <c:pt idx="51">
                  <c:v>2.2979000000000003</c:v>
                </c:pt>
                <c:pt idx="52">
                  <c:v>2.294</c:v>
                </c:pt>
                <c:pt idx="53">
                  <c:v>2.2887</c:v>
                </c:pt>
                <c:pt idx="54">
                  <c:v>2.2839999999999998</c:v>
                </c:pt>
                <c:pt idx="55">
                  <c:v>2.2804000000000002</c:v>
                </c:pt>
                <c:pt idx="56">
                  <c:v>2.2770000000000001</c:v>
                </c:pt>
                <c:pt idx="57">
                  <c:v>2.2742</c:v>
                </c:pt>
                <c:pt idx="58">
                  <c:v>2.2730000000000001</c:v>
                </c:pt>
                <c:pt idx="59">
                  <c:v>2.2717000000000001</c:v>
                </c:pt>
                <c:pt idx="60">
                  <c:v>2.2721999999999998</c:v>
                </c:pt>
                <c:pt idx="61">
                  <c:v>2.3440000000000003</c:v>
                </c:pt>
                <c:pt idx="62">
                  <c:v>2.39</c:v>
                </c:pt>
                <c:pt idx="63">
                  <c:v>2.423</c:v>
                </c:pt>
                <c:pt idx="64">
                  <c:v>2.4450000000000003</c:v>
                </c:pt>
                <c:pt idx="65">
                  <c:v>2.4610000000000003</c:v>
                </c:pt>
                <c:pt idx="66">
                  <c:v>2.472</c:v>
                </c:pt>
                <c:pt idx="67">
                  <c:v>2.4864000000000002</c:v>
                </c:pt>
                <c:pt idx="68">
                  <c:v>2.4965000000000002</c:v>
                </c:pt>
                <c:pt idx="69">
                  <c:v>2.5055999999999998</c:v>
                </c:pt>
                <c:pt idx="70">
                  <c:v>2.5164</c:v>
                </c:pt>
                <c:pt idx="71">
                  <c:v>2.5299</c:v>
                </c:pt>
                <c:pt idx="72">
                  <c:v>2.5453000000000001</c:v>
                </c:pt>
                <c:pt idx="73">
                  <c:v>2.5651000000000002</c:v>
                </c:pt>
                <c:pt idx="74">
                  <c:v>2.5865999999999998</c:v>
                </c:pt>
                <c:pt idx="75">
                  <c:v>2.6105999999999998</c:v>
                </c:pt>
                <c:pt idx="76">
                  <c:v>2.6375999999999999</c:v>
                </c:pt>
                <c:pt idx="77">
                  <c:v>2.6665000000000001</c:v>
                </c:pt>
                <c:pt idx="78">
                  <c:v>2.7279</c:v>
                </c:pt>
                <c:pt idx="79">
                  <c:v>2.8129999999999997</c:v>
                </c:pt>
                <c:pt idx="80">
                  <c:v>2.9031000000000002</c:v>
                </c:pt>
                <c:pt idx="81">
                  <c:v>2.9967999999999999</c:v>
                </c:pt>
                <c:pt idx="82">
                  <c:v>3.0944000000000003</c:v>
                </c:pt>
                <c:pt idx="83">
                  <c:v>3.194</c:v>
                </c:pt>
                <c:pt idx="84">
                  <c:v>3.2950999999999997</c:v>
                </c:pt>
                <c:pt idx="85">
                  <c:v>3.3973</c:v>
                </c:pt>
                <c:pt idx="86">
                  <c:v>3.5012000000000003</c:v>
                </c:pt>
                <c:pt idx="87">
                  <c:v>3.7094</c:v>
                </c:pt>
                <c:pt idx="88">
                  <c:v>3.9171</c:v>
                </c:pt>
                <c:pt idx="89">
                  <c:v>4.1203000000000003</c:v>
                </c:pt>
                <c:pt idx="90">
                  <c:v>4.3192000000000004</c:v>
                </c:pt>
                <c:pt idx="91">
                  <c:v>4.5131999999999994</c:v>
                </c:pt>
                <c:pt idx="92">
                  <c:v>4.7010000000000005</c:v>
                </c:pt>
                <c:pt idx="93">
                  <c:v>5.0598000000000001</c:v>
                </c:pt>
                <c:pt idx="94">
                  <c:v>5.3977999999999993</c:v>
                </c:pt>
                <c:pt idx="95">
                  <c:v>5.7157999999999998</c:v>
                </c:pt>
                <c:pt idx="96">
                  <c:v>6.0181000000000004</c:v>
                </c:pt>
                <c:pt idx="97">
                  <c:v>6.3042999999999996</c:v>
                </c:pt>
                <c:pt idx="98">
                  <c:v>6.5789</c:v>
                </c:pt>
                <c:pt idx="99">
                  <c:v>6.8415999999999997</c:v>
                </c:pt>
                <c:pt idx="100">
                  <c:v>7.0933000000000002</c:v>
                </c:pt>
                <c:pt idx="101">
                  <c:v>7.3368000000000002</c:v>
                </c:pt>
                <c:pt idx="102">
                  <c:v>7.5709</c:v>
                </c:pt>
                <c:pt idx="103">
                  <c:v>7.7976000000000001</c:v>
                </c:pt>
                <c:pt idx="104">
                  <c:v>8.2294</c:v>
                </c:pt>
                <c:pt idx="105">
                  <c:v>8.7319300000000002</c:v>
                </c:pt>
                <c:pt idx="106">
                  <c:v>9.1961300000000001</c:v>
                </c:pt>
                <c:pt idx="107">
                  <c:v>9.6265800000000006</c:v>
                </c:pt>
                <c:pt idx="108">
                  <c:v>10.023</c:v>
                </c:pt>
                <c:pt idx="109">
                  <c:v>10.39218</c:v>
                </c:pt>
                <c:pt idx="110">
                  <c:v>10.727980000000001</c:v>
                </c:pt>
                <c:pt idx="111">
                  <c:v>11.034270000000001</c:v>
                </c:pt>
                <c:pt idx="112">
                  <c:v>11.32098</c:v>
                </c:pt>
                <c:pt idx="113">
                  <c:v>11.815379999999999</c:v>
                </c:pt>
                <c:pt idx="114">
                  <c:v>12.240779999999999</c:v>
                </c:pt>
                <c:pt idx="115">
                  <c:v>12.596950000000001</c:v>
                </c:pt>
                <c:pt idx="116">
                  <c:v>12.89368</c:v>
                </c:pt>
                <c:pt idx="117">
                  <c:v>13.140879999999999</c:v>
                </c:pt>
                <c:pt idx="118">
                  <c:v>13.34843</c:v>
                </c:pt>
                <c:pt idx="119">
                  <c:v>13.66437</c:v>
                </c:pt>
                <c:pt idx="120">
                  <c:v>13.87114</c:v>
                </c:pt>
                <c:pt idx="121">
                  <c:v>13.9985</c:v>
                </c:pt>
                <c:pt idx="122">
                  <c:v>14.0663</c:v>
                </c:pt>
                <c:pt idx="123">
                  <c:v>14.074430000000001</c:v>
                </c:pt>
                <c:pt idx="124">
                  <c:v>14.042819999999999</c:v>
                </c:pt>
                <c:pt idx="125">
                  <c:v>13.981430000000001</c:v>
                </c:pt>
                <c:pt idx="126">
                  <c:v>13.89021</c:v>
                </c:pt>
                <c:pt idx="127">
                  <c:v>13.78913</c:v>
                </c:pt>
                <c:pt idx="128">
                  <c:v>13.66816</c:v>
                </c:pt>
                <c:pt idx="129">
                  <c:v>13.537289999999999</c:v>
                </c:pt>
                <c:pt idx="130">
                  <c:v>13.255800000000001</c:v>
                </c:pt>
                <c:pt idx="131">
                  <c:v>12.89428</c:v>
                </c:pt>
                <c:pt idx="132">
                  <c:v>12.53304</c:v>
                </c:pt>
                <c:pt idx="133">
                  <c:v>12.17201</c:v>
                </c:pt>
                <c:pt idx="134">
                  <c:v>11.83114</c:v>
                </c:pt>
                <c:pt idx="135">
                  <c:v>11.500389999999999</c:v>
                </c:pt>
                <c:pt idx="136">
                  <c:v>11.189741</c:v>
                </c:pt>
                <c:pt idx="137">
                  <c:v>10.889173000000001</c:v>
                </c:pt>
                <c:pt idx="138">
                  <c:v>10.608672</c:v>
                </c:pt>
                <c:pt idx="139">
                  <c:v>10.227825000000001</c:v>
                </c:pt>
                <c:pt idx="140">
                  <c:v>9.7611359999999987</c:v>
                </c:pt>
                <c:pt idx="141">
                  <c:v>9.3315649999999994</c:v>
                </c:pt>
                <c:pt idx="142">
                  <c:v>8.9430819999999986</c:v>
                </c:pt>
                <c:pt idx="143">
                  <c:v>8.5896689999999989</c:v>
                </c:pt>
                <c:pt idx="144">
                  <c:v>8.2673110000000012</c:v>
                </c:pt>
                <c:pt idx="145">
                  <c:v>7.6967210000000001</c:v>
                </c:pt>
                <c:pt idx="146">
                  <c:v>7.2062549999999996</c:v>
                </c:pt>
                <c:pt idx="147">
                  <c:v>6.7788760000000003</c:v>
                </c:pt>
                <c:pt idx="148">
                  <c:v>6.4005619999999999</c:v>
                </c:pt>
                <c:pt idx="149">
                  <c:v>6.0632979999999996</c:v>
                </c:pt>
                <c:pt idx="150">
                  <c:v>5.7610710000000003</c:v>
                </c:pt>
                <c:pt idx="151">
                  <c:v>5.4868750000000004</c:v>
                </c:pt>
                <c:pt idx="152">
                  <c:v>5.2377039999999999</c:v>
                </c:pt>
                <c:pt idx="153">
                  <c:v>5.0095529999999995</c:v>
                </c:pt>
                <c:pt idx="154">
                  <c:v>4.7994189999999994</c:v>
                </c:pt>
                <c:pt idx="155">
                  <c:v>4.6062979999999998</c:v>
                </c:pt>
                <c:pt idx="156">
                  <c:v>4.2610920000000005</c:v>
                </c:pt>
                <c:pt idx="157">
                  <c:v>3.8938829999999998</c:v>
                </c:pt>
                <c:pt idx="158">
                  <c:v>3.582713</c:v>
                </c:pt>
                <c:pt idx="159">
                  <c:v>3.3155730000000001</c:v>
                </c:pt>
                <c:pt idx="160">
                  <c:v>3.084454</c:v>
                </c:pt>
                <c:pt idx="161">
                  <c:v>2.8833530000000001</c:v>
                </c:pt>
                <c:pt idx="162">
                  <c:v>2.7082660000000001</c:v>
                </c:pt>
                <c:pt idx="163">
                  <c:v>2.5531899999999998</c:v>
                </c:pt>
                <c:pt idx="164">
                  <c:v>2.4171230000000001</c:v>
                </c:pt>
                <c:pt idx="165">
                  <c:v>2.19001</c:v>
                </c:pt>
                <c:pt idx="166">
                  <c:v>2.0099179</c:v>
                </c:pt>
                <c:pt idx="167">
                  <c:v>1.8688421000000002</c:v>
                </c:pt>
                <c:pt idx="168">
                  <c:v>1.7577782999999998</c:v>
                </c:pt>
                <c:pt idx="169">
                  <c:v>1.6467239</c:v>
                </c:pt>
                <c:pt idx="170">
                  <c:v>1.5506769</c:v>
                </c:pt>
                <c:pt idx="171">
                  <c:v>1.3915997</c:v>
                </c:pt>
                <c:pt idx="172">
                  <c:v>1.2655387999999999</c:v>
                </c:pt>
                <c:pt idx="173">
                  <c:v>1.1624896</c:v>
                </c:pt>
                <c:pt idx="174">
                  <c:v>1.0774489</c:v>
                </c:pt>
                <c:pt idx="175">
                  <c:v>1.0054147</c:v>
                </c:pt>
                <c:pt idx="176">
                  <c:v>0.94418550000000001</c:v>
                </c:pt>
                <c:pt idx="177">
                  <c:v>0.89076029999999995</c:v>
                </c:pt>
                <c:pt idx="178">
                  <c:v>0.84413830000000001</c:v>
                </c:pt>
                <c:pt idx="179">
                  <c:v>0.80291899999999994</c:v>
                </c:pt>
                <c:pt idx="180">
                  <c:v>0.76630180000000003</c:v>
                </c:pt>
                <c:pt idx="181">
                  <c:v>0.73358639999999997</c:v>
                </c:pt>
                <c:pt idx="182">
                  <c:v>0.67736010000000002</c:v>
                </c:pt>
                <c:pt idx="183">
                  <c:v>0.62043349999999997</c:v>
                </c:pt>
                <c:pt idx="184">
                  <c:v>0.57431200000000004</c:v>
                </c:pt>
                <c:pt idx="185">
                  <c:v>0.5362943</c:v>
                </c:pt>
                <c:pt idx="186">
                  <c:v>0.50427940000000004</c:v>
                </c:pt>
                <c:pt idx="187">
                  <c:v>0.47706670000000001</c:v>
                </c:pt>
                <c:pt idx="188">
                  <c:v>0.45355570000000001</c:v>
                </c:pt>
                <c:pt idx="189">
                  <c:v>0.43304609999999999</c:v>
                </c:pt>
                <c:pt idx="190">
                  <c:v>0.4151377</c:v>
                </c:pt>
                <c:pt idx="191">
                  <c:v>0.38492359999999998</c:v>
                </c:pt>
                <c:pt idx="192">
                  <c:v>0.36071209999999998</c:v>
                </c:pt>
                <c:pt idx="193">
                  <c:v>0.34080270000000001</c:v>
                </c:pt>
                <c:pt idx="194">
                  <c:v>0.32419478000000002</c:v>
                </c:pt>
                <c:pt idx="195">
                  <c:v>0.31018803</c:v>
                </c:pt>
                <c:pt idx="196">
                  <c:v>0.29808221000000001</c:v>
                </c:pt>
                <c:pt idx="197">
                  <c:v>0.27857267000000002</c:v>
                </c:pt>
                <c:pt idx="198">
                  <c:v>0.26346517000000003</c:v>
                </c:pt>
                <c:pt idx="199">
                  <c:v>0.25145912000000004</c:v>
                </c:pt>
                <c:pt idx="200">
                  <c:v>0.24185413</c:v>
                </c:pt>
                <c:pt idx="201">
                  <c:v>0.23384994000000001</c:v>
                </c:pt>
                <c:pt idx="202">
                  <c:v>0.22724637</c:v>
                </c:pt>
                <c:pt idx="203">
                  <c:v>0.22164328999999999</c:v>
                </c:pt>
                <c:pt idx="204">
                  <c:v>0.21684060999999999</c:v>
                </c:pt>
                <c:pt idx="205">
                  <c:v>0.21273824999999999</c:v>
                </c:pt>
                <c:pt idx="206">
                  <c:v>0.20923615000000001</c:v>
                </c:pt>
                <c:pt idx="207">
                  <c:v>0.20613428</c:v>
                </c:pt>
                <c:pt idx="208">
                  <c:v>0.20113109000000001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5C6-4C2F-8CCC-E71082BBC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934176"/>
        <c:axId val="474938488"/>
      </c:scatterChart>
      <c:valAx>
        <c:axId val="474934176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4938488"/>
        <c:crosses val="autoZero"/>
        <c:crossBetween val="midCat"/>
        <c:majorUnit val="10"/>
      </c:valAx>
      <c:valAx>
        <c:axId val="474938488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 altLang="ja-JP">
                    <a:solidFill>
                      <a:schemeClr val="tx1"/>
                    </a:solidFill>
                  </a:rPr>
                  <a:t>dE/dX</a:t>
                </a:r>
                <a:r>
                  <a:rPr lang="en-US" altLang="ja-JP" baseline="0">
                    <a:solidFill>
                      <a:schemeClr val="tx1"/>
                    </a:solidFill>
                  </a:rPr>
                  <a:t>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4934176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9436623653982465"/>
          <c:y val="4.2812810791813434E-2"/>
          <c:w val="0.24938594652854704"/>
          <c:h val="0.15493819682796106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srim20Ne_Mylar!$P$5</c:f>
          <c:strCache>
            <c:ptCount val="1"/>
            <c:pt idx="0">
              <c:v>srim20Ne_Mylar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srim20Ne_Mylar!$D$20:$D$228</c:f>
              <c:numCache>
                <c:formatCode>0.000000</c:formatCode>
                <c:ptCount val="209"/>
                <c:pt idx="0">
                  <c:v>9.999949999999999E-6</c:v>
                </c:pt>
                <c:pt idx="1">
                  <c:v>1.1249950000000001E-5</c:v>
                </c:pt>
                <c:pt idx="2">
                  <c:v>1.2499949999999999E-5</c:v>
                </c:pt>
                <c:pt idx="3">
                  <c:v>1.374995E-5</c:v>
                </c:pt>
                <c:pt idx="4">
                  <c:v>1.499995E-5</c:v>
                </c:pt>
                <c:pt idx="5">
                  <c:v>1.6249950000000002E-5</c:v>
                </c:pt>
                <c:pt idx="6">
                  <c:v>1.7499950000000002E-5</c:v>
                </c:pt>
                <c:pt idx="7">
                  <c:v>1.8749950000000002E-5</c:v>
                </c:pt>
                <c:pt idx="8">
                  <c:v>1.9999950000000002E-5</c:v>
                </c:pt>
                <c:pt idx="9">
                  <c:v>2.2499950000000001E-5</c:v>
                </c:pt>
                <c:pt idx="10" formatCode="0.00000">
                  <c:v>2.4999950000000001E-5</c:v>
                </c:pt>
                <c:pt idx="11" formatCode="0.00000">
                  <c:v>2.7499950000000001E-5</c:v>
                </c:pt>
                <c:pt idx="12" formatCode="0.00000">
                  <c:v>2.9999950000000001E-5</c:v>
                </c:pt>
                <c:pt idx="13" formatCode="0.00000">
                  <c:v>3.249995E-5</c:v>
                </c:pt>
                <c:pt idx="14" formatCode="0.00000">
                  <c:v>3.499995E-5</c:v>
                </c:pt>
                <c:pt idx="15" formatCode="0.00000">
                  <c:v>3.999995E-5</c:v>
                </c:pt>
                <c:pt idx="16" formatCode="0.00000">
                  <c:v>4.4999950000000006E-5</c:v>
                </c:pt>
                <c:pt idx="17" formatCode="0.00000">
                  <c:v>4.9999950000000006E-5</c:v>
                </c:pt>
                <c:pt idx="18" formatCode="0.00000">
                  <c:v>5.5000000000000002E-5</c:v>
                </c:pt>
                <c:pt idx="19" formatCode="0.00000">
                  <c:v>5.9999999999999995E-5</c:v>
                </c:pt>
                <c:pt idx="20" formatCode="0.00000">
                  <c:v>6.4999999999999994E-5</c:v>
                </c:pt>
                <c:pt idx="21" formatCode="0.00000">
                  <c:v>6.9999999999999994E-5</c:v>
                </c:pt>
                <c:pt idx="22" formatCode="0.00000">
                  <c:v>7.5000000000000007E-5</c:v>
                </c:pt>
                <c:pt idx="23" formatCode="0.00000">
                  <c:v>8.0000000000000007E-5</c:v>
                </c:pt>
                <c:pt idx="24" formatCode="0.00000">
                  <c:v>8.4999999999999993E-5</c:v>
                </c:pt>
                <c:pt idx="25" formatCode="0.00000">
                  <c:v>8.9999999999999992E-5</c:v>
                </c:pt>
                <c:pt idx="26" formatCode="0.00000">
                  <c:v>1E-4</c:v>
                </c:pt>
                <c:pt idx="27" formatCode="0.00000">
                  <c:v>1.125E-4</c:v>
                </c:pt>
                <c:pt idx="28" formatCode="0.00000">
                  <c:v>1.25E-4</c:v>
                </c:pt>
                <c:pt idx="29" formatCode="0.00000">
                  <c:v>1.3749999999999998E-4</c:v>
                </c:pt>
                <c:pt idx="30" formatCode="0.00000">
                  <c:v>1.5000000000000001E-4</c:v>
                </c:pt>
                <c:pt idx="31" formatCode="0.00000">
                  <c:v>1.6249999999999999E-4</c:v>
                </c:pt>
                <c:pt idx="32" formatCode="0.00000">
                  <c:v>1.75E-4</c:v>
                </c:pt>
                <c:pt idx="33" formatCode="0.00000">
                  <c:v>1.875E-4</c:v>
                </c:pt>
                <c:pt idx="34" formatCode="0.00000">
                  <c:v>2.0000000000000001E-4</c:v>
                </c:pt>
                <c:pt idx="35" formatCode="0.00000">
                  <c:v>2.2499999999999999E-4</c:v>
                </c:pt>
                <c:pt idx="36" formatCode="0.00000">
                  <c:v>2.5000000000000001E-4</c:v>
                </c:pt>
                <c:pt idx="37" formatCode="0.00000">
                  <c:v>2.7499999999999996E-4</c:v>
                </c:pt>
                <c:pt idx="38" formatCode="0.00000">
                  <c:v>3.0000000000000003E-4</c:v>
                </c:pt>
                <c:pt idx="39" formatCode="0.00000">
                  <c:v>3.2499999999999999E-4</c:v>
                </c:pt>
                <c:pt idx="40" formatCode="0.00000">
                  <c:v>3.5E-4</c:v>
                </c:pt>
                <c:pt idx="41" formatCode="0.00000">
                  <c:v>4.0000000000000002E-4</c:v>
                </c:pt>
                <c:pt idx="42" formatCode="0.00000">
                  <c:v>4.4999999999999999E-4</c:v>
                </c:pt>
                <c:pt idx="43" formatCode="0.00000">
                  <c:v>5.0000000000000001E-4</c:v>
                </c:pt>
                <c:pt idx="44" formatCode="0.00000">
                  <c:v>5.4999999999999992E-4</c:v>
                </c:pt>
                <c:pt idx="45" formatCode="0.00000">
                  <c:v>6.0000000000000006E-4</c:v>
                </c:pt>
                <c:pt idx="46" formatCode="0.00000">
                  <c:v>6.4999999999999997E-4</c:v>
                </c:pt>
                <c:pt idx="47" formatCode="0.00000">
                  <c:v>6.9999999999999999E-4</c:v>
                </c:pt>
                <c:pt idx="48" formatCode="0.00000">
                  <c:v>7.5000000000000002E-4</c:v>
                </c:pt>
                <c:pt idx="49" formatCode="0.00000">
                  <c:v>8.0000000000000004E-4</c:v>
                </c:pt>
                <c:pt idx="50" formatCode="0.00000">
                  <c:v>8.5000000000000006E-4</c:v>
                </c:pt>
                <c:pt idx="51" formatCode="0.00000">
                  <c:v>8.9999999999999998E-4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1.6250000000000001E-3</c:v>
                </c:pt>
                <c:pt idx="58" formatCode="0.00000">
                  <c:v>1.7500000000000003E-3</c:v>
                </c:pt>
                <c:pt idx="59" formatCode="0.00000">
                  <c:v>1.8749999999999999E-3</c:v>
                </c:pt>
                <c:pt idx="60" formatCode="0.00000">
                  <c:v>2E-3</c:v>
                </c:pt>
                <c:pt idx="61" formatCode="0.00000">
                  <c:v>2.2499999999999998E-3</c:v>
                </c:pt>
                <c:pt idx="62" formatCode="0.00000">
                  <c:v>2.5000000000000001E-3</c:v>
                </c:pt>
                <c:pt idx="63" formatCode="0.00000">
                  <c:v>2.7499999999999998E-3</c:v>
                </c:pt>
                <c:pt idx="64" formatCode="0.00000">
                  <c:v>3.0000000000000001E-3</c:v>
                </c:pt>
                <c:pt idx="65" formatCode="0.00000">
                  <c:v>3.2500000000000003E-3</c:v>
                </c:pt>
                <c:pt idx="66" formatCode="0.00000">
                  <c:v>3.5000000000000005E-3</c:v>
                </c:pt>
                <c:pt idx="67" formatCode="0.00000">
                  <c:v>4.0000000000000001E-3</c:v>
                </c:pt>
                <c:pt idx="68" formatCode="0.00000">
                  <c:v>4.4999999999999997E-3</c:v>
                </c:pt>
                <c:pt idx="69" formatCode="0.00000">
                  <c:v>5.0000000000000001E-3</c:v>
                </c:pt>
                <c:pt idx="70" formatCode="0.00000">
                  <c:v>5.4999999999999997E-3</c:v>
                </c:pt>
                <c:pt idx="71" formatCode="0.00000">
                  <c:v>6.0000000000000001E-3</c:v>
                </c:pt>
                <c:pt idx="72" formatCode="0.00000">
                  <c:v>6.5000000000000006E-3</c:v>
                </c:pt>
                <c:pt idx="73" formatCode="0.00000">
                  <c:v>7.000000000000001E-3</c:v>
                </c:pt>
                <c:pt idx="74" formatCode="0.00000">
                  <c:v>7.4999999999999997E-3</c:v>
                </c:pt>
                <c:pt idx="75" formatCode="0.00000">
                  <c:v>8.0000000000000002E-3</c:v>
                </c:pt>
                <c:pt idx="76" formatCode="0.00000">
                  <c:v>8.5000000000000006E-3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1.3750000000000002E-2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1.7499999999999998E-2</c:v>
                </c:pt>
                <c:pt idx="85" formatCode="0.00000">
                  <c:v>1.8749999999999999E-2</c:v>
                </c:pt>
                <c:pt idx="86" formatCode="0.00000">
                  <c:v>0.02</c:v>
                </c:pt>
                <c:pt idx="87" formatCode="0.000">
                  <c:v>2.2499999999999999E-2</c:v>
                </c:pt>
                <c:pt idx="88" formatCode="0.000">
                  <c:v>2.5000000000000001E-2</c:v>
                </c:pt>
                <c:pt idx="89" formatCode="0.000">
                  <c:v>2.7500000000000004E-2</c:v>
                </c:pt>
                <c:pt idx="90" formatCode="0.000">
                  <c:v>0.03</c:v>
                </c:pt>
                <c:pt idx="91" formatCode="0.000">
                  <c:v>3.2500000000000001E-2</c:v>
                </c:pt>
                <c:pt idx="92" formatCode="0.000">
                  <c:v>3.4999999999999996E-2</c:v>
                </c:pt>
                <c:pt idx="93" formatCode="0.000">
                  <c:v>0.04</c:v>
                </c:pt>
                <c:pt idx="94" formatCode="0.000">
                  <c:v>4.4999999999999998E-2</c:v>
                </c:pt>
                <c:pt idx="95" formatCode="0.000">
                  <c:v>0.05</c:v>
                </c:pt>
                <c:pt idx="96" formatCode="0.000">
                  <c:v>5.5000000000000007E-2</c:v>
                </c:pt>
                <c:pt idx="97" formatCode="0.000">
                  <c:v>0.06</c:v>
                </c:pt>
                <c:pt idx="98" formatCode="0.000">
                  <c:v>6.5000000000000002E-2</c:v>
                </c:pt>
                <c:pt idx="99" formatCode="0.000">
                  <c:v>6.9999999999999993E-2</c:v>
                </c:pt>
                <c:pt idx="100" formatCode="0.000">
                  <c:v>7.4999999999999997E-2</c:v>
                </c:pt>
                <c:pt idx="101" formatCode="0.000">
                  <c:v>0.08</c:v>
                </c:pt>
                <c:pt idx="102" formatCode="0.000">
                  <c:v>8.4999999999999992E-2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0.1875</c:v>
                </c:pt>
                <c:pt idx="112" formatCode="0.000">
                  <c:v>0.2</c:v>
                </c:pt>
                <c:pt idx="113" formatCode="0.000">
                  <c:v>0.22500000000000001</c:v>
                </c:pt>
                <c:pt idx="114" formatCode="0.000">
                  <c:v>0.25</c:v>
                </c:pt>
                <c:pt idx="115" formatCode="0.000">
                  <c:v>0.27500000000000002</c:v>
                </c:pt>
                <c:pt idx="116" formatCode="0.000">
                  <c:v>0.3</c:v>
                </c:pt>
                <c:pt idx="117" formatCode="0.000">
                  <c:v>0.32500000000000001</c:v>
                </c:pt>
                <c:pt idx="118" formatCode="0.000">
                  <c:v>0.35</c:v>
                </c:pt>
                <c:pt idx="119" formatCode="0.000">
                  <c:v>0.4</c:v>
                </c:pt>
                <c:pt idx="120" formatCode="0.000">
                  <c:v>0.45</c:v>
                </c:pt>
                <c:pt idx="121" formatCode="0.000">
                  <c:v>0.5</c:v>
                </c:pt>
                <c:pt idx="122" formatCode="0.000">
                  <c:v>0.55000000000000004</c:v>
                </c:pt>
                <c:pt idx="123" formatCode="0.000">
                  <c:v>0.6</c:v>
                </c:pt>
                <c:pt idx="124" formatCode="0.000">
                  <c:v>0.65</c:v>
                </c:pt>
                <c:pt idx="125" formatCode="0.000">
                  <c:v>0.7</c:v>
                </c:pt>
                <c:pt idx="126" formatCode="0.000">
                  <c:v>0.75</c:v>
                </c:pt>
                <c:pt idx="127" formatCode="0.000">
                  <c:v>0.8</c:v>
                </c:pt>
                <c:pt idx="128" formatCode="0.000">
                  <c:v>0.85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1.875</c:v>
                </c:pt>
                <c:pt idx="138" formatCode="0.000">
                  <c:v>2</c:v>
                </c:pt>
                <c:pt idx="139" formatCode="0.000">
                  <c:v>2.25</c:v>
                </c:pt>
                <c:pt idx="140" formatCode="0.000">
                  <c:v>2.5</c:v>
                </c:pt>
                <c:pt idx="141" formatCode="0.000">
                  <c:v>2.75</c:v>
                </c:pt>
                <c:pt idx="142" formatCode="0.000">
                  <c:v>3</c:v>
                </c:pt>
                <c:pt idx="143" formatCode="0.000">
                  <c:v>3.25</c:v>
                </c:pt>
                <c:pt idx="144" formatCode="0.000">
                  <c:v>3.5</c:v>
                </c:pt>
                <c:pt idx="145" formatCode="0.000">
                  <c:v>4</c:v>
                </c:pt>
                <c:pt idx="146" formatCode="0.000">
                  <c:v>4.5</c:v>
                </c:pt>
                <c:pt idx="147" formatCode="0.000">
                  <c:v>5</c:v>
                </c:pt>
                <c:pt idx="148" formatCode="0.000">
                  <c:v>5.5</c:v>
                </c:pt>
                <c:pt idx="149" formatCode="0.000">
                  <c:v>6</c:v>
                </c:pt>
                <c:pt idx="150" formatCode="0.000">
                  <c:v>6.5</c:v>
                </c:pt>
                <c:pt idx="151" formatCode="0.000">
                  <c:v>7</c:v>
                </c:pt>
                <c:pt idx="152" formatCode="0.000">
                  <c:v>7.5</c:v>
                </c:pt>
                <c:pt idx="153" formatCode="0.000">
                  <c:v>8</c:v>
                </c:pt>
                <c:pt idx="154" formatCode="0.000">
                  <c:v>8.5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18.75</c:v>
                </c:pt>
                <c:pt idx="164" formatCode="0.000">
                  <c:v>20</c:v>
                </c:pt>
                <c:pt idx="165" formatCode="0.000">
                  <c:v>22.5</c:v>
                </c:pt>
                <c:pt idx="166" formatCode="0.000">
                  <c:v>25</c:v>
                </c:pt>
                <c:pt idx="167" formatCode="0.000">
                  <c:v>27.5</c:v>
                </c:pt>
                <c:pt idx="168" formatCode="0.000">
                  <c:v>30</c:v>
                </c:pt>
                <c:pt idx="169" formatCode="0.000">
                  <c:v>32.5</c:v>
                </c:pt>
                <c:pt idx="170" formatCode="0.000">
                  <c:v>35</c:v>
                </c:pt>
                <c:pt idx="171" formatCode="0.000">
                  <c:v>40</c:v>
                </c:pt>
                <c:pt idx="172" formatCode="0.000">
                  <c:v>45</c:v>
                </c:pt>
                <c:pt idx="173" formatCode="0.000">
                  <c:v>50</c:v>
                </c:pt>
                <c:pt idx="174" formatCode="0.000">
                  <c:v>55</c:v>
                </c:pt>
                <c:pt idx="175" formatCode="0.000">
                  <c:v>60</c:v>
                </c:pt>
                <c:pt idx="176" formatCode="0.000">
                  <c:v>65</c:v>
                </c:pt>
                <c:pt idx="177" formatCode="0.000">
                  <c:v>70</c:v>
                </c:pt>
                <c:pt idx="178" formatCode="0.000">
                  <c:v>75</c:v>
                </c:pt>
                <c:pt idx="179" formatCode="0.000">
                  <c:v>80</c:v>
                </c:pt>
                <c:pt idx="180" formatCode="0.000">
                  <c:v>85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187.5</c:v>
                </c:pt>
                <c:pt idx="190" formatCode="0.000">
                  <c:v>200</c:v>
                </c:pt>
                <c:pt idx="191" formatCode="0.000">
                  <c:v>225</c:v>
                </c:pt>
                <c:pt idx="192" formatCode="0.000">
                  <c:v>250</c:v>
                </c:pt>
                <c:pt idx="193" formatCode="0.000">
                  <c:v>275</c:v>
                </c:pt>
                <c:pt idx="194" formatCode="0.000">
                  <c:v>300</c:v>
                </c:pt>
                <c:pt idx="195" formatCode="0.000">
                  <c:v>325</c:v>
                </c:pt>
                <c:pt idx="196" formatCode="0.000">
                  <c:v>350</c:v>
                </c:pt>
                <c:pt idx="197" formatCode="0.000">
                  <c:v>400</c:v>
                </c:pt>
                <c:pt idx="198" formatCode="0.000">
                  <c:v>450</c:v>
                </c:pt>
                <c:pt idx="199" formatCode="0.000">
                  <c:v>500</c:v>
                </c:pt>
                <c:pt idx="200" formatCode="0.000">
                  <c:v>550</c:v>
                </c:pt>
                <c:pt idx="201" formatCode="0.000">
                  <c:v>600</c:v>
                </c:pt>
                <c:pt idx="202" formatCode="0.000">
                  <c:v>650</c:v>
                </c:pt>
                <c:pt idx="203" formatCode="0.000">
                  <c:v>700</c:v>
                </c:pt>
                <c:pt idx="204" formatCode="0.000">
                  <c:v>750</c:v>
                </c:pt>
                <c:pt idx="205" formatCode="0.000">
                  <c:v>800</c:v>
                </c:pt>
                <c:pt idx="206" formatCode="0.000">
                  <c:v>850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srim20Ne_Mylar!$J$20:$J$228</c:f>
              <c:numCache>
                <c:formatCode>0.000</c:formatCode>
                <c:ptCount val="209"/>
                <c:pt idx="0">
                  <c:v>1.8E-3</c:v>
                </c:pt>
                <c:pt idx="1">
                  <c:v>1.9E-3</c:v>
                </c:pt>
                <c:pt idx="2">
                  <c:v>2E-3</c:v>
                </c:pt>
                <c:pt idx="3">
                  <c:v>2.1000000000000003E-3</c:v>
                </c:pt>
                <c:pt idx="4">
                  <c:v>2.1999999999999997E-3</c:v>
                </c:pt>
                <c:pt idx="5">
                  <c:v>2.3E-3</c:v>
                </c:pt>
                <c:pt idx="6">
                  <c:v>2.4000000000000002E-3</c:v>
                </c:pt>
                <c:pt idx="7">
                  <c:v>2.5000000000000001E-3</c:v>
                </c:pt>
                <c:pt idx="8">
                  <c:v>2.5999999999999999E-3</c:v>
                </c:pt>
                <c:pt idx="9">
                  <c:v>2.8E-3</c:v>
                </c:pt>
                <c:pt idx="10">
                  <c:v>3.0000000000000001E-3</c:v>
                </c:pt>
                <c:pt idx="11">
                  <c:v>3.2000000000000002E-3</c:v>
                </c:pt>
                <c:pt idx="12">
                  <c:v>3.4000000000000002E-3</c:v>
                </c:pt>
                <c:pt idx="13">
                  <c:v>3.5000000000000005E-3</c:v>
                </c:pt>
                <c:pt idx="14">
                  <c:v>3.6999999999999997E-3</c:v>
                </c:pt>
                <c:pt idx="15">
                  <c:v>4.0000000000000001E-3</c:v>
                </c:pt>
                <c:pt idx="16">
                  <c:v>4.3999999999999994E-3</c:v>
                </c:pt>
                <c:pt idx="17">
                  <c:v>4.7000000000000002E-3</c:v>
                </c:pt>
                <c:pt idx="18">
                  <c:v>5.0000000000000001E-3</c:v>
                </c:pt>
                <c:pt idx="19">
                  <c:v>5.3E-3</c:v>
                </c:pt>
                <c:pt idx="20">
                  <c:v>5.5999999999999999E-3</c:v>
                </c:pt>
                <c:pt idx="21">
                  <c:v>5.8999999999999999E-3</c:v>
                </c:pt>
                <c:pt idx="22">
                  <c:v>6.1999999999999998E-3</c:v>
                </c:pt>
                <c:pt idx="23">
                  <c:v>6.5000000000000006E-3</c:v>
                </c:pt>
                <c:pt idx="24">
                  <c:v>6.8000000000000005E-3</c:v>
                </c:pt>
                <c:pt idx="25">
                  <c:v>7.0999999999999995E-3</c:v>
                </c:pt>
                <c:pt idx="26">
                  <c:v>7.6E-3</c:v>
                </c:pt>
                <c:pt idx="27">
                  <c:v>8.3000000000000001E-3</c:v>
                </c:pt>
                <c:pt idx="28">
                  <c:v>8.9999999999999993E-3</c:v>
                </c:pt>
                <c:pt idx="29">
                  <c:v>9.7000000000000003E-3</c:v>
                </c:pt>
                <c:pt idx="30">
                  <c:v>1.03E-2</c:v>
                </c:pt>
                <c:pt idx="31">
                  <c:v>1.0999999999999999E-2</c:v>
                </c:pt>
                <c:pt idx="32">
                  <c:v>1.1600000000000001E-2</c:v>
                </c:pt>
                <c:pt idx="33">
                  <c:v>1.23E-2</c:v>
                </c:pt>
                <c:pt idx="34">
                  <c:v>1.3000000000000001E-2</c:v>
                </c:pt>
                <c:pt idx="35">
                  <c:v>1.4199999999999999E-2</c:v>
                </c:pt>
                <c:pt idx="36">
                  <c:v>1.55E-2</c:v>
                </c:pt>
                <c:pt idx="37">
                  <c:v>1.6800000000000002E-2</c:v>
                </c:pt>
                <c:pt idx="38">
                  <c:v>1.8099999999999998E-2</c:v>
                </c:pt>
                <c:pt idx="39">
                  <c:v>1.9400000000000001E-2</c:v>
                </c:pt>
                <c:pt idx="40">
                  <c:v>2.06E-2</c:v>
                </c:pt>
                <c:pt idx="41">
                  <c:v>2.3200000000000002E-2</c:v>
                </c:pt>
                <c:pt idx="42">
                  <c:v>2.5700000000000001E-2</c:v>
                </c:pt>
                <c:pt idx="43">
                  <c:v>2.8299999999999999E-2</c:v>
                </c:pt>
                <c:pt idx="44">
                  <c:v>3.0800000000000001E-2</c:v>
                </c:pt>
                <c:pt idx="45">
                  <c:v>3.3399999999999999E-2</c:v>
                </c:pt>
                <c:pt idx="46">
                  <c:v>3.5999999999999997E-2</c:v>
                </c:pt>
                <c:pt idx="47">
                  <c:v>3.8600000000000002E-2</c:v>
                </c:pt>
                <c:pt idx="48">
                  <c:v>4.1200000000000001E-2</c:v>
                </c:pt>
                <c:pt idx="49">
                  <c:v>4.3799999999999999E-2</c:v>
                </c:pt>
                <c:pt idx="50">
                  <c:v>4.6400000000000004E-2</c:v>
                </c:pt>
                <c:pt idx="51">
                  <c:v>4.9000000000000002E-2</c:v>
                </c:pt>
                <c:pt idx="52">
                  <c:v>5.4300000000000001E-2</c:v>
                </c:pt>
                <c:pt idx="53">
                  <c:v>6.0899999999999996E-2</c:v>
                </c:pt>
                <c:pt idx="54">
                  <c:v>6.7600000000000007E-2</c:v>
                </c:pt>
                <c:pt idx="55">
                  <c:v>7.4399999999999994E-2</c:v>
                </c:pt>
                <c:pt idx="56">
                  <c:v>8.1200000000000008E-2</c:v>
                </c:pt>
                <c:pt idx="57">
                  <c:v>8.7999999999999995E-2</c:v>
                </c:pt>
                <c:pt idx="58">
                  <c:v>9.4899999999999998E-2</c:v>
                </c:pt>
                <c:pt idx="59">
                  <c:v>0.10169999999999998</c:v>
                </c:pt>
                <c:pt idx="60">
                  <c:v>0.1086</c:v>
                </c:pt>
                <c:pt idx="61">
                  <c:v>0.12230000000000001</c:v>
                </c:pt>
                <c:pt idx="62">
                  <c:v>0.13569999999999999</c:v>
                </c:pt>
                <c:pt idx="63">
                  <c:v>0.1489</c:v>
                </c:pt>
                <c:pt idx="64">
                  <c:v>0.16200000000000001</c:v>
                </c:pt>
                <c:pt idx="65">
                  <c:v>0.17509999999999998</c:v>
                </c:pt>
                <c:pt idx="66">
                  <c:v>0.18819999999999998</c:v>
                </c:pt>
                <c:pt idx="67">
                  <c:v>0.21440000000000001</c:v>
                </c:pt>
                <c:pt idx="68">
                  <c:v>0.24060000000000001</c:v>
                </c:pt>
                <c:pt idx="69">
                  <c:v>0.26680000000000004</c:v>
                </c:pt>
                <c:pt idx="70">
                  <c:v>0.29300000000000004</c:v>
                </c:pt>
                <c:pt idx="71">
                  <c:v>0.31930000000000003</c:v>
                </c:pt>
                <c:pt idx="72">
                  <c:v>0.34550000000000003</c:v>
                </c:pt>
                <c:pt idx="73">
                  <c:v>0.37160000000000004</c:v>
                </c:pt>
                <c:pt idx="74">
                  <c:v>0.39750000000000002</c:v>
                </c:pt>
                <c:pt idx="75">
                  <c:v>0.42329999999999995</c:v>
                </c:pt>
                <c:pt idx="76">
                  <c:v>0.44889999999999997</c:v>
                </c:pt>
                <c:pt idx="77">
                  <c:v>0.47430000000000005</c:v>
                </c:pt>
                <c:pt idx="78">
                  <c:v>0.52439999999999998</c:v>
                </c:pt>
                <c:pt idx="79">
                  <c:v>0.58560000000000001</c:v>
                </c:pt>
                <c:pt idx="80">
                  <c:v>0.64510000000000001</c:v>
                </c:pt>
                <c:pt idx="81">
                  <c:v>0.70300000000000007</c:v>
                </c:pt>
                <c:pt idx="82">
                  <c:v>0.75929999999999997</c:v>
                </c:pt>
                <c:pt idx="83">
                  <c:v>0.81389999999999996</c:v>
                </c:pt>
                <c:pt idx="84">
                  <c:v>0.86699999999999999</c:v>
                </c:pt>
                <c:pt idx="85" formatCode="0.00">
                  <c:v>0.91850000000000009</c:v>
                </c:pt>
                <c:pt idx="86" formatCode="0.00">
                  <c:v>0.96860000000000002</c:v>
                </c:pt>
                <c:pt idx="87" formatCode="0.00">
                  <c:v>1.06</c:v>
                </c:pt>
                <c:pt idx="88" formatCode="0.00">
                  <c:v>1.1599999999999999</c:v>
                </c:pt>
                <c:pt idx="89" formatCode="0.00">
                  <c:v>1.24</c:v>
                </c:pt>
                <c:pt idx="90" formatCode="0.00">
                  <c:v>1.33</c:v>
                </c:pt>
                <c:pt idx="91" formatCode="0.00">
                  <c:v>1.4</c:v>
                </c:pt>
                <c:pt idx="92" formatCode="0.00">
                  <c:v>1.48</c:v>
                </c:pt>
                <c:pt idx="93" formatCode="0.00">
                  <c:v>1.62</c:v>
                </c:pt>
                <c:pt idx="94" formatCode="0.00">
                  <c:v>1.76</c:v>
                </c:pt>
                <c:pt idx="95" formatCode="0.00">
                  <c:v>1.89</c:v>
                </c:pt>
                <c:pt idx="96" formatCode="0.00">
                  <c:v>2.0099999999999998</c:v>
                </c:pt>
                <c:pt idx="97" formatCode="0.00">
                  <c:v>2.12</c:v>
                </c:pt>
                <c:pt idx="98" formatCode="0.00">
                  <c:v>2.23</c:v>
                </c:pt>
                <c:pt idx="99" formatCode="0.00">
                  <c:v>2.34</c:v>
                </c:pt>
                <c:pt idx="100" formatCode="0.00">
                  <c:v>2.44</c:v>
                </c:pt>
                <c:pt idx="101" formatCode="0.00">
                  <c:v>2.54</c:v>
                </c:pt>
                <c:pt idx="102" formatCode="0.00">
                  <c:v>2.63</c:v>
                </c:pt>
                <c:pt idx="103" formatCode="0.00">
                  <c:v>2.72</c:v>
                </c:pt>
                <c:pt idx="104" formatCode="0.00">
                  <c:v>2.9</c:v>
                </c:pt>
                <c:pt idx="105" formatCode="0.00">
                  <c:v>3.11</c:v>
                </c:pt>
                <c:pt idx="106" formatCode="0.00">
                  <c:v>3.31</c:v>
                </c:pt>
                <c:pt idx="107" formatCode="0.00">
                  <c:v>3.5</c:v>
                </c:pt>
                <c:pt idx="108" formatCode="0.00">
                  <c:v>3.68</c:v>
                </c:pt>
                <c:pt idx="109" formatCode="0.00">
                  <c:v>3.86</c:v>
                </c:pt>
                <c:pt idx="110" formatCode="0.00">
                  <c:v>4.0199999999999996</c:v>
                </c:pt>
                <c:pt idx="111" formatCode="0.00">
                  <c:v>4.1900000000000004</c:v>
                </c:pt>
                <c:pt idx="112" formatCode="0.00">
                  <c:v>4.3499999999999996</c:v>
                </c:pt>
                <c:pt idx="113" formatCode="0.00">
                  <c:v>4.66</c:v>
                </c:pt>
                <c:pt idx="114" formatCode="0.00">
                  <c:v>4.95</c:v>
                </c:pt>
                <c:pt idx="115" formatCode="0.00">
                  <c:v>5.24</c:v>
                </c:pt>
                <c:pt idx="116" formatCode="0.00">
                  <c:v>5.52</c:v>
                </c:pt>
                <c:pt idx="117" formatCode="0.00">
                  <c:v>5.8</c:v>
                </c:pt>
                <c:pt idx="118" formatCode="0.00">
                  <c:v>6.07</c:v>
                </c:pt>
                <c:pt idx="119" formatCode="0.00">
                  <c:v>6.6</c:v>
                </c:pt>
                <c:pt idx="120" formatCode="0.00">
                  <c:v>7.11</c:v>
                </c:pt>
                <c:pt idx="121" formatCode="0.00">
                  <c:v>7.63</c:v>
                </c:pt>
                <c:pt idx="122" formatCode="0.00">
                  <c:v>8.14</c:v>
                </c:pt>
                <c:pt idx="123" formatCode="0.00">
                  <c:v>8.65</c:v>
                </c:pt>
                <c:pt idx="124" formatCode="0.00">
                  <c:v>9.16</c:v>
                </c:pt>
                <c:pt idx="125" formatCode="0.00">
                  <c:v>9.67</c:v>
                </c:pt>
                <c:pt idx="126" formatCode="0.00">
                  <c:v>10.18</c:v>
                </c:pt>
                <c:pt idx="127" formatCode="0.00">
                  <c:v>10.7</c:v>
                </c:pt>
                <c:pt idx="128" formatCode="0.00">
                  <c:v>11.22</c:v>
                </c:pt>
                <c:pt idx="129" formatCode="0.00">
                  <c:v>11.74</c:v>
                </c:pt>
                <c:pt idx="130" formatCode="0.00">
                  <c:v>12.81</c:v>
                </c:pt>
                <c:pt idx="131" formatCode="0.00">
                  <c:v>14.18</c:v>
                </c:pt>
                <c:pt idx="132" formatCode="0.00">
                  <c:v>15.59</c:v>
                </c:pt>
                <c:pt idx="133" formatCode="0.00">
                  <c:v>17.04</c:v>
                </c:pt>
                <c:pt idx="134" formatCode="0.00">
                  <c:v>18.53</c:v>
                </c:pt>
                <c:pt idx="135" formatCode="0.00">
                  <c:v>20.059999999999999</c:v>
                </c:pt>
                <c:pt idx="136" formatCode="0.00">
                  <c:v>21.64</c:v>
                </c:pt>
                <c:pt idx="137" formatCode="0.00">
                  <c:v>23.26</c:v>
                </c:pt>
                <c:pt idx="138" formatCode="0.00">
                  <c:v>24.92</c:v>
                </c:pt>
                <c:pt idx="139" formatCode="0.00">
                  <c:v>28.36</c:v>
                </c:pt>
                <c:pt idx="140" formatCode="0.00">
                  <c:v>31.94</c:v>
                </c:pt>
                <c:pt idx="141" formatCode="0.00">
                  <c:v>35.69</c:v>
                </c:pt>
                <c:pt idx="142" formatCode="0.00">
                  <c:v>39.61</c:v>
                </c:pt>
                <c:pt idx="143" formatCode="0.00">
                  <c:v>43.7</c:v>
                </c:pt>
                <c:pt idx="144" formatCode="0.00">
                  <c:v>47.95</c:v>
                </c:pt>
                <c:pt idx="145" formatCode="0.00">
                  <c:v>56.92</c:v>
                </c:pt>
                <c:pt idx="146" formatCode="0.00">
                  <c:v>66.540000000000006</c:v>
                </c:pt>
                <c:pt idx="147" formatCode="0.00">
                  <c:v>76.78</c:v>
                </c:pt>
                <c:pt idx="148" formatCode="0.00">
                  <c:v>87.65</c:v>
                </c:pt>
                <c:pt idx="149" formatCode="0.00">
                  <c:v>99.15</c:v>
                </c:pt>
                <c:pt idx="150" formatCode="0.00">
                  <c:v>111.26</c:v>
                </c:pt>
                <c:pt idx="151" formatCode="0.00">
                  <c:v>124</c:v>
                </c:pt>
                <c:pt idx="152" formatCode="0.00">
                  <c:v>137.35</c:v>
                </c:pt>
                <c:pt idx="153" formatCode="0.00">
                  <c:v>151.33000000000001</c:v>
                </c:pt>
                <c:pt idx="154" formatCode="0.00">
                  <c:v>165.93</c:v>
                </c:pt>
                <c:pt idx="155" formatCode="0.00">
                  <c:v>181.16</c:v>
                </c:pt>
                <c:pt idx="156" formatCode="0.00">
                  <c:v>213.49</c:v>
                </c:pt>
                <c:pt idx="157" formatCode="0.00">
                  <c:v>257.44</c:v>
                </c:pt>
                <c:pt idx="158" formatCode="0.00">
                  <c:v>305.38</c:v>
                </c:pt>
                <c:pt idx="159" formatCode="0.00">
                  <c:v>357.33</c:v>
                </c:pt>
                <c:pt idx="160" formatCode="0.00">
                  <c:v>413.31</c:v>
                </c:pt>
                <c:pt idx="161" formatCode="0.00">
                  <c:v>473.33</c:v>
                </c:pt>
                <c:pt idx="162" formatCode="0.00">
                  <c:v>537.4</c:v>
                </c:pt>
                <c:pt idx="163" formatCode="0.00">
                  <c:v>605.47</c:v>
                </c:pt>
                <c:pt idx="164" formatCode="0.00">
                  <c:v>677.52</c:v>
                </c:pt>
                <c:pt idx="165" formatCode="0.00">
                  <c:v>833.17</c:v>
                </c:pt>
                <c:pt idx="166" formatCode="0.00">
                  <c:v>1000</c:v>
                </c:pt>
                <c:pt idx="167" formatCode="0.00">
                  <c:v>1190</c:v>
                </c:pt>
                <c:pt idx="168" formatCode="0.0">
                  <c:v>1390</c:v>
                </c:pt>
                <c:pt idx="169" formatCode="0.0">
                  <c:v>1600</c:v>
                </c:pt>
                <c:pt idx="170" formatCode="0.0">
                  <c:v>1820</c:v>
                </c:pt>
                <c:pt idx="171" formatCode="0.0">
                  <c:v>2310</c:v>
                </c:pt>
                <c:pt idx="172" formatCode="0.0">
                  <c:v>2850</c:v>
                </c:pt>
                <c:pt idx="173" formatCode="0.0">
                  <c:v>3440</c:v>
                </c:pt>
                <c:pt idx="174" formatCode="0.0">
                  <c:v>4080</c:v>
                </c:pt>
                <c:pt idx="175" formatCode="0.0">
                  <c:v>4770</c:v>
                </c:pt>
                <c:pt idx="176" formatCode="0.0">
                  <c:v>5500</c:v>
                </c:pt>
                <c:pt idx="177" formatCode="0.0">
                  <c:v>6280</c:v>
                </c:pt>
                <c:pt idx="178" formatCode="0.0">
                  <c:v>7110</c:v>
                </c:pt>
                <c:pt idx="179" formatCode="0.0">
                  <c:v>7980</c:v>
                </c:pt>
                <c:pt idx="180" formatCode="0.0">
                  <c:v>8890</c:v>
                </c:pt>
                <c:pt idx="181" formatCode="0.0">
                  <c:v>9840</c:v>
                </c:pt>
                <c:pt idx="182" formatCode="0.0">
                  <c:v>11880</c:v>
                </c:pt>
                <c:pt idx="183" formatCode="0.0">
                  <c:v>14640</c:v>
                </c:pt>
                <c:pt idx="184" formatCode="0.0">
                  <c:v>17640</c:v>
                </c:pt>
                <c:pt idx="185" formatCode="0.0">
                  <c:v>20860</c:v>
                </c:pt>
                <c:pt idx="186" formatCode="0.0">
                  <c:v>24310</c:v>
                </c:pt>
                <c:pt idx="187" formatCode="0.0">
                  <c:v>27960</c:v>
                </c:pt>
                <c:pt idx="188" formatCode="0.0">
                  <c:v>31800</c:v>
                </c:pt>
                <c:pt idx="189" formatCode="0.0">
                  <c:v>35840</c:v>
                </c:pt>
                <c:pt idx="190" formatCode="0.0">
                  <c:v>40070</c:v>
                </c:pt>
                <c:pt idx="191" formatCode="0.0">
                  <c:v>49020</c:v>
                </c:pt>
                <c:pt idx="192" formatCode="0.0">
                  <c:v>58630</c:v>
                </c:pt>
                <c:pt idx="193" formatCode="0.0">
                  <c:v>68840</c:v>
                </c:pt>
                <c:pt idx="194" formatCode="0.0">
                  <c:v>79610</c:v>
                </c:pt>
                <c:pt idx="195" formatCode="0.0">
                  <c:v>90900</c:v>
                </c:pt>
                <c:pt idx="196" formatCode="0.0">
                  <c:v>102680</c:v>
                </c:pt>
                <c:pt idx="197" formatCode="0.0">
                  <c:v>127530</c:v>
                </c:pt>
                <c:pt idx="198" formatCode="0.0">
                  <c:v>153960</c:v>
                </c:pt>
                <c:pt idx="199" formatCode="0.0">
                  <c:v>181780</c:v>
                </c:pt>
                <c:pt idx="200" formatCode="0.0">
                  <c:v>210810</c:v>
                </c:pt>
                <c:pt idx="201" formatCode="0.0">
                  <c:v>240920</c:v>
                </c:pt>
                <c:pt idx="202" formatCode="0.0">
                  <c:v>271980</c:v>
                </c:pt>
                <c:pt idx="203" formatCode="0.0">
                  <c:v>303890</c:v>
                </c:pt>
                <c:pt idx="204" formatCode="0.0">
                  <c:v>336550</c:v>
                </c:pt>
                <c:pt idx="205" formatCode="0.0">
                  <c:v>369880</c:v>
                </c:pt>
                <c:pt idx="206" formatCode="0.0">
                  <c:v>403810</c:v>
                </c:pt>
                <c:pt idx="207" formatCode="0.0">
                  <c:v>438270</c:v>
                </c:pt>
                <c:pt idx="208" formatCode="0.0">
                  <c:v>508580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E78-4795-9907-4A0AF4A8A39C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srim20Ne_Mylar!$D$20:$D$228</c:f>
              <c:numCache>
                <c:formatCode>0.000000</c:formatCode>
                <c:ptCount val="209"/>
                <c:pt idx="0">
                  <c:v>9.999949999999999E-6</c:v>
                </c:pt>
                <c:pt idx="1">
                  <c:v>1.1249950000000001E-5</c:v>
                </c:pt>
                <c:pt idx="2">
                  <c:v>1.2499949999999999E-5</c:v>
                </c:pt>
                <c:pt idx="3">
                  <c:v>1.374995E-5</c:v>
                </c:pt>
                <c:pt idx="4">
                  <c:v>1.499995E-5</c:v>
                </c:pt>
                <c:pt idx="5">
                  <c:v>1.6249950000000002E-5</c:v>
                </c:pt>
                <c:pt idx="6">
                  <c:v>1.7499950000000002E-5</c:v>
                </c:pt>
                <c:pt idx="7">
                  <c:v>1.8749950000000002E-5</c:v>
                </c:pt>
                <c:pt idx="8">
                  <c:v>1.9999950000000002E-5</c:v>
                </c:pt>
                <c:pt idx="9">
                  <c:v>2.2499950000000001E-5</c:v>
                </c:pt>
                <c:pt idx="10" formatCode="0.00000">
                  <c:v>2.4999950000000001E-5</c:v>
                </c:pt>
                <c:pt idx="11" formatCode="0.00000">
                  <c:v>2.7499950000000001E-5</c:v>
                </c:pt>
                <c:pt idx="12" formatCode="0.00000">
                  <c:v>2.9999950000000001E-5</c:v>
                </c:pt>
                <c:pt idx="13" formatCode="0.00000">
                  <c:v>3.249995E-5</c:v>
                </c:pt>
                <c:pt idx="14" formatCode="0.00000">
                  <c:v>3.499995E-5</c:v>
                </c:pt>
                <c:pt idx="15" formatCode="0.00000">
                  <c:v>3.999995E-5</c:v>
                </c:pt>
                <c:pt idx="16" formatCode="0.00000">
                  <c:v>4.4999950000000006E-5</c:v>
                </c:pt>
                <c:pt idx="17" formatCode="0.00000">
                  <c:v>4.9999950000000006E-5</c:v>
                </c:pt>
                <c:pt idx="18" formatCode="0.00000">
                  <c:v>5.5000000000000002E-5</c:v>
                </c:pt>
                <c:pt idx="19" formatCode="0.00000">
                  <c:v>5.9999999999999995E-5</c:v>
                </c:pt>
                <c:pt idx="20" formatCode="0.00000">
                  <c:v>6.4999999999999994E-5</c:v>
                </c:pt>
                <c:pt idx="21" formatCode="0.00000">
                  <c:v>6.9999999999999994E-5</c:v>
                </c:pt>
                <c:pt idx="22" formatCode="0.00000">
                  <c:v>7.5000000000000007E-5</c:v>
                </c:pt>
                <c:pt idx="23" formatCode="0.00000">
                  <c:v>8.0000000000000007E-5</c:v>
                </c:pt>
                <c:pt idx="24" formatCode="0.00000">
                  <c:v>8.4999999999999993E-5</c:v>
                </c:pt>
                <c:pt idx="25" formatCode="0.00000">
                  <c:v>8.9999999999999992E-5</c:v>
                </c:pt>
                <c:pt idx="26" formatCode="0.00000">
                  <c:v>1E-4</c:v>
                </c:pt>
                <c:pt idx="27" formatCode="0.00000">
                  <c:v>1.125E-4</c:v>
                </c:pt>
                <c:pt idx="28" formatCode="0.00000">
                  <c:v>1.25E-4</c:v>
                </c:pt>
                <c:pt idx="29" formatCode="0.00000">
                  <c:v>1.3749999999999998E-4</c:v>
                </c:pt>
                <c:pt idx="30" formatCode="0.00000">
                  <c:v>1.5000000000000001E-4</c:v>
                </c:pt>
                <c:pt idx="31" formatCode="0.00000">
                  <c:v>1.6249999999999999E-4</c:v>
                </c:pt>
                <c:pt idx="32" formatCode="0.00000">
                  <c:v>1.75E-4</c:v>
                </c:pt>
                <c:pt idx="33" formatCode="0.00000">
                  <c:v>1.875E-4</c:v>
                </c:pt>
                <c:pt idx="34" formatCode="0.00000">
                  <c:v>2.0000000000000001E-4</c:v>
                </c:pt>
                <c:pt idx="35" formatCode="0.00000">
                  <c:v>2.2499999999999999E-4</c:v>
                </c:pt>
                <c:pt idx="36" formatCode="0.00000">
                  <c:v>2.5000000000000001E-4</c:v>
                </c:pt>
                <c:pt idx="37" formatCode="0.00000">
                  <c:v>2.7499999999999996E-4</c:v>
                </c:pt>
                <c:pt idx="38" formatCode="0.00000">
                  <c:v>3.0000000000000003E-4</c:v>
                </c:pt>
                <c:pt idx="39" formatCode="0.00000">
                  <c:v>3.2499999999999999E-4</c:v>
                </c:pt>
                <c:pt idx="40" formatCode="0.00000">
                  <c:v>3.5E-4</c:v>
                </c:pt>
                <c:pt idx="41" formatCode="0.00000">
                  <c:v>4.0000000000000002E-4</c:v>
                </c:pt>
                <c:pt idx="42" formatCode="0.00000">
                  <c:v>4.4999999999999999E-4</c:v>
                </c:pt>
                <c:pt idx="43" formatCode="0.00000">
                  <c:v>5.0000000000000001E-4</c:v>
                </c:pt>
                <c:pt idx="44" formatCode="0.00000">
                  <c:v>5.4999999999999992E-4</c:v>
                </c:pt>
                <c:pt idx="45" formatCode="0.00000">
                  <c:v>6.0000000000000006E-4</c:v>
                </c:pt>
                <c:pt idx="46" formatCode="0.00000">
                  <c:v>6.4999999999999997E-4</c:v>
                </c:pt>
                <c:pt idx="47" formatCode="0.00000">
                  <c:v>6.9999999999999999E-4</c:v>
                </c:pt>
                <c:pt idx="48" formatCode="0.00000">
                  <c:v>7.5000000000000002E-4</c:v>
                </c:pt>
                <c:pt idx="49" formatCode="0.00000">
                  <c:v>8.0000000000000004E-4</c:v>
                </c:pt>
                <c:pt idx="50" formatCode="0.00000">
                  <c:v>8.5000000000000006E-4</c:v>
                </c:pt>
                <c:pt idx="51" formatCode="0.00000">
                  <c:v>8.9999999999999998E-4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1.6250000000000001E-3</c:v>
                </c:pt>
                <c:pt idx="58" formatCode="0.00000">
                  <c:v>1.7500000000000003E-3</c:v>
                </c:pt>
                <c:pt idx="59" formatCode="0.00000">
                  <c:v>1.8749999999999999E-3</c:v>
                </c:pt>
                <c:pt idx="60" formatCode="0.00000">
                  <c:v>2E-3</c:v>
                </c:pt>
                <c:pt idx="61" formatCode="0.00000">
                  <c:v>2.2499999999999998E-3</c:v>
                </c:pt>
                <c:pt idx="62" formatCode="0.00000">
                  <c:v>2.5000000000000001E-3</c:v>
                </c:pt>
                <c:pt idx="63" formatCode="0.00000">
                  <c:v>2.7499999999999998E-3</c:v>
                </c:pt>
                <c:pt idx="64" formatCode="0.00000">
                  <c:v>3.0000000000000001E-3</c:v>
                </c:pt>
                <c:pt idx="65" formatCode="0.00000">
                  <c:v>3.2500000000000003E-3</c:v>
                </c:pt>
                <c:pt idx="66" formatCode="0.00000">
                  <c:v>3.5000000000000005E-3</c:v>
                </c:pt>
                <c:pt idx="67" formatCode="0.00000">
                  <c:v>4.0000000000000001E-3</c:v>
                </c:pt>
                <c:pt idx="68" formatCode="0.00000">
                  <c:v>4.4999999999999997E-3</c:v>
                </c:pt>
                <c:pt idx="69" formatCode="0.00000">
                  <c:v>5.0000000000000001E-3</c:v>
                </c:pt>
                <c:pt idx="70" formatCode="0.00000">
                  <c:v>5.4999999999999997E-3</c:v>
                </c:pt>
                <c:pt idx="71" formatCode="0.00000">
                  <c:v>6.0000000000000001E-3</c:v>
                </c:pt>
                <c:pt idx="72" formatCode="0.00000">
                  <c:v>6.5000000000000006E-3</c:v>
                </c:pt>
                <c:pt idx="73" formatCode="0.00000">
                  <c:v>7.000000000000001E-3</c:v>
                </c:pt>
                <c:pt idx="74" formatCode="0.00000">
                  <c:v>7.4999999999999997E-3</c:v>
                </c:pt>
                <c:pt idx="75" formatCode="0.00000">
                  <c:v>8.0000000000000002E-3</c:v>
                </c:pt>
                <c:pt idx="76" formatCode="0.00000">
                  <c:v>8.5000000000000006E-3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1.3750000000000002E-2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1.7499999999999998E-2</c:v>
                </c:pt>
                <c:pt idx="85" formatCode="0.00000">
                  <c:v>1.8749999999999999E-2</c:v>
                </c:pt>
                <c:pt idx="86" formatCode="0.00000">
                  <c:v>0.02</c:v>
                </c:pt>
                <c:pt idx="87" formatCode="0.000">
                  <c:v>2.2499999999999999E-2</c:v>
                </c:pt>
                <c:pt idx="88" formatCode="0.000">
                  <c:v>2.5000000000000001E-2</c:v>
                </c:pt>
                <c:pt idx="89" formatCode="0.000">
                  <c:v>2.7500000000000004E-2</c:v>
                </c:pt>
                <c:pt idx="90" formatCode="0.000">
                  <c:v>0.03</c:v>
                </c:pt>
                <c:pt idx="91" formatCode="0.000">
                  <c:v>3.2500000000000001E-2</c:v>
                </c:pt>
                <c:pt idx="92" formatCode="0.000">
                  <c:v>3.4999999999999996E-2</c:v>
                </c:pt>
                <c:pt idx="93" formatCode="0.000">
                  <c:v>0.04</c:v>
                </c:pt>
                <c:pt idx="94" formatCode="0.000">
                  <c:v>4.4999999999999998E-2</c:v>
                </c:pt>
                <c:pt idx="95" formatCode="0.000">
                  <c:v>0.05</c:v>
                </c:pt>
                <c:pt idx="96" formatCode="0.000">
                  <c:v>5.5000000000000007E-2</c:v>
                </c:pt>
                <c:pt idx="97" formatCode="0.000">
                  <c:v>0.06</c:v>
                </c:pt>
                <c:pt idx="98" formatCode="0.000">
                  <c:v>6.5000000000000002E-2</c:v>
                </c:pt>
                <c:pt idx="99" formatCode="0.000">
                  <c:v>6.9999999999999993E-2</c:v>
                </c:pt>
                <c:pt idx="100" formatCode="0.000">
                  <c:v>7.4999999999999997E-2</c:v>
                </c:pt>
                <c:pt idx="101" formatCode="0.000">
                  <c:v>0.08</c:v>
                </c:pt>
                <c:pt idx="102" formatCode="0.000">
                  <c:v>8.4999999999999992E-2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0.1875</c:v>
                </c:pt>
                <c:pt idx="112" formatCode="0.000">
                  <c:v>0.2</c:v>
                </c:pt>
                <c:pt idx="113" formatCode="0.000">
                  <c:v>0.22500000000000001</c:v>
                </c:pt>
                <c:pt idx="114" formatCode="0.000">
                  <c:v>0.25</c:v>
                </c:pt>
                <c:pt idx="115" formatCode="0.000">
                  <c:v>0.27500000000000002</c:v>
                </c:pt>
                <c:pt idx="116" formatCode="0.000">
                  <c:v>0.3</c:v>
                </c:pt>
                <c:pt idx="117" formatCode="0.000">
                  <c:v>0.32500000000000001</c:v>
                </c:pt>
                <c:pt idx="118" formatCode="0.000">
                  <c:v>0.35</c:v>
                </c:pt>
                <c:pt idx="119" formatCode="0.000">
                  <c:v>0.4</c:v>
                </c:pt>
                <c:pt idx="120" formatCode="0.000">
                  <c:v>0.45</c:v>
                </c:pt>
                <c:pt idx="121" formatCode="0.000">
                  <c:v>0.5</c:v>
                </c:pt>
                <c:pt idx="122" formatCode="0.000">
                  <c:v>0.55000000000000004</c:v>
                </c:pt>
                <c:pt idx="123" formatCode="0.000">
                  <c:v>0.6</c:v>
                </c:pt>
                <c:pt idx="124" formatCode="0.000">
                  <c:v>0.65</c:v>
                </c:pt>
                <c:pt idx="125" formatCode="0.000">
                  <c:v>0.7</c:v>
                </c:pt>
                <c:pt idx="126" formatCode="0.000">
                  <c:v>0.75</c:v>
                </c:pt>
                <c:pt idx="127" formatCode="0.000">
                  <c:v>0.8</c:v>
                </c:pt>
                <c:pt idx="128" formatCode="0.000">
                  <c:v>0.85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1.875</c:v>
                </c:pt>
                <c:pt idx="138" formatCode="0.000">
                  <c:v>2</c:v>
                </c:pt>
                <c:pt idx="139" formatCode="0.000">
                  <c:v>2.25</c:v>
                </c:pt>
                <c:pt idx="140" formatCode="0.000">
                  <c:v>2.5</c:v>
                </c:pt>
                <c:pt idx="141" formatCode="0.000">
                  <c:v>2.75</c:v>
                </c:pt>
                <c:pt idx="142" formatCode="0.000">
                  <c:v>3</c:v>
                </c:pt>
                <c:pt idx="143" formatCode="0.000">
                  <c:v>3.25</c:v>
                </c:pt>
                <c:pt idx="144" formatCode="0.000">
                  <c:v>3.5</c:v>
                </c:pt>
                <c:pt idx="145" formatCode="0.000">
                  <c:v>4</c:v>
                </c:pt>
                <c:pt idx="146" formatCode="0.000">
                  <c:v>4.5</c:v>
                </c:pt>
                <c:pt idx="147" formatCode="0.000">
                  <c:v>5</c:v>
                </c:pt>
                <c:pt idx="148" formatCode="0.000">
                  <c:v>5.5</c:v>
                </c:pt>
                <c:pt idx="149" formatCode="0.000">
                  <c:v>6</c:v>
                </c:pt>
                <c:pt idx="150" formatCode="0.000">
                  <c:v>6.5</c:v>
                </c:pt>
                <c:pt idx="151" formatCode="0.000">
                  <c:v>7</c:v>
                </c:pt>
                <c:pt idx="152" formatCode="0.000">
                  <c:v>7.5</c:v>
                </c:pt>
                <c:pt idx="153" formatCode="0.000">
                  <c:v>8</c:v>
                </c:pt>
                <c:pt idx="154" formatCode="0.000">
                  <c:v>8.5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18.75</c:v>
                </c:pt>
                <c:pt idx="164" formatCode="0.000">
                  <c:v>20</c:v>
                </c:pt>
                <c:pt idx="165" formatCode="0.000">
                  <c:v>22.5</c:v>
                </c:pt>
                <c:pt idx="166" formatCode="0.000">
                  <c:v>25</c:v>
                </c:pt>
                <c:pt idx="167" formatCode="0.000">
                  <c:v>27.5</c:v>
                </c:pt>
                <c:pt idx="168" formatCode="0.000">
                  <c:v>30</c:v>
                </c:pt>
                <c:pt idx="169" formatCode="0.000">
                  <c:v>32.5</c:v>
                </c:pt>
                <c:pt idx="170" formatCode="0.000">
                  <c:v>35</c:v>
                </c:pt>
                <c:pt idx="171" formatCode="0.000">
                  <c:v>40</c:v>
                </c:pt>
                <c:pt idx="172" formatCode="0.000">
                  <c:v>45</c:v>
                </c:pt>
                <c:pt idx="173" formatCode="0.000">
                  <c:v>50</c:v>
                </c:pt>
                <c:pt idx="174" formatCode="0.000">
                  <c:v>55</c:v>
                </c:pt>
                <c:pt idx="175" formatCode="0.000">
                  <c:v>60</c:v>
                </c:pt>
                <c:pt idx="176" formatCode="0.000">
                  <c:v>65</c:v>
                </c:pt>
                <c:pt idx="177" formatCode="0.000">
                  <c:v>70</c:v>
                </c:pt>
                <c:pt idx="178" formatCode="0.000">
                  <c:v>75</c:v>
                </c:pt>
                <c:pt idx="179" formatCode="0.000">
                  <c:v>80</c:v>
                </c:pt>
                <c:pt idx="180" formatCode="0.000">
                  <c:v>85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187.5</c:v>
                </c:pt>
                <c:pt idx="190" formatCode="0.000">
                  <c:v>200</c:v>
                </c:pt>
                <c:pt idx="191" formatCode="0.000">
                  <c:v>225</c:v>
                </c:pt>
                <c:pt idx="192" formatCode="0.000">
                  <c:v>250</c:v>
                </c:pt>
                <c:pt idx="193" formatCode="0.000">
                  <c:v>275</c:v>
                </c:pt>
                <c:pt idx="194" formatCode="0.000">
                  <c:v>300</c:v>
                </c:pt>
                <c:pt idx="195" formatCode="0.000">
                  <c:v>325</c:v>
                </c:pt>
                <c:pt idx="196" formatCode="0.000">
                  <c:v>350</c:v>
                </c:pt>
                <c:pt idx="197" formatCode="0.000">
                  <c:v>400</c:v>
                </c:pt>
                <c:pt idx="198" formatCode="0.000">
                  <c:v>450</c:v>
                </c:pt>
                <c:pt idx="199" formatCode="0.000">
                  <c:v>500</c:v>
                </c:pt>
                <c:pt idx="200" formatCode="0.000">
                  <c:v>550</c:v>
                </c:pt>
                <c:pt idx="201" formatCode="0.000">
                  <c:v>600</c:v>
                </c:pt>
                <c:pt idx="202" formatCode="0.000">
                  <c:v>650</c:v>
                </c:pt>
                <c:pt idx="203" formatCode="0.000">
                  <c:v>700</c:v>
                </c:pt>
                <c:pt idx="204" formatCode="0.000">
                  <c:v>750</c:v>
                </c:pt>
                <c:pt idx="205" formatCode="0.000">
                  <c:v>800</c:v>
                </c:pt>
                <c:pt idx="206" formatCode="0.000">
                  <c:v>850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srim20Ne_Mylar!$M$20:$M$228</c:f>
              <c:numCache>
                <c:formatCode>0.000</c:formatCode>
                <c:ptCount val="209"/>
                <c:pt idx="0">
                  <c:v>8.9999999999999998E-4</c:v>
                </c:pt>
                <c:pt idx="1">
                  <c:v>1E-3</c:v>
                </c:pt>
                <c:pt idx="2">
                  <c:v>1E-3</c:v>
                </c:pt>
                <c:pt idx="3">
                  <c:v>1.0999999999999998E-3</c:v>
                </c:pt>
                <c:pt idx="4">
                  <c:v>1.0999999999999998E-3</c:v>
                </c:pt>
                <c:pt idx="5">
                  <c:v>1.2000000000000001E-3</c:v>
                </c:pt>
                <c:pt idx="6">
                  <c:v>1.2000000000000001E-3</c:v>
                </c:pt>
                <c:pt idx="7">
                  <c:v>1.2000000000000001E-3</c:v>
                </c:pt>
                <c:pt idx="8">
                  <c:v>1.2999999999999999E-3</c:v>
                </c:pt>
                <c:pt idx="9">
                  <c:v>1.4E-3</c:v>
                </c:pt>
                <c:pt idx="10">
                  <c:v>1.4E-3</c:v>
                </c:pt>
                <c:pt idx="11">
                  <c:v>1.5E-3</c:v>
                </c:pt>
                <c:pt idx="12">
                  <c:v>1.6000000000000001E-3</c:v>
                </c:pt>
                <c:pt idx="13">
                  <c:v>1.7000000000000001E-3</c:v>
                </c:pt>
                <c:pt idx="14">
                  <c:v>1.7000000000000001E-3</c:v>
                </c:pt>
                <c:pt idx="15">
                  <c:v>1.9E-3</c:v>
                </c:pt>
                <c:pt idx="16">
                  <c:v>2E-3</c:v>
                </c:pt>
                <c:pt idx="17">
                  <c:v>2.1000000000000003E-3</c:v>
                </c:pt>
                <c:pt idx="18">
                  <c:v>2.1999999999999997E-3</c:v>
                </c:pt>
                <c:pt idx="19">
                  <c:v>2.3E-3</c:v>
                </c:pt>
                <c:pt idx="20">
                  <c:v>2.5000000000000001E-3</c:v>
                </c:pt>
                <c:pt idx="21">
                  <c:v>2.5999999999999999E-3</c:v>
                </c:pt>
                <c:pt idx="22">
                  <c:v>2.7000000000000001E-3</c:v>
                </c:pt>
                <c:pt idx="23">
                  <c:v>2.8E-3</c:v>
                </c:pt>
                <c:pt idx="24">
                  <c:v>2.9000000000000002E-3</c:v>
                </c:pt>
                <c:pt idx="25">
                  <c:v>3.0000000000000001E-3</c:v>
                </c:pt>
                <c:pt idx="26">
                  <c:v>3.2000000000000002E-3</c:v>
                </c:pt>
                <c:pt idx="27">
                  <c:v>3.4000000000000002E-3</c:v>
                </c:pt>
                <c:pt idx="28">
                  <c:v>3.6999999999999997E-3</c:v>
                </c:pt>
                <c:pt idx="29">
                  <c:v>3.8999999999999998E-3</c:v>
                </c:pt>
                <c:pt idx="30">
                  <c:v>4.2000000000000006E-3</c:v>
                </c:pt>
                <c:pt idx="31">
                  <c:v>4.3999999999999994E-3</c:v>
                </c:pt>
                <c:pt idx="32">
                  <c:v>4.5999999999999999E-3</c:v>
                </c:pt>
                <c:pt idx="33">
                  <c:v>4.8000000000000004E-3</c:v>
                </c:pt>
                <c:pt idx="34">
                  <c:v>5.0999999999999995E-3</c:v>
                </c:pt>
                <c:pt idx="35">
                  <c:v>5.4999999999999997E-3</c:v>
                </c:pt>
                <c:pt idx="36">
                  <c:v>5.8999999999999999E-3</c:v>
                </c:pt>
                <c:pt idx="37">
                  <c:v>6.4000000000000003E-3</c:v>
                </c:pt>
                <c:pt idx="38">
                  <c:v>6.8000000000000005E-3</c:v>
                </c:pt>
                <c:pt idx="39">
                  <c:v>7.1999999999999998E-3</c:v>
                </c:pt>
                <c:pt idx="40">
                  <c:v>7.6E-3</c:v>
                </c:pt>
                <c:pt idx="41">
                  <c:v>8.4000000000000012E-3</c:v>
                </c:pt>
                <c:pt idx="42">
                  <c:v>9.1999999999999998E-3</c:v>
                </c:pt>
                <c:pt idx="43">
                  <c:v>0.01</c:v>
                </c:pt>
                <c:pt idx="44">
                  <c:v>1.0800000000000001E-2</c:v>
                </c:pt>
                <c:pt idx="45">
                  <c:v>1.15E-2</c:v>
                </c:pt>
                <c:pt idx="46">
                  <c:v>1.23E-2</c:v>
                </c:pt>
                <c:pt idx="47">
                  <c:v>1.3000000000000001E-2</c:v>
                </c:pt>
                <c:pt idx="48">
                  <c:v>1.3800000000000002E-2</c:v>
                </c:pt>
                <c:pt idx="49">
                  <c:v>1.4499999999999999E-2</c:v>
                </c:pt>
                <c:pt idx="50">
                  <c:v>1.5299999999999999E-2</c:v>
                </c:pt>
                <c:pt idx="51">
                  <c:v>1.6E-2</c:v>
                </c:pt>
                <c:pt idx="52">
                  <c:v>1.7399999999999999E-2</c:v>
                </c:pt>
                <c:pt idx="53">
                  <c:v>1.9200000000000002E-2</c:v>
                </c:pt>
                <c:pt idx="54">
                  <c:v>2.0899999999999998E-2</c:v>
                </c:pt>
                <c:pt idx="55">
                  <c:v>2.2600000000000002E-2</c:v>
                </c:pt>
                <c:pt idx="56">
                  <c:v>2.4199999999999999E-2</c:v>
                </c:pt>
                <c:pt idx="57">
                  <c:v>2.5899999999999999E-2</c:v>
                </c:pt>
                <c:pt idx="58">
                  <c:v>2.7500000000000004E-2</c:v>
                </c:pt>
                <c:pt idx="59">
                  <c:v>2.8999999999999998E-2</c:v>
                </c:pt>
                <c:pt idx="60">
                  <c:v>3.0499999999999999E-2</c:v>
                </c:pt>
                <c:pt idx="61">
                  <c:v>3.3500000000000002E-2</c:v>
                </c:pt>
                <c:pt idx="62">
                  <c:v>3.6199999999999996E-2</c:v>
                </c:pt>
                <c:pt idx="63">
                  <c:v>3.8699999999999998E-2</c:v>
                </c:pt>
                <c:pt idx="64">
                  <c:v>4.1099999999999998E-2</c:v>
                </c:pt>
                <c:pt idx="65">
                  <c:v>4.3499999999999997E-2</c:v>
                </c:pt>
                <c:pt idx="66">
                  <c:v>4.5700000000000005E-2</c:v>
                </c:pt>
                <c:pt idx="67">
                  <c:v>5.0099999999999999E-2</c:v>
                </c:pt>
                <c:pt idx="68">
                  <c:v>5.4200000000000005E-2</c:v>
                </c:pt>
                <c:pt idx="69">
                  <c:v>5.8099999999999999E-2</c:v>
                </c:pt>
                <c:pt idx="70">
                  <c:v>6.1899999999999997E-2</c:v>
                </c:pt>
                <c:pt idx="71">
                  <c:v>6.5500000000000003E-2</c:v>
                </c:pt>
                <c:pt idx="72">
                  <c:v>6.8899999999999989E-2</c:v>
                </c:pt>
                <c:pt idx="73">
                  <c:v>7.22E-2</c:v>
                </c:pt>
                <c:pt idx="74">
                  <c:v>7.5300000000000006E-2</c:v>
                </c:pt>
                <c:pt idx="75">
                  <c:v>7.8300000000000008E-2</c:v>
                </c:pt>
                <c:pt idx="76">
                  <c:v>8.1200000000000008E-2</c:v>
                </c:pt>
                <c:pt idx="77">
                  <c:v>8.3999999999999991E-2</c:v>
                </c:pt>
                <c:pt idx="78">
                  <c:v>8.9300000000000004E-2</c:v>
                </c:pt>
                <c:pt idx="79">
                  <c:v>9.5399999999999999E-2</c:v>
                </c:pt>
                <c:pt idx="80">
                  <c:v>0.10089999999999999</c:v>
                </c:pt>
                <c:pt idx="81">
                  <c:v>0.10580000000000001</c:v>
                </c:pt>
                <c:pt idx="82">
                  <c:v>0.1103</c:v>
                </c:pt>
                <c:pt idx="83">
                  <c:v>0.11439999999999999</c:v>
                </c:pt>
                <c:pt idx="84">
                  <c:v>0.1182</c:v>
                </c:pt>
                <c:pt idx="85">
                  <c:v>0.1216</c:v>
                </c:pt>
                <c:pt idx="86">
                  <c:v>0.12479999999999999</c:v>
                </c:pt>
                <c:pt idx="87">
                  <c:v>0.13069999999999998</c:v>
                </c:pt>
                <c:pt idx="88">
                  <c:v>0.1358</c:v>
                </c:pt>
                <c:pt idx="89">
                  <c:v>0.14030000000000001</c:v>
                </c:pt>
                <c:pt idx="90">
                  <c:v>0.14419999999999999</c:v>
                </c:pt>
                <c:pt idx="91">
                  <c:v>0.14760000000000001</c:v>
                </c:pt>
                <c:pt idx="92">
                  <c:v>0.1507</c:v>
                </c:pt>
                <c:pt idx="93">
                  <c:v>0.15660000000000002</c:v>
                </c:pt>
                <c:pt idx="94">
                  <c:v>0.1615</c:v>
                </c:pt>
                <c:pt idx="95">
                  <c:v>0.16570000000000001</c:v>
                </c:pt>
                <c:pt idx="96">
                  <c:v>0.16919999999999999</c:v>
                </c:pt>
                <c:pt idx="97">
                  <c:v>0.1724</c:v>
                </c:pt>
                <c:pt idx="98">
                  <c:v>0.17509999999999998</c:v>
                </c:pt>
                <c:pt idx="99">
                  <c:v>0.17760000000000001</c:v>
                </c:pt>
                <c:pt idx="100">
                  <c:v>0.17980000000000002</c:v>
                </c:pt>
                <c:pt idx="101">
                  <c:v>0.18190000000000001</c:v>
                </c:pt>
                <c:pt idx="102">
                  <c:v>0.1837</c:v>
                </c:pt>
                <c:pt idx="103">
                  <c:v>0.18540000000000001</c:v>
                </c:pt>
                <c:pt idx="104">
                  <c:v>0.1893</c:v>
                </c:pt>
                <c:pt idx="105">
                  <c:v>0.1938</c:v>
                </c:pt>
                <c:pt idx="106">
                  <c:v>0.19770000000000001</c:v>
                </c:pt>
                <c:pt idx="107">
                  <c:v>0.2011</c:v>
                </c:pt>
                <c:pt idx="108">
                  <c:v>0.20419999999999999</c:v>
                </c:pt>
                <c:pt idx="109">
                  <c:v>0.2069</c:v>
                </c:pt>
                <c:pt idx="110">
                  <c:v>0.20939999999999998</c:v>
                </c:pt>
                <c:pt idx="111">
                  <c:v>0.2117</c:v>
                </c:pt>
                <c:pt idx="112">
                  <c:v>0.21379999999999999</c:v>
                </c:pt>
                <c:pt idx="113">
                  <c:v>0.2198</c:v>
                </c:pt>
                <c:pt idx="114">
                  <c:v>0.22509999999999999</c:v>
                </c:pt>
                <c:pt idx="115">
                  <c:v>0.22989999999999999</c:v>
                </c:pt>
                <c:pt idx="116">
                  <c:v>0.2344</c:v>
                </c:pt>
                <c:pt idx="117">
                  <c:v>0.23849999999999999</c:v>
                </c:pt>
                <c:pt idx="118">
                  <c:v>0.2424</c:v>
                </c:pt>
                <c:pt idx="119">
                  <c:v>0.25519999999999998</c:v>
                </c:pt>
                <c:pt idx="120">
                  <c:v>0.26690000000000003</c:v>
                </c:pt>
                <c:pt idx="121">
                  <c:v>0.2777</c:v>
                </c:pt>
                <c:pt idx="122">
                  <c:v>0.28799999999999998</c:v>
                </c:pt>
                <c:pt idx="123">
                  <c:v>0.29780000000000001</c:v>
                </c:pt>
                <c:pt idx="124">
                  <c:v>0.30730000000000002</c:v>
                </c:pt>
                <c:pt idx="125">
                  <c:v>0.3165</c:v>
                </c:pt>
                <c:pt idx="126">
                  <c:v>0.32550000000000001</c:v>
                </c:pt>
                <c:pt idx="127">
                  <c:v>0.33439999999999998</c:v>
                </c:pt>
                <c:pt idx="128">
                  <c:v>0.34320000000000001</c:v>
                </c:pt>
                <c:pt idx="129">
                  <c:v>0.35189999999999999</c:v>
                </c:pt>
                <c:pt idx="130">
                  <c:v>0.38429999999999997</c:v>
                </c:pt>
                <c:pt idx="131">
                  <c:v>0.43179999999999996</c:v>
                </c:pt>
                <c:pt idx="132">
                  <c:v>0.4768</c:v>
                </c:pt>
                <c:pt idx="133">
                  <c:v>0.52029999999999998</c:v>
                </c:pt>
                <c:pt idx="134">
                  <c:v>0.56269999999999998</c:v>
                </c:pt>
                <c:pt idx="135">
                  <c:v>0.60430000000000006</c:v>
                </c:pt>
                <c:pt idx="136">
                  <c:v>0.64539999999999997</c:v>
                </c:pt>
                <c:pt idx="137">
                  <c:v>0.68609999999999993</c:v>
                </c:pt>
                <c:pt idx="138">
                  <c:v>0.72660000000000002</c:v>
                </c:pt>
                <c:pt idx="139">
                  <c:v>0.87620000000000009</c:v>
                </c:pt>
                <c:pt idx="140" formatCode="0.00">
                  <c:v>1.01</c:v>
                </c:pt>
                <c:pt idx="141" formatCode="0.00">
                  <c:v>1.1499999999999999</c:v>
                </c:pt>
                <c:pt idx="142" formatCode="0.00">
                  <c:v>1.28</c:v>
                </c:pt>
                <c:pt idx="143" formatCode="0.00">
                  <c:v>1.4</c:v>
                </c:pt>
                <c:pt idx="144" formatCode="0.00">
                  <c:v>1.53</c:v>
                </c:pt>
                <c:pt idx="145" formatCode="0.00">
                  <c:v>1.99</c:v>
                </c:pt>
                <c:pt idx="146" formatCode="0.00">
                  <c:v>2.41</c:v>
                </c:pt>
                <c:pt idx="147" formatCode="0.00">
                  <c:v>2.82</c:v>
                </c:pt>
                <c:pt idx="148" formatCode="0.00">
                  <c:v>3.21</c:v>
                </c:pt>
                <c:pt idx="149" formatCode="0.00">
                  <c:v>3.6</c:v>
                </c:pt>
                <c:pt idx="150" formatCode="0.00">
                  <c:v>3.99</c:v>
                </c:pt>
                <c:pt idx="151" formatCode="0.00">
                  <c:v>4.3899999999999997</c:v>
                </c:pt>
                <c:pt idx="152" formatCode="0.00">
                  <c:v>4.78</c:v>
                </c:pt>
                <c:pt idx="153" formatCode="0.00">
                  <c:v>5.18</c:v>
                </c:pt>
                <c:pt idx="154" formatCode="0.00">
                  <c:v>5.58</c:v>
                </c:pt>
                <c:pt idx="155" formatCode="0.00">
                  <c:v>5.98</c:v>
                </c:pt>
                <c:pt idx="156" formatCode="0.00">
                  <c:v>7.54</c:v>
                </c:pt>
                <c:pt idx="157" formatCode="0.00">
                  <c:v>9.7799999999999994</c:v>
                </c:pt>
                <c:pt idx="158" formatCode="0.00">
                  <c:v>11.91</c:v>
                </c:pt>
                <c:pt idx="159" formatCode="0.00">
                  <c:v>14.01</c:v>
                </c:pt>
                <c:pt idx="160" formatCode="0.00">
                  <c:v>16.100000000000001</c:v>
                </c:pt>
                <c:pt idx="161" formatCode="0.00">
                  <c:v>18.21</c:v>
                </c:pt>
                <c:pt idx="162" formatCode="0.00">
                  <c:v>20.36</c:v>
                </c:pt>
                <c:pt idx="163" formatCode="0.00">
                  <c:v>22.53</c:v>
                </c:pt>
                <c:pt idx="164" formatCode="0.00">
                  <c:v>24.75</c:v>
                </c:pt>
                <c:pt idx="165" formatCode="0.00">
                  <c:v>33.15</c:v>
                </c:pt>
                <c:pt idx="166" formatCode="0.00">
                  <c:v>41.04</c:v>
                </c:pt>
                <c:pt idx="167" formatCode="0.00">
                  <c:v>48.68</c:v>
                </c:pt>
                <c:pt idx="168" formatCode="0.00">
                  <c:v>56.17</c:v>
                </c:pt>
                <c:pt idx="169" formatCode="0.00">
                  <c:v>63.61</c:v>
                </c:pt>
                <c:pt idx="170" formatCode="0.00">
                  <c:v>71.099999999999994</c:v>
                </c:pt>
                <c:pt idx="171" formatCode="0.00">
                  <c:v>99.13</c:v>
                </c:pt>
                <c:pt idx="172" formatCode="0.00">
                  <c:v>125.19</c:v>
                </c:pt>
                <c:pt idx="173" formatCode="0.00">
                  <c:v>150.57</c:v>
                </c:pt>
                <c:pt idx="174" formatCode="0.00">
                  <c:v>175.75</c:v>
                </c:pt>
                <c:pt idx="175" formatCode="0.00">
                  <c:v>200.98</c:v>
                </c:pt>
                <c:pt idx="176" formatCode="0.00">
                  <c:v>226.37</c:v>
                </c:pt>
                <c:pt idx="177" formatCode="0.00">
                  <c:v>251.99</c:v>
                </c:pt>
                <c:pt idx="178" formatCode="0.00">
                  <c:v>277.86</c:v>
                </c:pt>
                <c:pt idx="179" formatCode="0.00">
                  <c:v>304</c:v>
                </c:pt>
                <c:pt idx="180" formatCode="0.00">
                  <c:v>330.42</c:v>
                </c:pt>
                <c:pt idx="181" formatCode="0.00">
                  <c:v>357.1</c:v>
                </c:pt>
                <c:pt idx="182" formatCode="0.00">
                  <c:v>458.69</c:v>
                </c:pt>
                <c:pt idx="183" formatCode="0.00">
                  <c:v>602.87</c:v>
                </c:pt>
                <c:pt idx="184" formatCode="0.00">
                  <c:v>737.54</c:v>
                </c:pt>
                <c:pt idx="185" formatCode="0.00">
                  <c:v>867.65</c:v>
                </c:pt>
                <c:pt idx="186" formatCode="0.00">
                  <c:v>995.33</c:v>
                </c:pt>
                <c:pt idx="187" formatCode="0.00">
                  <c:v>1120</c:v>
                </c:pt>
                <c:pt idx="188" formatCode="0.00">
                  <c:v>1250</c:v>
                </c:pt>
                <c:pt idx="189" formatCode="0.0">
                  <c:v>1370</c:v>
                </c:pt>
                <c:pt idx="190" formatCode="0.0">
                  <c:v>1500</c:v>
                </c:pt>
                <c:pt idx="191" formatCode="0.0">
                  <c:v>1960</c:v>
                </c:pt>
                <c:pt idx="192" formatCode="0.0">
                  <c:v>2390</c:v>
                </c:pt>
                <c:pt idx="193" formatCode="0.0">
                  <c:v>2790</c:v>
                </c:pt>
                <c:pt idx="194" formatCode="0.0">
                  <c:v>3180</c:v>
                </c:pt>
                <c:pt idx="195" formatCode="0.0">
                  <c:v>3560</c:v>
                </c:pt>
                <c:pt idx="196" formatCode="0.0">
                  <c:v>3930</c:v>
                </c:pt>
                <c:pt idx="197" formatCode="0.0">
                  <c:v>5280</c:v>
                </c:pt>
                <c:pt idx="198" formatCode="0.0">
                  <c:v>6470</c:v>
                </c:pt>
                <c:pt idx="199" formatCode="0.0">
                  <c:v>7570</c:v>
                </c:pt>
                <c:pt idx="200" formatCode="0.0">
                  <c:v>8620</c:v>
                </c:pt>
                <c:pt idx="201" formatCode="0.0">
                  <c:v>9610</c:v>
                </c:pt>
                <c:pt idx="202" formatCode="0.0">
                  <c:v>10570</c:v>
                </c:pt>
                <c:pt idx="203" formatCode="0.0">
                  <c:v>11500</c:v>
                </c:pt>
                <c:pt idx="204" formatCode="0.0">
                  <c:v>12390</c:v>
                </c:pt>
                <c:pt idx="205" formatCode="0.0">
                  <c:v>13260</c:v>
                </c:pt>
                <c:pt idx="206" formatCode="0.0">
                  <c:v>14100</c:v>
                </c:pt>
                <c:pt idx="207" formatCode="0.0">
                  <c:v>14920</c:v>
                </c:pt>
                <c:pt idx="208" formatCode="0.0">
                  <c:v>17940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E78-4795-9907-4A0AF4A8A39C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srim20Ne_Mylar!$D$20:$D$228</c:f>
              <c:numCache>
                <c:formatCode>0.000000</c:formatCode>
                <c:ptCount val="209"/>
                <c:pt idx="0">
                  <c:v>9.999949999999999E-6</c:v>
                </c:pt>
                <c:pt idx="1">
                  <c:v>1.1249950000000001E-5</c:v>
                </c:pt>
                <c:pt idx="2">
                  <c:v>1.2499949999999999E-5</c:v>
                </c:pt>
                <c:pt idx="3">
                  <c:v>1.374995E-5</c:v>
                </c:pt>
                <c:pt idx="4">
                  <c:v>1.499995E-5</c:v>
                </c:pt>
                <c:pt idx="5">
                  <c:v>1.6249950000000002E-5</c:v>
                </c:pt>
                <c:pt idx="6">
                  <c:v>1.7499950000000002E-5</c:v>
                </c:pt>
                <c:pt idx="7">
                  <c:v>1.8749950000000002E-5</c:v>
                </c:pt>
                <c:pt idx="8">
                  <c:v>1.9999950000000002E-5</c:v>
                </c:pt>
                <c:pt idx="9">
                  <c:v>2.2499950000000001E-5</c:v>
                </c:pt>
                <c:pt idx="10" formatCode="0.00000">
                  <c:v>2.4999950000000001E-5</c:v>
                </c:pt>
                <c:pt idx="11" formatCode="0.00000">
                  <c:v>2.7499950000000001E-5</c:v>
                </c:pt>
                <c:pt idx="12" formatCode="0.00000">
                  <c:v>2.9999950000000001E-5</c:v>
                </c:pt>
                <c:pt idx="13" formatCode="0.00000">
                  <c:v>3.249995E-5</c:v>
                </c:pt>
                <c:pt idx="14" formatCode="0.00000">
                  <c:v>3.499995E-5</c:v>
                </c:pt>
                <c:pt idx="15" formatCode="0.00000">
                  <c:v>3.999995E-5</c:v>
                </c:pt>
                <c:pt idx="16" formatCode="0.00000">
                  <c:v>4.4999950000000006E-5</c:v>
                </c:pt>
                <c:pt idx="17" formatCode="0.00000">
                  <c:v>4.9999950000000006E-5</c:v>
                </c:pt>
                <c:pt idx="18" formatCode="0.00000">
                  <c:v>5.5000000000000002E-5</c:v>
                </c:pt>
                <c:pt idx="19" formatCode="0.00000">
                  <c:v>5.9999999999999995E-5</c:v>
                </c:pt>
                <c:pt idx="20" formatCode="0.00000">
                  <c:v>6.4999999999999994E-5</c:v>
                </c:pt>
                <c:pt idx="21" formatCode="0.00000">
                  <c:v>6.9999999999999994E-5</c:v>
                </c:pt>
                <c:pt idx="22" formatCode="0.00000">
                  <c:v>7.5000000000000007E-5</c:v>
                </c:pt>
                <c:pt idx="23" formatCode="0.00000">
                  <c:v>8.0000000000000007E-5</c:v>
                </c:pt>
                <c:pt idx="24" formatCode="0.00000">
                  <c:v>8.4999999999999993E-5</c:v>
                </c:pt>
                <c:pt idx="25" formatCode="0.00000">
                  <c:v>8.9999999999999992E-5</c:v>
                </c:pt>
                <c:pt idx="26" formatCode="0.00000">
                  <c:v>1E-4</c:v>
                </c:pt>
                <c:pt idx="27" formatCode="0.00000">
                  <c:v>1.125E-4</c:v>
                </c:pt>
                <c:pt idx="28" formatCode="0.00000">
                  <c:v>1.25E-4</c:v>
                </c:pt>
                <c:pt idx="29" formatCode="0.00000">
                  <c:v>1.3749999999999998E-4</c:v>
                </c:pt>
                <c:pt idx="30" formatCode="0.00000">
                  <c:v>1.5000000000000001E-4</c:v>
                </c:pt>
                <c:pt idx="31" formatCode="0.00000">
                  <c:v>1.6249999999999999E-4</c:v>
                </c:pt>
                <c:pt idx="32" formatCode="0.00000">
                  <c:v>1.75E-4</c:v>
                </c:pt>
                <c:pt idx="33" formatCode="0.00000">
                  <c:v>1.875E-4</c:v>
                </c:pt>
                <c:pt idx="34" formatCode="0.00000">
                  <c:v>2.0000000000000001E-4</c:v>
                </c:pt>
                <c:pt idx="35" formatCode="0.00000">
                  <c:v>2.2499999999999999E-4</c:v>
                </c:pt>
                <c:pt idx="36" formatCode="0.00000">
                  <c:v>2.5000000000000001E-4</c:v>
                </c:pt>
                <c:pt idx="37" formatCode="0.00000">
                  <c:v>2.7499999999999996E-4</c:v>
                </c:pt>
                <c:pt idx="38" formatCode="0.00000">
                  <c:v>3.0000000000000003E-4</c:v>
                </c:pt>
                <c:pt idx="39" formatCode="0.00000">
                  <c:v>3.2499999999999999E-4</c:v>
                </c:pt>
                <c:pt idx="40" formatCode="0.00000">
                  <c:v>3.5E-4</c:v>
                </c:pt>
                <c:pt idx="41" formatCode="0.00000">
                  <c:v>4.0000000000000002E-4</c:v>
                </c:pt>
                <c:pt idx="42" formatCode="0.00000">
                  <c:v>4.4999999999999999E-4</c:v>
                </c:pt>
                <c:pt idx="43" formatCode="0.00000">
                  <c:v>5.0000000000000001E-4</c:v>
                </c:pt>
                <c:pt idx="44" formatCode="0.00000">
                  <c:v>5.4999999999999992E-4</c:v>
                </c:pt>
                <c:pt idx="45" formatCode="0.00000">
                  <c:v>6.0000000000000006E-4</c:v>
                </c:pt>
                <c:pt idx="46" formatCode="0.00000">
                  <c:v>6.4999999999999997E-4</c:v>
                </c:pt>
                <c:pt idx="47" formatCode="0.00000">
                  <c:v>6.9999999999999999E-4</c:v>
                </c:pt>
                <c:pt idx="48" formatCode="0.00000">
                  <c:v>7.5000000000000002E-4</c:v>
                </c:pt>
                <c:pt idx="49" formatCode="0.00000">
                  <c:v>8.0000000000000004E-4</c:v>
                </c:pt>
                <c:pt idx="50" formatCode="0.00000">
                  <c:v>8.5000000000000006E-4</c:v>
                </c:pt>
                <c:pt idx="51" formatCode="0.00000">
                  <c:v>8.9999999999999998E-4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1.6250000000000001E-3</c:v>
                </c:pt>
                <c:pt idx="58" formatCode="0.00000">
                  <c:v>1.7500000000000003E-3</c:v>
                </c:pt>
                <c:pt idx="59" formatCode="0.00000">
                  <c:v>1.8749999999999999E-3</c:v>
                </c:pt>
                <c:pt idx="60" formatCode="0.00000">
                  <c:v>2E-3</c:v>
                </c:pt>
                <c:pt idx="61" formatCode="0.00000">
                  <c:v>2.2499999999999998E-3</c:v>
                </c:pt>
                <c:pt idx="62" formatCode="0.00000">
                  <c:v>2.5000000000000001E-3</c:v>
                </c:pt>
                <c:pt idx="63" formatCode="0.00000">
                  <c:v>2.7499999999999998E-3</c:v>
                </c:pt>
                <c:pt idx="64" formatCode="0.00000">
                  <c:v>3.0000000000000001E-3</c:v>
                </c:pt>
                <c:pt idx="65" formatCode="0.00000">
                  <c:v>3.2500000000000003E-3</c:v>
                </c:pt>
                <c:pt idx="66" formatCode="0.00000">
                  <c:v>3.5000000000000005E-3</c:v>
                </c:pt>
                <c:pt idx="67" formatCode="0.00000">
                  <c:v>4.0000000000000001E-3</c:v>
                </c:pt>
                <c:pt idx="68" formatCode="0.00000">
                  <c:v>4.4999999999999997E-3</c:v>
                </c:pt>
                <c:pt idx="69" formatCode="0.00000">
                  <c:v>5.0000000000000001E-3</c:v>
                </c:pt>
                <c:pt idx="70" formatCode="0.00000">
                  <c:v>5.4999999999999997E-3</c:v>
                </c:pt>
                <c:pt idx="71" formatCode="0.00000">
                  <c:v>6.0000000000000001E-3</c:v>
                </c:pt>
                <c:pt idx="72" formatCode="0.00000">
                  <c:v>6.5000000000000006E-3</c:v>
                </c:pt>
                <c:pt idx="73" formatCode="0.00000">
                  <c:v>7.000000000000001E-3</c:v>
                </c:pt>
                <c:pt idx="74" formatCode="0.00000">
                  <c:v>7.4999999999999997E-3</c:v>
                </c:pt>
                <c:pt idx="75" formatCode="0.00000">
                  <c:v>8.0000000000000002E-3</c:v>
                </c:pt>
                <c:pt idx="76" formatCode="0.00000">
                  <c:v>8.5000000000000006E-3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1.3750000000000002E-2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1.7499999999999998E-2</c:v>
                </c:pt>
                <c:pt idx="85" formatCode="0.00000">
                  <c:v>1.8749999999999999E-2</c:v>
                </c:pt>
                <c:pt idx="86" formatCode="0.00000">
                  <c:v>0.02</c:v>
                </c:pt>
                <c:pt idx="87" formatCode="0.000">
                  <c:v>2.2499999999999999E-2</c:v>
                </c:pt>
                <c:pt idx="88" formatCode="0.000">
                  <c:v>2.5000000000000001E-2</c:v>
                </c:pt>
                <c:pt idx="89" formatCode="0.000">
                  <c:v>2.7500000000000004E-2</c:v>
                </c:pt>
                <c:pt idx="90" formatCode="0.000">
                  <c:v>0.03</c:v>
                </c:pt>
                <c:pt idx="91" formatCode="0.000">
                  <c:v>3.2500000000000001E-2</c:v>
                </c:pt>
                <c:pt idx="92" formatCode="0.000">
                  <c:v>3.4999999999999996E-2</c:v>
                </c:pt>
                <c:pt idx="93" formatCode="0.000">
                  <c:v>0.04</c:v>
                </c:pt>
                <c:pt idx="94" formatCode="0.000">
                  <c:v>4.4999999999999998E-2</c:v>
                </c:pt>
                <c:pt idx="95" formatCode="0.000">
                  <c:v>0.05</c:v>
                </c:pt>
                <c:pt idx="96" formatCode="0.000">
                  <c:v>5.5000000000000007E-2</c:v>
                </c:pt>
                <c:pt idx="97" formatCode="0.000">
                  <c:v>0.06</c:v>
                </c:pt>
                <c:pt idx="98" formatCode="0.000">
                  <c:v>6.5000000000000002E-2</c:v>
                </c:pt>
                <c:pt idx="99" formatCode="0.000">
                  <c:v>6.9999999999999993E-2</c:v>
                </c:pt>
                <c:pt idx="100" formatCode="0.000">
                  <c:v>7.4999999999999997E-2</c:v>
                </c:pt>
                <c:pt idx="101" formatCode="0.000">
                  <c:v>0.08</c:v>
                </c:pt>
                <c:pt idx="102" formatCode="0.000">
                  <c:v>8.4999999999999992E-2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0.1875</c:v>
                </c:pt>
                <c:pt idx="112" formatCode="0.000">
                  <c:v>0.2</c:v>
                </c:pt>
                <c:pt idx="113" formatCode="0.000">
                  <c:v>0.22500000000000001</c:v>
                </c:pt>
                <c:pt idx="114" formatCode="0.000">
                  <c:v>0.25</c:v>
                </c:pt>
                <c:pt idx="115" formatCode="0.000">
                  <c:v>0.27500000000000002</c:v>
                </c:pt>
                <c:pt idx="116" formatCode="0.000">
                  <c:v>0.3</c:v>
                </c:pt>
                <c:pt idx="117" formatCode="0.000">
                  <c:v>0.32500000000000001</c:v>
                </c:pt>
                <c:pt idx="118" formatCode="0.000">
                  <c:v>0.35</c:v>
                </c:pt>
                <c:pt idx="119" formatCode="0.000">
                  <c:v>0.4</c:v>
                </c:pt>
                <c:pt idx="120" formatCode="0.000">
                  <c:v>0.45</c:v>
                </c:pt>
                <c:pt idx="121" formatCode="0.000">
                  <c:v>0.5</c:v>
                </c:pt>
                <c:pt idx="122" formatCode="0.000">
                  <c:v>0.55000000000000004</c:v>
                </c:pt>
                <c:pt idx="123" formatCode="0.000">
                  <c:v>0.6</c:v>
                </c:pt>
                <c:pt idx="124" formatCode="0.000">
                  <c:v>0.65</c:v>
                </c:pt>
                <c:pt idx="125" formatCode="0.000">
                  <c:v>0.7</c:v>
                </c:pt>
                <c:pt idx="126" formatCode="0.000">
                  <c:v>0.75</c:v>
                </c:pt>
                <c:pt idx="127" formatCode="0.000">
                  <c:v>0.8</c:v>
                </c:pt>
                <c:pt idx="128" formatCode="0.000">
                  <c:v>0.85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1.875</c:v>
                </c:pt>
                <c:pt idx="138" formatCode="0.000">
                  <c:v>2</c:v>
                </c:pt>
                <c:pt idx="139" formatCode="0.000">
                  <c:v>2.25</c:v>
                </c:pt>
                <c:pt idx="140" formatCode="0.000">
                  <c:v>2.5</c:v>
                </c:pt>
                <c:pt idx="141" formatCode="0.000">
                  <c:v>2.75</c:v>
                </c:pt>
                <c:pt idx="142" formatCode="0.000">
                  <c:v>3</c:v>
                </c:pt>
                <c:pt idx="143" formatCode="0.000">
                  <c:v>3.25</c:v>
                </c:pt>
                <c:pt idx="144" formatCode="0.000">
                  <c:v>3.5</c:v>
                </c:pt>
                <c:pt idx="145" formatCode="0.000">
                  <c:v>4</c:v>
                </c:pt>
                <c:pt idx="146" formatCode="0.000">
                  <c:v>4.5</c:v>
                </c:pt>
                <c:pt idx="147" formatCode="0.000">
                  <c:v>5</c:v>
                </c:pt>
                <c:pt idx="148" formatCode="0.000">
                  <c:v>5.5</c:v>
                </c:pt>
                <c:pt idx="149" formatCode="0.000">
                  <c:v>6</c:v>
                </c:pt>
                <c:pt idx="150" formatCode="0.000">
                  <c:v>6.5</c:v>
                </c:pt>
                <c:pt idx="151" formatCode="0.000">
                  <c:v>7</c:v>
                </c:pt>
                <c:pt idx="152" formatCode="0.000">
                  <c:v>7.5</c:v>
                </c:pt>
                <c:pt idx="153" formatCode="0.000">
                  <c:v>8</c:v>
                </c:pt>
                <c:pt idx="154" formatCode="0.000">
                  <c:v>8.5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18.75</c:v>
                </c:pt>
                <c:pt idx="164" formatCode="0.000">
                  <c:v>20</c:v>
                </c:pt>
                <c:pt idx="165" formatCode="0.000">
                  <c:v>22.5</c:v>
                </c:pt>
                <c:pt idx="166" formatCode="0.000">
                  <c:v>25</c:v>
                </c:pt>
                <c:pt idx="167" formatCode="0.000">
                  <c:v>27.5</c:v>
                </c:pt>
                <c:pt idx="168" formatCode="0.000">
                  <c:v>30</c:v>
                </c:pt>
                <c:pt idx="169" formatCode="0.000">
                  <c:v>32.5</c:v>
                </c:pt>
                <c:pt idx="170" formatCode="0.000">
                  <c:v>35</c:v>
                </c:pt>
                <c:pt idx="171" formatCode="0.000">
                  <c:v>40</c:v>
                </c:pt>
                <c:pt idx="172" formatCode="0.000">
                  <c:v>45</c:v>
                </c:pt>
                <c:pt idx="173" formatCode="0.000">
                  <c:v>50</c:v>
                </c:pt>
                <c:pt idx="174" formatCode="0.000">
                  <c:v>55</c:v>
                </c:pt>
                <c:pt idx="175" formatCode="0.000">
                  <c:v>60</c:v>
                </c:pt>
                <c:pt idx="176" formatCode="0.000">
                  <c:v>65</c:v>
                </c:pt>
                <c:pt idx="177" formatCode="0.000">
                  <c:v>70</c:v>
                </c:pt>
                <c:pt idx="178" formatCode="0.000">
                  <c:v>75</c:v>
                </c:pt>
                <c:pt idx="179" formatCode="0.000">
                  <c:v>80</c:v>
                </c:pt>
                <c:pt idx="180" formatCode="0.000">
                  <c:v>85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187.5</c:v>
                </c:pt>
                <c:pt idx="190" formatCode="0.000">
                  <c:v>200</c:v>
                </c:pt>
                <c:pt idx="191" formatCode="0.000">
                  <c:v>225</c:v>
                </c:pt>
                <c:pt idx="192" formatCode="0.000">
                  <c:v>250</c:v>
                </c:pt>
                <c:pt idx="193" formatCode="0.000">
                  <c:v>275</c:v>
                </c:pt>
                <c:pt idx="194" formatCode="0.000">
                  <c:v>300</c:v>
                </c:pt>
                <c:pt idx="195" formatCode="0.000">
                  <c:v>325</c:v>
                </c:pt>
                <c:pt idx="196" formatCode="0.000">
                  <c:v>350</c:v>
                </c:pt>
                <c:pt idx="197" formatCode="0.000">
                  <c:v>400</c:v>
                </c:pt>
                <c:pt idx="198" formatCode="0.000">
                  <c:v>450</c:v>
                </c:pt>
                <c:pt idx="199" formatCode="0.000">
                  <c:v>500</c:v>
                </c:pt>
                <c:pt idx="200" formatCode="0.000">
                  <c:v>550</c:v>
                </c:pt>
                <c:pt idx="201" formatCode="0.000">
                  <c:v>600</c:v>
                </c:pt>
                <c:pt idx="202" formatCode="0.000">
                  <c:v>650</c:v>
                </c:pt>
                <c:pt idx="203" formatCode="0.000">
                  <c:v>700</c:v>
                </c:pt>
                <c:pt idx="204" formatCode="0.000">
                  <c:v>750</c:v>
                </c:pt>
                <c:pt idx="205" formatCode="0.000">
                  <c:v>800</c:v>
                </c:pt>
                <c:pt idx="206" formatCode="0.000">
                  <c:v>850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srim20Ne_Mylar!$P$20:$P$228</c:f>
              <c:numCache>
                <c:formatCode>0.000</c:formatCode>
                <c:ptCount val="209"/>
                <c:pt idx="0">
                  <c:v>6.9999999999999999E-4</c:v>
                </c:pt>
                <c:pt idx="1">
                  <c:v>6.9999999999999999E-4</c:v>
                </c:pt>
                <c:pt idx="2">
                  <c:v>6.9999999999999999E-4</c:v>
                </c:pt>
                <c:pt idx="3">
                  <c:v>8.0000000000000004E-4</c:v>
                </c:pt>
                <c:pt idx="4">
                  <c:v>8.0000000000000004E-4</c:v>
                </c:pt>
                <c:pt idx="5">
                  <c:v>8.0000000000000004E-4</c:v>
                </c:pt>
                <c:pt idx="6">
                  <c:v>8.9999999999999998E-4</c:v>
                </c:pt>
                <c:pt idx="7">
                  <c:v>8.9999999999999998E-4</c:v>
                </c:pt>
                <c:pt idx="8">
                  <c:v>8.9999999999999998E-4</c:v>
                </c:pt>
                <c:pt idx="9">
                  <c:v>1E-3</c:v>
                </c:pt>
                <c:pt idx="10">
                  <c:v>1.0999999999999998E-3</c:v>
                </c:pt>
                <c:pt idx="11">
                  <c:v>1.0999999999999998E-3</c:v>
                </c:pt>
                <c:pt idx="12">
                  <c:v>1.2000000000000001E-3</c:v>
                </c:pt>
                <c:pt idx="13">
                  <c:v>1.2000000000000001E-3</c:v>
                </c:pt>
                <c:pt idx="14">
                  <c:v>1.2999999999999999E-3</c:v>
                </c:pt>
                <c:pt idx="15">
                  <c:v>1.4E-3</c:v>
                </c:pt>
                <c:pt idx="16">
                  <c:v>1.5E-3</c:v>
                </c:pt>
                <c:pt idx="17">
                  <c:v>1.6000000000000001E-3</c:v>
                </c:pt>
                <c:pt idx="18">
                  <c:v>1.7000000000000001E-3</c:v>
                </c:pt>
                <c:pt idx="19">
                  <c:v>1.7000000000000001E-3</c:v>
                </c:pt>
                <c:pt idx="20">
                  <c:v>1.8E-3</c:v>
                </c:pt>
                <c:pt idx="21">
                  <c:v>1.9E-3</c:v>
                </c:pt>
                <c:pt idx="22">
                  <c:v>2E-3</c:v>
                </c:pt>
                <c:pt idx="23">
                  <c:v>2.1000000000000003E-3</c:v>
                </c:pt>
                <c:pt idx="24">
                  <c:v>2.1999999999999997E-3</c:v>
                </c:pt>
                <c:pt idx="25">
                  <c:v>2.1999999999999997E-3</c:v>
                </c:pt>
                <c:pt idx="26">
                  <c:v>2.4000000000000002E-3</c:v>
                </c:pt>
                <c:pt idx="27">
                  <c:v>2.5999999999999999E-3</c:v>
                </c:pt>
                <c:pt idx="28">
                  <c:v>2.8E-3</c:v>
                </c:pt>
                <c:pt idx="29">
                  <c:v>2.9000000000000002E-3</c:v>
                </c:pt>
                <c:pt idx="30">
                  <c:v>3.0999999999999999E-3</c:v>
                </c:pt>
                <c:pt idx="31">
                  <c:v>3.3E-3</c:v>
                </c:pt>
                <c:pt idx="32">
                  <c:v>3.4000000000000002E-3</c:v>
                </c:pt>
                <c:pt idx="33">
                  <c:v>3.5999999999999999E-3</c:v>
                </c:pt>
                <c:pt idx="34">
                  <c:v>3.8E-3</c:v>
                </c:pt>
                <c:pt idx="35">
                  <c:v>4.1000000000000003E-3</c:v>
                </c:pt>
                <c:pt idx="36">
                  <c:v>4.3999999999999994E-3</c:v>
                </c:pt>
                <c:pt idx="37">
                  <c:v>4.7000000000000002E-3</c:v>
                </c:pt>
                <c:pt idx="38">
                  <c:v>5.0000000000000001E-3</c:v>
                </c:pt>
                <c:pt idx="39">
                  <c:v>5.3E-3</c:v>
                </c:pt>
                <c:pt idx="40">
                  <c:v>5.5999999999999999E-3</c:v>
                </c:pt>
                <c:pt idx="41">
                  <c:v>6.1999999999999998E-3</c:v>
                </c:pt>
                <c:pt idx="42">
                  <c:v>6.8000000000000005E-3</c:v>
                </c:pt>
                <c:pt idx="43">
                  <c:v>7.2999999999999992E-3</c:v>
                </c:pt>
                <c:pt idx="44">
                  <c:v>7.9000000000000008E-3</c:v>
                </c:pt>
                <c:pt idx="45">
                  <c:v>8.4000000000000012E-3</c:v>
                </c:pt>
                <c:pt idx="46">
                  <c:v>8.9999999999999993E-3</c:v>
                </c:pt>
                <c:pt idx="47">
                  <c:v>9.4999999999999998E-3</c:v>
                </c:pt>
                <c:pt idx="48">
                  <c:v>0.01</c:v>
                </c:pt>
                <c:pt idx="49">
                  <c:v>1.06E-2</c:v>
                </c:pt>
                <c:pt idx="50">
                  <c:v>1.11E-2</c:v>
                </c:pt>
                <c:pt idx="51">
                  <c:v>1.1600000000000001E-2</c:v>
                </c:pt>
                <c:pt idx="52">
                  <c:v>1.2699999999999999E-2</c:v>
                </c:pt>
                <c:pt idx="53">
                  <c:v>1.4000000000000002E-2</c:v>
                </c:pt>
                <c:pt idx="54">
                  <c:v>1.5299999999999999E-2</c:v>
                </c:pt>
                <c:pt idx="55">
                  <c:v>1.66E-2</c:v>
                </c:pt>
                <c:pt idx="56">
                  <c:v>1.7899999999999999E-2</c:v>
                </c:pt>
                <c:pt idx="57">
                  <c:v>1.9200000000000002E-2</c:v>
                </c:pt>
                <c:pt idx="58">
                  <c:v>2.0499999999999997E-2</c:v>
                </c:pt>
                <c:pt idx="59">
                  <c:v>2.18E-2</c:v>
                </c:pt>
                <c:pt idx="60">
                  <c:v>2.3100000000000002E-2</c:v>
                </c:pt>
                <c:pt idx="61">
                  <c:v>2.5600000000000001E-2</c:v>
                </c:pt>
                <c:pt idx="62">
                  <c:v>2.8100000000000003E-2</c:v>
                </c:pt>
                <c:pt idx="63">
                  <c:v>3.0499999999999999E-2</c:v>
                </c:pt>
                <c:pt idx="64">
                  <c:v>3.2800000000000003E-2</c:v>
                </c:pt>
                <c:pt idx="65">
                  <c:v>3.5099999999999999E-2</c:v>
                </c:pt>
                <c:pt idx="66">
                  <c:v>3.7400000000000003E-2</c:v>
                </c:pt>
                <c:pt idx="67">
                  <c:v>4.1700000000000001E-2</c:v>
                </c:pt>
                <c:pt idx="68">
                  <c:v>4.5900000000000003E-2</c:v>
                </c:pt>
                <c:pt idx="69">
                  <c:v>0.05</c:v>
                </c:pt>
                <c:pt idx="70">
                  <c:v>5.4000000000000006E-2</c:v>
                </c:pt>
                <c:pt idx="71">
                  <c:v>5.7799999999999997E-2</c:v>
                </c:pt>
                <c:pt idx="72">
                  <c:v>6.1600000000000002E-2</c:v>
                </c:pt>
                <c:pt idx="73">
                  <c:v>6.5299999999999997E-2</c:v>
                </c:pt>
                <c:pt idx="74">
                  <c:v>6.8899999999999989E-2</c:v>
                </c:pt>
                <c:pt idx="75">
                  <c:v>7.2399999999999992E-2</c:v>
                </c:pt>
                <c:pt idx="76">
                  <c:v>7.5800000000000006E-2</c:v>
                </c:pt>
                <c:pt idx="77">
                  <c:v>7.9100000000000004E-2</c:v>
                </c:pt>
                <c:pt idx="78">
                  <c:v>8.5599999999999996E-2</c:v>
                </c:pt>
                <c:pt idx="79">
                  <c:v>9.3200000000000005E-2</c:v>
                </c:pt>
                <c:pt idx="80">
                  <c:v>0.10029999999999999</c:v>
                </c:pt>
                <c:pt idx="81">
                  <c:v>0.1069</c:v>
                </c:pt>
                <c:pt idx="82">
                  <c:v>0.1132</c:v>
                </c:pt>
                <c:pt idx="83">
                  <c:v>0.11910000000000001</c:v>
                </c:pt>
                <c:pt idx="84">
                  <c:v>0.1246</c:v>
                </c:pt>
                <c:pt idx="85">
                  <c:v>0.1298</c:v>
                </c:pt>
                <c:pt idx="86">
                  <c:v>0.1346</c:v>
                </c:pt>
                <c:pt idx="87">
                  <c:v>0.14360000000000001</c:v>
                </c:pt>
                <c:pt idx="88">
                  <c:v>0.15160000000000001</c:v>
                </c:pt>
                <c:pt idx="89">
                  <c:v>0.1588</c:v>
                </c:pt>
                <c:pt idx="90">
                  <c:v>0.1653</c:v>
                </c:pt>
                <c:pt idx="91">
                  <c:v>0.17130000000000001</c:v>
                </c:pt>
                <c:pt idx="92">
                  <c:v>0.1767</c:v>
                </c:pt>
                <c:pt idx="93">
                  <c:v>0.18629999999999999</c:v>
                </c:pt>
                <c:pt idx="94">
                  <c:v>0.1946</c:v>
                </c:pt>
                <c:pt idx="95">
                  <c:v>0.20179999999999998</c:v>
                </c:pt>
                <c:pt idx="96">
                  <c:v>0.20810000000000001</c:v>
                </c:pt>
                <c:pt idx="97">
                  <c:v>0.21379999999999999</c:v>
                </c:pt>
                <c:pt idx="98">
                  <c:v>0.21890000000000001</c:v>
                </c:pt>
                <c:pt idx="99">
                  <c:v>0.22349999999999998</c:v>
                </c:pt>
                <c:pt idx="100">
                  <c:v>0.2278</c:v>
                </c:pt>
                <c:pt idx="101">
                  <c:v>0.23159999999999997</c:v>
                </c:pt>
                <c:pt idx="102">
                  <c:v>0.23519999999999999</c:v>
                </c:pt>
                <c:pt idx="103">
                  <c:v>0.23849999999999999</c:v>
                </c:pt>
                <c:pt idx="104">
                  <c:v>0.2445</c:v>
                </c:pt>
                <c:pt idx="105">
                  <c:v>0.251</c:v>
                </c:pt>
                <c:pt idx="106">
                  <c:v>0.25659999999999999</c:v>
                </c:pt>
                <c:pt idx="107">
                  <c:v>0.2616</c:v>
                </c:pt>
                <c:pt idx="108">
                  <c:v>0.26600000000000001</c:v>
                </c:pt>
                <c:pt idx="109">
                  <c:v>0.26989999999999997</c:v>
                </c:pt>
                <c:pt idx="110">
                  <c:v>0.27349999999999997</c:v>
                </c:pt>
                <c:pt idx="111">
                  <c:v>0.27679999999999999</c:v>
                </c:pt>
                <c:pt idx="112">
                  <c:v>0.27989999999999998</c:v>
                </c:pt>
                <c:pt idx="113">
                  <c:v>0.2853</c:v>
                </c:pt>
                <c:pt idx="114">
                  <c:v>0.29009999999999997</c:v>
                </c:pt>
                <c:pt idx="115">
                  <c:v>0.2944</c:v>
                </c:pt>
                <c:pt idx="116">
                  <c:v>0.29830000000000001</c:v>
                </c:pt>
                <c:pt idx="117">
                  <c:v>0.3019</c:v>
                </c:pt>
                <c:pt idx="118">
                  <c:v>0.30530000000000002</c:v>
                </c:pt>
                <c:pt idx="119">
                  <c:v>0.31130000000000002</c:v>
                </c:pt>
                <c:pt idx="120">
                  <c:v>0.31669999999999998</c:v>
                </c:pt>
                <c:pt idx="121">
                  <c:v>0.32169999999999999</c:v>
                </c:pt>
                <c:pt idx="122">
                  <c:v>0.32629999999999998</c:v>
                </c:pt>
                <c:pt idx="123">
                  <c:v>0.3306</c:v>
                </c:pt>
                <c:pt idx="124">
                  <c:v>0.33479999999999999</c:v>
                </c:pt>
                <c:pt idx="125">
                  <c:v>0.3387</c:v>
                </c:pt>
                <c:pt idx="126">
                  <c:v>0.34260000000000002</c:v>
                </c:pt>
                <c:pt idx="127">
                  <c:v>0.3463</c:v>
                </c:pt>
                <c:pt idx="128">
                  <c:v>0.34989999999999999</c:v>
                </c:pt>
                <c:pt idx="129">
                  <c:v>0.35350000000000004</c:v>
                </c:pt>
                <c:pt idx="130">
                  <c:v>0.36049999999999999</c:v>
                </c:pt>
                <c:pt idx="131">
                  <c:v>0.36909999999999998</c:v>
                </c:pt>
                <c:pt idx="132">
                  <c:v>0.37759999999999999</c:v>
                </c:pt>
                <c:pt idx="133">
                  <c:v>0.38619999999999999</c:v>
                </c:pt>
                <c:pt idx="134">
                  <c:v>0.3947</c:v>
                </c:pt>
                <c:pt idx="135">
                  <c:v>0.40339999999999998</c:v>
                </c:pt>
                <c:pt idx="136">
                  <c:v>0.41220000000000001</c:v>
                </c:pt>
                <c:pt idx="137">
                  <c:v>0.42119999999999996</c:v>
                </c:pt>
                <c:pt idx="138">
                  <c:v>0.4304</c:v>
                </c:pt>
                <c:pt idx="139">
                  <c:v>0.44909999999999994</c:v>
                </c:pt>
                <c:pt idx="140">
                  <c:v>0.46860000000000002</c:v>
                </c:pt>
                <c:pt idx="141">
                  <c:v>0.4889</c:v>
                </c:pt>
                <c:pt idx="142">
                  <c:v>0.5101</c:v>
                </c:pt>
                <c:pt idx="143">
                  <c:v>0.53220000000000001</c:v>
                </c:pt>
                <c:pt idx="144">
                  <c:v>0.55530000000000002</c:v>
                </c:pt>
                <c:pt idx="145">
                  <c:v>0.60419999999999996</c:v>
                </c:pt>
                <c:pt idx="146">
                  <c:v>0.65690000000000004</c:v>
                </c:pt>
                <c:pt idx="147">
                  <c:v>0.71319999999999995</c:v>
                </c:pt>
                <c:pt idx="148">
                  <c:v>0.7732</c:v>
                </c:pt>
                <c:pt idx="149">
                  <c:v>0.83670000000000011</c:v>
                </c:pt>
                <c:pt idx="150">
                  <c:v>0.90380000000000005</c:v>
                </c:pt>
                <c:pt idx="151">
                  <c:v>0.97430000000000005</c:v>
                </c:pt>
                <c:pt idx="152">
                  <c:v>1.05</c:v>
                </c:pt>
                <c:pt idx="153">
                  <c:v>1.1299999999999999</c:v>
                </c:pt>
                <c:pt idx="154">
                  <c:v>1.21</c:v>
                </c:pt>
                <c:pt idx="155">
                  <c:v>1.29</c:v>
                </c:pt>
                <c:pt idx="156" formatCode="0.00">
                  <c:v>1.47</c:v>
                </c:pt>
                <c:pt idx="157" formatCode="0.00">
                  <c:v>1.71</c:v>
                </c:pt>
                <c:pt idx="158" formatCode="0.00">
                  <c:v>1.98</c:v>
                </c:pt>
                <c:pt idx="159" formatCode="0.00">
                  <c:v>2.2599999999999998</c:v>
                </c:pt>
                <c:pt idx="160" formatCode="0.00">
                  <c:v>2.57</c:v>
                </c:pt>
                <c:pt idx="161" formatCode="0.00">
                  <c:v>2.89</c:v>
                </c:pt>
                <c:pt idx="162" formatCode="0.00">
                  <c:v>3.24</c:v>
                </c:pt>
                <c:pt idx="163" formatCode="0.00">
                  <c:v>3.62</c:v>
                </c:pt>
                <c:pt idx="164" formatCode="0.00">
                  <c:v>4.01</c:v>
                </c:pt>
                <c:pt idx="165" formatCode="0.00">
                  <c:v>4.8499999999999996</c:v>
                </c:pt>
                <c:pt idx="166" formatCode="0.00">
                  <c:v>5.78</c:v>
                </c:pt>
                <c:pt idx="167" formatCode="0.00">
                  <c:v>6.78</c:v>
                </c:pt>
                <c:pt idx="168" formatCode="0.00">
                  <c:v>7.85</c:v>
                </c:pt>
                <c:pt idx="169" formatCode="0.00">
                  <c:v>8.99</c:v>
                </c:pt>
                <c:pt idx="170" formatCode="0.00">
                  <c:v>10.19</c:v>
                </c:pt>
                <c:pt idx="171" formatCode="0.00">
                  <c:v>12.8</c:v>
                </c:pt>
                <c:pt idx="172" formatCode="0.00">
                  <c:v>15.67</c:v>
                </c:pt>
                <c:pt idx="173" formatCode="0.00">
                  <c:v>18.79</c:v>
                </c:pt>
                <c:pt idx="174" formatCode="0.00">
                  <c:v>22.16</c:v>
                </c:pt>
                <c:pt idx="175" formatCode="0.00">
                  <c:v>25.77</c:v>
                </c:pt>
                <c:pt idx="176" formatCode="0.00">
                  <c:v>29.61</c:v>
                </c:pt>
                <c:pt idx="177" formatCode="0.00">
                  <c:v>33.67</c:v>
                </c:pt>
                <c:pt idx="178" formatCode="0.00">
                  <c:v>37.950000000000003</c:v>
                </c:pt>
                <c:pt idx="179" formatCode="0.00">
                  <c:v>42.44</c:v>
                </c:pt>
                <c:pt idx="180" formatCode="0.00">
                  <c:v>47.14</c:v>
                </c:pt>
                <c:pt idx="181" formatCode="0.00">
                  <c:v>52.04</c:v>
                </c:pt>
                <c:pt idx="182" formatCode="0.00">
                  <c:v>62.42</c:v>
                </c:pt>
                <c:pt idx="183" formatCode="0.00">
                  <c:v>76.45</c:v>
                </c:pt>
                <c:pt idx="184" formatCode="0.00">
                  <c:v>91.55</c:v>
                </c:pt>
                <c:pt idx="185" formatCode="0.00">
                  <c:v>107.68</c:v>
                </c:pt>
                <c:pt idx="186" formatCode="0.00">
                  <c:v>124.77</c:v>
                </c:pt>
                <c:pt idx="187" formatCode="0.00">
                  <c:v>142.76</c:v>
                </c:pt>
                <c:pt idx="188" formatCode="0.00">
                  <c:v>161.61000000000001</c:v>
                </c:pt>
                <c:pt idx="189" formatCode="0.00">
                  <c:v>181.25</c:v>
                </c:pt>
                <c:pt idx="190" formatCode="0.00">
                  <c:v>201.64</c:v>
                </c:pt>
                <c:pt idx="191" formatCode="0.00">
                  <c:v>244.54</c:v>
                </c:pt>
                <c:pt idx="192" formatCode="0.00">
                  <c:v>289.98</c:v>
                </c:pt>
                <c:pt idx="193" formatCode="0.00">
                  <c:v>337.68</c:v>
                </c:pt>
                <c:pt idx="194" formatCode="0.00">
                  <c:v>387.38</c:v>
                </c:pt>
                <c:pt idx="195" formatCode="0.00">
                  <c:v>438.87</c:v>
                </c:pt>
                <c:pt idx="196" formatCode="0.00">
                  <c:v>491.95</c:v>
                </c:pt>
                <c:pt idx="197" formatCode="0.00">
                  <c:v>602.24</c:v>
                </c:pt>
                <c:pt idx="198" formatCode="0.00">
                  <c:v>717</c:v>
                </c:pt>
                <c:pt idx="199" formatCode="0.00">
                  <c:v>835.25</c:v>
                </c:pt>
                <c:pt idx="200" formatCode="0.00">
                  <c:v>956.19</c:v>
                </c:pt>
                <c:pt idx="201" formatCode="0.00">
                  <c:v>1080</c:v>
                </c:pt>
                <c:pt idx="202" formatCode="0.00">
                  <c:v>1200</c:v>
                </c:pt>
                <c:pt idx="203" formatCode="0.00">
                  <c:v>1330</c:v>
                </c:pt>
                <c:pt idx="204" formatCode="0.00">
                  <c:v>1460</c:v>
                </c:pt>
                <c:pt idx="205" formatCode="0.00">
                  <c:v>1580</c:v>
                </c:pt>
                <c:pt idx="206" formatCode="0.00">
                  <c:v>1710</c:v>
                </c:pt>
                <c:pt idx="207" formatCode="0.00">
                  <c:v>1830</c:v>
                </c:pt>
                <c:pt idx="208" formatCode="0.00">
                  <c:v>2090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E78-4795-9907-4A0AF4A8A3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935352"/>
        <c:axId val="474927512"/>
      </c:scatterChart>
      <c:valAx>
        <c:axId val="474935352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4927512"/>
        <c:crosses val="autoZero"/>
        <c:crossBetween val="midCat"/>
        <c:majorUnit val="10"/>
      </c:valAx>
      <c:valAx>
        <c:axId val="474927512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4935352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7"/>
          <c:y val="4.2812810791813434E-2"/>
          <c:w val="0.28994361446264111"/>
          <c:h val="0.10935415124391513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srim20Ne_EJ212!$P$5</c:f>
          <c:strCache>
            <c:ptCount val="1"/>
            <c:pt idx="0">
              <c:v>srim20Ne_EJ212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srim20Ne_EJ212!$D$20:$D$228</c:f>
              <c:numCache>
                <c:formatCode>0.000000</c:formatCode>
                <c:ptCount val="209"/>
                <c:pt idx="0">
                  <c:v>9.999949999999999E-6</c:v>
                </c:pt>
                <c:pt idx="1">
                  <c:v>1.1249950000000001E-5</c:v>
                </c:pt>
                <c:pt idx="2">
                  <c:v>1.2499949999999999E-5</c:v>
                </c:pt>
                <c:pt idx="3">
                  <c:v>1.374995E-5</c:v>
                </c:pt>
                <c:pt idx="4">
                  <c:v>1.499995E-5</c:v>
                </c:pt>
                <c:pt idx="5">
                  <c:v>1.6249950000000002E-5</c:v>
                </c:pt>
                <c:pt idx="6">
                  <c:v>1.7499950000000002E-5</c:v>
                </c:pt>
                <c:pt idx="7">
                  <c:v>1.8749950000000002E-5</c:v>
                </c:pt>
                <c:pt idx="8">
                  <c:v>1.9999950000000002E-5</c:v>
                </c:pt>
                <c:pt idx="9">
                  <c:v>2.2499950000000001E-5</c:v>
                </c:pt>
                <c:pt idx="10" formatCode="0.00000">
                  <c:v>2.4999950000000001E-5</c:v>
                </c:pt>
                <c:pt idx="11" formatCode="0.00000">
                  <c:v>2.7499950000000001E-5</c:v>
                </c:pt>
                <c:pt idx="12" formatCode="0.00000">
                  <c:v>2.9999950000000001E-5</c:v>
                </c:pt>
                <c:pt idx="13" formatCode="0.00000">
                  <c:v>3.249995E-5</c:v>
                </c:pt>
                <c:pt idx="14" formatCode="0.00000">
                  <c:v>3.499995E-5</c:v>
                </c:pt>
                <c:pt idx="15" formatCode="0.00000">
                  <c:v>3.999995E-5</c:v>
                </c:pt>
                <c:pt idx="16" formatCode="0.00000">
                  <c:v>4.4999950000000006E-5</c:v>
                </c:pt>
                <c:pt idx="17" formatCode="0.00000">
                  <c:v>4.9999950000000006E-5</c:v>
                </c:pt>
                <c:pt idx="18" formatCode="0.00000">
                  <c:v>5.5000000000000002E-5</c:v>
                </c:pt>
                <c:pt idx="19" formatCode="0.00000">
                  <c:v>5.9999999999999995E-5</c:v>
                </c:pt>
                <c:pt idx="20" formatCode="0.00000">
                  <c:v>6.4999999999999994E-5</c:v>
                </c:pt>
                <c:pt idx="21" formatCode="0.00000">
                  <c:v>6.9999999999999994E-5</c:v>
                </c:pt>
                <c:pt idx="22" formatCode="0.00000">
                  <c:v>7.5000000000000007E-5</c:v>
                </c:pt>
                <c:pt idx="23" formatCode="0.00000">
                  <c:v>8.0000000000000007E-5</c:v>
                </c:pt>
                <c:pt idx="24" formatCode="0.00000">
                  <c:v>8.4999999999999993E-5</c:v>
                </c:pt>
                <c:pt idx="25" formatCode="0.00000">
                  <c:v>8.9999999999999992E-5</c:v>
                </c:pt>
                <c:pt idx="26" formatCode="0.00000">
                  <c:v>1E-4</c:v>
                </c:pt>
                <c:pt idx="27" formatCode="0.00000">
                  <c:v>1.125E-4</c:v>
                </c:pt>
                <c:pt idx="28" formatCode="0.00000">
                  <c:v>1.25E-4</c:v>
                </c:pt>
                <c:pt idx="29" formatCode="0.00000">
                  <c:v>1.3749999999999998E-4</c:v>
                </c:pt>
                <c:pt idx="30" formatCode="0.00000">
                  <c:v>1.5000000000000001E-4</c:v>
                </c:pt>
                <c:pt idx="31" formatCode="0.00000">
                  <c:v>1.6249999999999999E-4</c:v>
                </c:pt>
                <c:pt idx="32" formatCode="0.00000">
                  <c:v>1.75E-4</c:v>
                </c:pt>
                <c:pt idx="33" formatCode="0.00000">
                  <c:v>1.875E-4</c:v>
                </c:pt>
                <c:pt idx="34" formatCode="0.00000">
                  <c:v>2.0000000000000001E-4</c:v>
                </c:pt>
                <c:pt idx="35" formatCode="0.00000">
                  <c:v>2.2499999999999999E-4</c:v>
                </c:pt>
                <c:pt idx="36" formatCode="0.00000">
                  <c:v>2.5000000000000001E-4</c:v>
                </c:pt>
                <c:pt idx="37" formatCode="0.00000">
                  <c:v>2.7499999999999996E-4</c:v>
                </c:pt>
                <c:pt idx="38" formatCode="0.00000">
                  <c:v>3.0000000000000003E-4</c:v>
                </c:pt>
                <c:pt idx="39" formatCode="0.00000">
                  <c:v>3.2499999999999999E-4</c:v>
                </c:pt>
                <c:pt idx="40" formatCode="0.00000">
                  <c:v>3.5E-4</c:v>
                </c:pt>
                <c:pt idx="41" formatCode="0.00000">
                  <c:v>4.0000000000000002E-4</c:v>
                </c:pt>
                <c:pt idx="42" formatCode="0.00000">
                  <c:v>4.4999999999999999E-4</c:v>
                </c:pt>
                <c:pt idx="43" formatCode="0.00000">
                  <c:v>5.0000000000000001E-4</c:v>
                </c:pt>
                <c:pt idx="44" formatCode="0.00000">
                  <c:v>5.4999999999999992E-4</c:v>
                </c:pt>
                <c:pt idx="45" formatCode="0.00000">
                  <c:v>6.0000000000000006E-4</c:v>
                </c:pt>
                <c:pt idx="46" formatCode="0.00000">
                  <c:v>6.4999999999999997E-4</c:v>
                </c:pt>
                <c:pt idx="47" formatCode="0.00000">
                  <c:v>6.9999999999999999E-4</c:v>
                </c:pt>
                <c:pt idx="48" formatCode="0.00000">
                  <c:v>7.5000000000000002E-4</c:v>
                </c:pt>
                <c:pt idx="49" formatCode="0.00000">
                  <c:v>8.0000000000000004E-4</c:v>
                </c:pt>
                <c:pt idx="50" formatCode="0.00000">
                  <c:v>8.5000000000000006E-4</c:v>
                </c:pt>
                <c:pt idx="51" formatCode="0.00000">
                  <c:v>8.9999999999999998E-4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1.6250000000000001E-3</c:v>
                </c:pt>
                <c:pt idx="58" formatCode="0.00000">
                  <c:v>1.7500000000000003E-3</c:v>
                </c:pt>
                <c:pt idx="59" formatCode="0.00000">
                  <c:v>1.8749999999999999E-3</c:v>
                </c:pt>
                <c:pt idx="60" formatCode="0.00000">
                  <c:v>2E-3</c:v>
                </c:pt>
                <c:pt idx="61" formatCode="0.00000">
                  <c:v>2.2499999999999998E-3</c:v>
                </c:pt>
                <c:pt idx="62" formatCode="0.00000">
                  <c:v>2.5000000000000001E-3</c:v>
                </c:pt>
                <c:pt idx="63" formatCode="0.00000">
                  <c:v>2.7499999999999998E-3</c:v>
                </c:pt>
                <c:pt idx="64" formatCode="0.00000">
                  <c:v>3.0000000000000001E-3</c:v>
                </c:pt>
                <c:pt idx="65" formatCode="0.00000">
                  <c:v>3.2500000000000003E-3</c:v>
                </c:pt>
                <c:pt idx="66" formatCode="0.00000">
                  <c:v>3.5000000000000005E-3</c:v>
                </c:pt>
                <c:pt idx="67" formatCode="0.00000">
                  <c:v>4.0000000000000001E-3</c:v>
                </c:pt>
                <c:pt idx="68" formatCode="0.00000">
                  <c:v>4.4999999999999997E-3</c:v>
                </c:pt>
                <c:pt idx="69" formatCode="0.00000">
                  <c:v>5.0000000000000001E-3</c:v>
                </c:pt>
                <c:pt idx="70" formatCode="0.00000">
                  <c:v>5.4999999999999997E-3</c:v>
                </c:pt>
                <c:pt idx="71" formatCode="0.00000">
                  <c:v>6.0000000000000001E-3</c:v>
                </c:pt>
                <c:pt idx="72" formatCode="0.00000">
                  <c:v>6.5000000000000006E-3</c:v>
                </c:pt>
                <c:pt idx="73" formatCode="0.00000">
                  <c:v>7.000000000000001E-3</c:v>
                </c:pt>
                <c:pt idx="74" formatCode="0.00000">
                  <c:v>7.4999999999999997E-3</c:v>
                </c:pt>
                <c:pt idx="75" formatCode="0.00000">
                  <c:v>8.0000000000000002E-3</c:v>
                </c:pt>
                <c:pt idx="76" formatCode="0.00000">
                  <c:v>8.5000000000000006E-3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1.3750000000000002E-2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1.7499999999999998E-2</c:v>
                </c:pt>
                <c:pt idx="85" formatCode="0.00000">
                  <c:v>1.8749999999999999E-2</c:v>
                </c:pt>
                <c:pt idx="86" formatCode="0.00000">
                  <c:v>0.02</c:v>
                </c:pt>
                <c:pt idx="87" formatCode="0.000">
                  <c:v>2.2499999999999999E-2</c:v>
                </c:pt>
                <c:pt idx="88" formatCode="0.000">
                  <c:v>2.5000000000000001E-2</c:v>
                </c:pt>
                <c:pt idx="89" formatCode="0.000">
                  <c:v>2.7500000000000004E-2</c:v>
                </c:pt>
                <c:pt idx="90" formatCode="0.000">
                  <c:v>0.03</c:v>
                </c:pt>
                <c:pt idx="91" formatCode="0.000">
                  <c:v>3.2500000000000001E-2</c:v>
                </c:pt>
                <c:pt idx="92" formatCode="0.000">
                  <c:v>3.4999999999999996E-2</c:v>
                </c:pt>
                <c:pt idx="93" formatCode="0.000">
                  <c:v>0.04</c:v>
                </c:pt>
                <c:pt idx="94" formatCode="0.000">
                  <c:v>4.4999999999999998E-2</c:v>
                </c:pt>
                <c:pt idx="95" formatCode="0.000">
                  <c:v>0.05</c:v>
                </c:pt>
                <c:pt idx="96" formatCode="0.000">
                  <c:v>5.5000000000000007E-2</c:v>
                </c:pt>
                <c:pt idx="97" formatCode="0.000">
                  <c:v>0.06</c:v>
                </c:pt>
                <c:pt idx="98" formatCode="0.000">
                  <c:v>6.5000000000000002E-2</c:v>
                </c:pt>
                <c:pt idx="99" formatCode="0.000">
                  <c:v>6.9999999999999993E-2</c:v>
                </c:pt>
                <c:pt idx="100" formatCode="0.000">
                  <c:v>7.4999999999999997E-2</c:v>
                </c:pt>
                <c:pt idx="101" formatCode="0.000">
                  <c:v>0.08</c:v>
                </c:pt>
                <c:pt idx="102" formatCode="0.000">
                  <c:v>8.4999999999999992E-2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0.1875</c:v>
                </c:pt>
                <c:pt idx="112" formatCode="0.000">
                  <c:v>0.2</c:v>
                </c:pt>
                <c:pt idx="113" formatCode="0.000">
                  <c:v>0.22500000000000001</c:v>
                </c:pt>
                <c:pt idx="114" formatCode="0.000">
                  <c:v>0.25</c:v>
                </c:pt>
                <c:pt idx="115" formatCode="0.000">
                  <c:v>0.27500000000000002</c:v>
                </c:pt>
                <c:pt idx="116" formatCode="0.000">
                  <c:v>0.3</c:v>
                </c:pt>
                <c:pt idx="117" formatCode="0.000">
                  <c:v>0.32500000000000001</c:v>
                </c:pt>
                <c:pt idx="118" formatCode="0.000">
                  <c:v>0.35</c:v>
                </c:pt>
                <c:pt idx="119" formatCode="0.000">
                  <c:v>0.4</c:v>
                </c:pt>
                <c:pt idx="120" formatCode="0.000">
                  <c:v>0.45</c:v>
                </c:pt>
                <c:pt idx="121" formatCode="0.000">
                  <c:v>0.5</c:v>
                </c:pt>
                <c:pt idx="122" formatCode="0.000">
                  <c:v>0.55000000000000004</c:v>
                </c:pt>
                <c:pt idx="123" formatCode="0.000">
                  <c:v>0.6</c:v>
                </c:pt>
                <c:pt idx="124" formatCode="0.000">
                  <c:v>0.65</c:v>
                </c:pt>
                <c:pt idx="125" formatCode="0.000">
                  <c:v>0.7</c:v>
                </c:pt>
                <c:pt idx="126" formatCode="0.000">
                  <c:v>0.75</c:v>
                </c:pt>
                <c:pt idx="127" formatCode="0.000">
                  <c:v>0.8</c:v>
                </c:pt>
                <c:pt idx="128" formatCode="0.000">
                  <c:v>0.85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1.875</c:v>
                </c:pt>
                <c:pt idx="138" formatCode="0.000">
                  <c:v>2</c:v>
                </c:pt>
                <c:pt idx="139" formatCode="0.000">
                  <c:v>2.25</c:v>
                </c:pt>
                <c:pt idx="140" formatCode="0.000">
                  <c:v>2.5</c:v>
                </c:pt>
                <c:pt idx="141" formatCode="0.000">
                  <c:v>2.75</c:v>
                </c:pt>
                <c:pt idx="142" formatCode="0.000">
                  <c:v>3</c:v>
                </c:pt>
                <c:pt idx="143" formatCode="0.000">
                  <c:v>3.25</c:v>
                </c:pt>
                <c:pt idx="144" formatCode="0.000">
                  <c:v>3.5</c:v>
                </c:pt>
                <c:pt idx="145" formatCode="0.000">
                  <c:v>4</c:v>
                </c:pt>
                <c:pt idx="146" formatCode="0.000">
                  <c:v>4.5</c:v>
                </c:pt>
                <c:pt idx="147" formatCode="0.000">
                  <c:v>5</c:v>
                </c:pt>
                <c:pt idx="148" formatCode="0.000">
                  <c:v>5.5</c:v>
                </c:pt>
                <c:pt idx="149" formatCode="0.000">
                  <c:v>6</c:v>
                </c:pt>
                <c:pt idx="150" formatCode="0.000">
                  <c:v>6.5</c:v>
                </c:pt>
                <c:pt idx="151" formatCode="0.000">
                  <c:v>7</c:v>
                </c:pt>
                <c:pt idx="152" formatCode="0.000">
                  <c:v>7.5</c:v>
                </c:pt>
                <c:pt idx="153" formatCode="0.000">
                  <c:v>8</c:v>
                </c:pt>
                <c:pt idx="154" formatCode="0.000">
                  <c:v>8.5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18.75</c:v>
                </c:pt>
                <c:pt idx="164" formatCode="0.000">
                  <c:v>20</c:v>
                </c:pt>
                <c:pt idx="165" formatCode="0.000">
                  <c:v>22.5</c:v>
                </c:pt>
                <c:pt idx="166" formatCode="0.000">
                  <c:v>25</c:v>
                </c:pt>
                <c:pt idx="167" formatCode="0.000">
                  <c:v>27.5</c:v>
                </c:pt>
                <c:pt idx="168" formatCode="0.000">
                  <c:v>30</c:v>
                </c:pt>
                <c:pt idx="169" formatCode="0.000">
                  <c:v>32.5</c:v>
                </c:pt>
                <c:pt idx="170" formatCode="0.000">
                  <c:v>35</c:v>
                </c:pt>
                <c:pt idx="171" formatCode="0.000">
                  <c:v>40</c:v>
                </c:pt>
                <c:pt idx="172" formatCode="0.000">
                  <c:v>45</c:v>
                </c:pt>
                <c:pt idx="173" formatCode="0.000">
                  <c:v>50</c:v>
                </c:pt>
                <c:pt idx="174" formatCode="0.000">
                  <c:v>55</c:v>
                </c:pt>
                <c:pt idx="175" formatCode="0.000">
                  <c:v>60</c:v>
                </c:pt>
                <c:pt idx="176" formatCode="0.000">
                  <c:v>65</c:v>
                </c:pt>
                <c:pt idx="177" formatCode="0.000">
                  <c:v>70</c:v>
                </c:pt>
                <c:pt idx="178" formatCode="0.000">
                  <c:v>75</c:v>
                </c:pt>
                <c:pt idx="179" formatCode="0.000">
                  <c:v>80</c:v>
                </c:pt>
                <c:pt idx="180" formatCode="0.000">
                  <c:v>85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187.5</c:v>
                </c:pt>
                <c:pt idx="190" formatCode="0.000">
                  <c:v>200</c:v>
                </c:pt>
                <c:pt idx="191" formatCode="0.000">
                  <c:v>225</c:v>
                </c:pt>
                <c:pt idx="192" formatCode="0.000">
                  <c:v>250</c:v>
                </c:pt>
                <c:pt idx="193" formatCode="0.000">
                  <c:v>275</c:v>
                </c:pt>
                <c:pt idx="194" formatCode="0.000">
                  <c:v>300</c:v>
                </c:pt>
                <c:pt idx="195" formatCode="0.000">
                  <c:v>325</c:v>
                </c:pt>
                <c:pt idx="196" formatCode="0.000">
                  <c:v>350</c:v>
                </c:pt>
                <c:pt idx="197" formatCode="0.000">
                  <c:v>400</c:v>
                </c:pt>
                <c:pt idx="198" formatCode="0.000">
                  <c:v>450</c:v>
                </c:pt>
                <c:pt idx="199" formatCode="0.000">
                  <c:v>500</c:v>
                </c:pt>
                <c:pt idx="200" formatCode="0.000">
                  <c:v>550</c:v>
                </c:pt>
                <c:pt idx="201" formatCode="0.000">
                  <c:v>600</c:v>
                </c:pt>
                <c:pt idx="202" formatCode="0.000">
                  <c:v>650</c:v>
                </c:pt>
                <c:pt idx="203" formatCode="0.000">
                  <c:v>700</c:v>
                </c:pt>
                <c:pt idx="204" formatCode="0.000">
                  <c:v>750</c:v>
                </c:pt>
                <c:pt idx="205" formatCode="0.000">
                  <c:v>800</c:v>
                </c:pt>
                <c:pt idx="206" formatCode="0.000">
                  <c:v>850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srim20Ne_EJ212!$E$20:$E$228</c:f>
              <c:numCache>
                <c:formatCode>0.000E+00</c:formatCode>
                <c:ptCount val="209"/>
                <c:pt idx="0">
                  <c:v>9.1380000000000003E-2</c:v>
                </c:pt>
                <c:pt idx="1">
                  <c:v>9.6920000000000006E-2</c:v>
                </c:pt>
                <c:pt idx="2">
                  <c:v>0.1022</c:v>
                </c:pt>
                <c:pt idx="3">
                  <c:v>0.1072</c:v>
                </c:pt>
                <c:pt idx="4">
                  <c:v>0.1119</c:v>
                </c:pt>
                <c:pt idx="5">
                  <c:v>0.11650000000000001</c:v>
                </c:pt>
                <c:pt idx="6">
                  <c:v>0.12089999999999999</c:v>
                </c:pt>
                <c:pt idx="7">
                  <c:v>0.12509999999999999</c:v>
                </c:pt>
                <c:pt idx="8">
                  <c:v>0.12920000000000001</c:v>
                </c:pt>
                <c:pt idx="9">
                  <c:v>0.1371</c:v>
                </c:pt>
                <c:pt idx="10">
                  <c:v>0.14449999999999999</c:v>
                </c:pt>
                <c:pt idx="11">
                  <c:v>0.1515</c:v>
                </c:pt>
                <c:pt idx="12">
                  <c:v>0.1583</c:v>
                </c:pt>
                <c:pt idx="13">
                  <c:v>0.16470000000000001</c:v>
                </c:pt>
                <c:pt idx="14">
                  <c:v>0.17100000000000001</c:v>
                </c:pt>
                <c:pt idx="15">
                  <c:v>0.18279999999999999</c:v>
                </c:pt>
                <c:pt idx="16">
                  <c:v>0.1938</c:v>
                </c:pt>
                <c:pt idx="17">
                  <c:v>0.20430000000000001</c:v>
                </c:pt>
                <c:pt idx="18">
                  <c:v>0.21429999999999999</c:v>
                </c:pt>
                <c:pt idx="19">
                  <c:v>0.2238</c:v>
                </c:pt>
                <c:pt idx="20">
                  <c:v>0.23300000000000001</c:v>
                </c:pt>
                <c:pt idx="21">
                  <c:v>0.24179999999999999</c:v>
                </c:pt>
                <c:pt idx="22">
                  <c:v>0.25030000000000002</c:v>
                </c:pt>
                <c:pt idx="23">
                  <c:v>0.25850000000000001</c:v>
                </c:pt>
                <c:pt idx="24">
                  <c:v>0.26640000000000003</c:v>
                </c:pt>
                <c:pt idx="25">
                  <c:v>0.27410000000000001</c:v>
                </c:pt>
                <c:pt idx="26">
                  <c:v>0.28899999999999998</c:v>
                </c:pt>
                <c:pt idx="27">
                  <c:v>0.30649999999999999</c:v>
                </c:pt>
                <c:pt idx="28">
                  <c:v>0.3231</c:v>
                </c:pt>
                <c:pt idx="29">
                  <c:v>0.33879999999999999</c:v>
                </c:pt>
                <c:pt idx="30">
                  <c:v>0.35389999999999999</c:v>
                </c:pt>
                <c:pt idx="31">
                  <c:v>0.36840000000000001</c:v>
                </c:pt>
                <c:pt idx="32">
                  <c:v>0.38229999999999997</c:v>
                </c:pt>
                <c:pt idx="33">
                  <c:v>0.3957</c:v>
                </c:pt>
                <c:pt idx="34">
                  <c:v>0.40870000000000001</c:v>
                </c:pt>
                <c:pt idx="35">
                  <c:v>0.4335</c:v>
                </c:pt>
                <c:pt idx="36">
                  <c:v>0.45689999999999997</c:v>
                </c:pt>
                <c:pt idx="37">
                  <c:v>0.47920000000000001</c:v>
                </c:pt>
                <c:pt idx="38">
                  <c:v>0.50049999999999994</c:v>
                </c:pt>
                <c:pt idx="39">
                  <c:v>0.52100000000000002</c:v>
                </c:pt>
                <c:pt idx="40">
                  <c:v>0.54059999999999997</c:v>
                </c:pt>
                <c:pt idx="41">
                  <c:v>0.57799999999999996</c:v>
                </c:pt>
                <c:pt idx="42">
                  <c:v>0.61299999999999999</c:v>
                </c:pt>
                <c:pt idx="43">
                  <c:v>0.6462</c:v>
                </c:pt>
                <c:pt idx="44">
                  <c:v>0.67769999999999997</c:v>
                </c:pt>
                <c:pt idx="45">
                  <c:v>0.70779999999999998</c:v>
                </c:pt>
                <c:pt idx="46">
                  <c:v>0.73680000000000001</c:v>
                </c:pt>
                <c:pt idx="47">
                  <c:v>0.76459999999999995</c:v>
                </c:pt>
                <c:pt idx="48">
                  <c:v>0.79139999999999999</c:v>
                </c:pt>
                <c:pt idx="49">
                  <c:v>0.81740000000000002</c:v>
                </c:pt>
                <c:pt idx="50">
                  <c:v>0.84250000000000003</c:v>
                </c:pt>
                <c:pt idx="51">
                  <c:v>0.8669</c:v>
                </c:pt>
                <c:pt idx="52">
                  <c:v>0.91379999999999995</c:v>
                </c:pt>
                <c:pt idx="53">
                  <c:v>0.96930000000000005</c:v>
                </c:pt>
                <c:pt idx="54">
                  <c:v>1.022</c:v>
                </c:pt>
                <c:pt idx="55">
                  <c:v>1.0720000000000001</c:v>
                </c:pt>
                <c:pt idx="56">
                  <c:v>1.119</c:v>
                </c:pt>
                <c:pt idx="57">
                  <c:v>1.165</c:v>
                </c:pt>
                <c:pt idx="58">
                  <c:v>1.2090000000000001</c:v>
                </c:pt>
                <c:pt idx="59">
                  <c:v>1.2509999999999999</c:v>
                </c:pt>
                <c:pt idx="60">
                  <c:v>1.292</c:v>
                </c:pt>
                <c:pt idx="61">
                  <c:v>1.454</c:v>
                </c:pt>
                <c:pt idx="62">
                  <c:v>1.577</c:v>
                </c:pt>
                <c:pt idx="63">
                  <c:v>1.675</c:v>
                </c:pt>
                <c:pt idx="64">
                  <c:v>1.7549999999999999</c:v>
                </c:pt>
                <c:pt idx="65">
                  <c:v>1.8220000000000001</c:v>
                </c:pt>
                <c:pt idx="66">
                  <c:v>1.88</c:v>
                </c:pt>
                <c:pt idx="67">
                  <c:v>1.976</c:v>
                </c:pt>
                <c:pt idx="68">
                  <c:v>2.0550000000000002</c:v>
                </c:pt>
                <c:pt idx="69">
                  <c:v>2.1240000000000001</c:v>
                </c:pt>
                <c:pt idx="70">
                  <c:v>2.1890000000000001</c:v>
                </c:pt>
                <c:pt idx="71">
                  <c:v>2.25</c:v>
                </c:pt>
                <c:pt idx="72">
                  <c:v>2.3109999999999999</c:v>
                </c:pt>
                <c:pt idx="73">
                  <c:v>2.37</c:v>
                </c:pt>
                <c:pt idx="74">
                  <c:v>2.4300000000000002</c:v>
                </c:pt>
                <c:pt idx="75">
                  <c:v>2.4889999999999999</c:v>
                </c:pt>
                <c:pt idx="76">
                  <c:v>2.5489999999999999</c:v>
                </c:pt>
                <c:pt idx="77">
                  <c:v>2.6080000000000001</c:v>
                </c:pt>
                <c:pt idx="78">
                  <c:v>2.726</c:v>
                </c:pt>
                <c:pt idx="79">
                  <c:v>2.8719999999999999</c:v>
                </c:pt>
                <c:pt idx="80">
                  <c:v>3.016</c:v>
                </c:pt>
                <c:pt idx="81">
                  <c:v>3.157</c:v>
                </c:pt>
                <c:pt idx="82">
                  <c:v>3.2959999999999998</c:v>
                </c:pt>
                <c:pt idx="83">
                  <c:v>3.4340000000000002</c:v>
                </c:pt>
                <c:pt idx="84">
                  <c:v>3.5710000000000002</c:v>
                </c:pt>
                <c:pt idx="85">
                  <c:v>3.706</c:v>
                </c:pt>
                <c:pt idx="86">
                  <c:v>3.84</c:v>
                </c:pt>
                <c:pt idx="87">
                  <c:v>4.1029999999999998</c:v>
                </c:pt>
                <c:pt idx="88">
                  <c:v>4.359</c:v>
                </c:pt>
                <c:pt idx="89">
                  <c:v>4.6059999999999999</c:v>
                </c:pt>
                <c:pt idx="90">
                  <c:v>4.843</c:v>
                </c:pt>
                <c:pt idx="91">
                  <c:v>5.0720000000000001</c:v>
                </c:pt>
                <c:pt idx="92">
                  <c:v>5.2910000000000004</c:v>
                </c:pt>
                <c:pt idx="93">
                  <c:v>5.7050000000000001</c:v>
                </c:pt>
                <c:pt idx="94">
                  <c:v>6.0890000000000004</c:v>
                </c:pt>
                <c:pt idx="95">
                  <c:v>6.4489999999999998</c:v>
                </c:pt>
                <c:pt idx="96">
                  <c:v>6.7869999999999999</c:v>
                </c:pt>
                <c:pt idx="97">
                  <c:v>7.109</c:v>
                </c:pt>
                <c:pt idx="98">
                  <c:v>7.415</c:v>
                </c:pt>
                <c:pt idx="99">
                  <c:v>7.7089999999999996</c:v>
                </c:pt>
                <c:pt idx="100">
                  <c:v>7.9909999999999997</c:v>
                </c:pt>
                <c:pt idx="101">
                  <c:v>8.2639999999999993</c:v>
                </c:pt>
                <c:pt idx="102">
                  <c:v>8.5280000000000005</c:v>
                </c:pt>
                <c:pt idx="103">
                  <c:v>8.7829999999999995</c:v>
                </c:pt>
                <c:pt idx="104">
                  <c:v>9.2720000000000002</c:v>
                </c:pt>
                <c:pt idx="105">
                  <c:v>9.8450000000000006</c:v>
                </c:pt>
                <c:pt idx="106">
                  <c:v>10.38</c:v>
                </c:pt>
                <c:pt idx="107">
                  <c:v>10.88</c:v>
                </c:pt>
                <c:pt idx="108">
                  <c:v>11.34</c:v>
                </c:pt>
                <c:pt idx="109">
                  <c:v>11.77</c:v>
                </c:pt>
                <c:pt idx="110">
                  <c:v>12.16</c:v>
                </c:pt>
                <c:pt idx="111">
                  <c:v>12.53</c:v>
                </c:pt>
                <c:pt idx="112">
                  <c:v>12.87</c:v>
                </c:pt>
                <c:pt idx="113">
                  <c:v>13.47</c:v>
                </c:pt>
                <c:pt idx="114">
                  <c:v>13.98</c:v>
                </c:pt>
                <c:pt idx="115">
                  <c:v>14.41</c:v>
                </c:pt>
                <c:pt idx="116">
                  <c:v>14.78</c:v>
                </c:pt>
                <c:pt idx="117">
                  <c:v>15.09</c:v>
                </c:pt>
                <c:pt idx="118">
                  <c:v>15.36</c:v>
                </c:pt>
                <c:pt idx="119">
                  <c:v>15.77</c:v>
                </c:pt>
                <c:pt idx="120">
                  <c:v>16.05</c:v>
                </c:pt>
                <c:pt idx="121">
                  <c:v>16.22</c:v>
                </c:pt>
                <c:pt idx="122">
                  <c:v>16.309999999999999</c:v>
                </c:pt>
                <c:pt idx="123">
                  <c:v>16.34</c:v>
                </c:pt>
                <c:pt idx="124">
                  <c:v>16.309999999999999</c:v>
                </c:pt>
                <c:pt idx="125">
                  <c:v>16.239999999999998</c:v>
                </c:pt>
                <c:pt idx="126">
                  <c:v>16.13</c:v>
                </c:pt>
                <c:pt idx="127">
                  <c:v>16</c:v>
                </c:pt>
                <c:pt idx="128">
                  <c:v>15.85</c:v>
                </c:pt>
                <c:pt idx="129">
                  <c:v>15.69</c:v>
                </c:pt>
                <c:pt idx="130">
                  <c:v>15.34</c:v>
                </c:pt>
                <c:pt idx="131">
                  <c:v>14.87</c:v>
                </c:pt>
                <c:pt idx="132">
                  <c:v>14.4</c:v>
                </c:pt>
                <c:pt idx="133">
                  <c:v>13.94</c:v>
                </c:pt>
                <c:pt idx="134">
                  <c:v>13.5</c:v>
                </c:pt>
                <c:pt idx="135">
                  <c:v>13.08</c:v>
                </c:pt>
                <c:pt idx="136">
                  <c:v>12.67</c:v>
                </c:pt>
                <c:pt idx="137">
                  <c:v>12.29</c:v>
                </c:pt>
                <c:pt idx="138">
                  <c:v>11.93</c:v>
                </c:pt>
                <c:pt idx="139">
                  <c:v>11.48</c:v>
                </c:pt>
                <c:pt idx="140">
                  <c:v>10.92</c:v>
                </c:pt>
                <c:pt idx="141">
                  <c:v>10.39</c:v>
                </c:pt>
                <c:pt idx="142">
                  <c:v>9.9149999999999991</c:v>
                </c:pt>
                <c:pt idx="143">
                  <c:v>9.4890000000000008</c:v>
                </c:pt>
                <c:pt idx="144">
                  <c:v>9.1020000000000003</c:v>
                </c:pt>
                <c:pt idx="145">
                  <c:v>8.4260000000000002</c:v>
                </c:pt>
                <c:pt idx="146">
                  <c:v>7.8529999999999998</c:v>
                </c:pt>
                <c:pt idx="147">
                  <c:v>7.3579999999999997</c:v>
                </c:pt>
                <c:pt idx="148">
                  <c:v>6.9260000000000002</c:v>
                </c:pt>
                <c:pt idx="149">
                  <c:v>6.5439999999999996</c:v>
                </c:pt>
                <c:pt idx="150">
                  <c:v>6.2030000000000003</c:v>
                </c:pt>
                <c:pt idx="151">
                  <c:v>5.8970000000000002</c:v>
                </c:pt>
                <c:pt idx="152">
                  <c:v>5.62</c:v>
                </c:pt>
                <c:pt idx="153">
                  <c:v>5.367</c:v>
                </c:pt>
                <c:pt idx="154">
                  <c:v>5.1369999999999996</c:v>
                </c:pt>
                <c:pt idx="155">
                  <c:v>4.9249999999999998</c:v>
                </c:pt>
                <c:pt idx="156">
                  <c:v>4.5490000000000004</c:v>
                </c:pt>
                <c:pt idx="157">
                  <c:v>4.1520000000000001</c:v>
                </c:pt>
                <c:pt idx="158">
                  <c:v>3.8180000000000001</c:v>
                </c:pt>
                <c:pt idx="159">
                  <c:v>3.5329999999999999</c:v>
                </c:pt>
                <c:pt idx="160">
                  <c:v>3.2869999999999999</c:v>
                </c:pt>
                <c:pt idx="161">
                  <c:v>3.0750000000000002</c:v>
                </c:pt>
                <c:pt idx="162">
                  <c:v>2.8889999999999998</c:v>
                </c:pt>
                <c:pt idx="163">
                  <c:v>2.726</c:v>
                </c:pt>
                <c:pt idx="164">
                  <c:v>2.5819999999999999</c:v>
                </c:pt>
                <c:pt idx="165">
                  <c:v>2.3410000000000002</c:v>
                </c:pt>
                <c:pt idx="166">
                  <c:v>2.15</c:v>
                </c:pt>
                <c:pt idx="167">
                  <c:v>1.9970000000000001</c:v>
                </c:pt>
                <c:pt idx="168">
                  <c:v>1.873</c:v>
                </c:pt>
                <c:pt idx="169">
                  <c:v>1.7549999999999999</c:v>
                </c:pt>
                <c:pt idx="170">
                  <c:v>1.6519999999999999</c:v>
                </c:pt>
                <c:pt idx="171">
                  <c:v>1.482</c:v>
                </c:pt>
                <c:pt idx="172">
                  <c:v>1.347</c:v>
                </c:pt>
                <c:pt idx="173">
                  <c:v>1.238</c:v>
                </c:pt>
                <c:pt idx="174">
                  <c:v>1.1459999999999999</c:v>
                </c:pt>
                <c:pt idx="175">
                  <c:v>1.07</c:v>
                </c:pt>
                <c:pt idx="176">
                  <c:v>1.004</c:v>
                </c:pt>
                <c:pt idx="177">
                  <c:v>0.94689999999999996</c:v>
                </c:pt>
                <c:pt idx="178">
                  <c:v>0.8972</c:v>
                </c:pt>
                <c:pt idx="179">
                  <c:v>0.85319999999999996</c:v>
                </c:pt>
                <c:pt idx="180">
                  <c:v>0.81420000000000003</c:v>
                </c:pt>
                <c:pt idx="181">
                  <c:v>0.77929999999999999</c:v>
                </c:pt>
                <c:pt idx="182">
                  <c:v>0.71930000000000005</c:v>
                </c:pt>
                <c:pt idx="183">
                  <c:v>0.65869999999999995</c:v>
                </c:pt>
                <c:pt idx="184">
                  <c:v>0.60960000000000003</c:v>
                </c:pt>
                <c:pt idx="185">
                  <c:v>0.56899999999999995</c:v>
                </c:pt>
                <c:pt idx="186">
                  <c:v>0.53500000000000003</c:v>
                </c:pt>
                <c:pt idx="187">
                  <c:v>0.50600000000000001</c:v>
                </c:pt>
                <c:pt idx="188">
                  <c:v>0.48099999999999998</c:v>
                </c:pt>
                <c:pt idx="189">
                  <c:v>0.4592</c:v>
                </c:pt>
                <c:pt idx="190">
                  <c:v>0.44</c:v>
                </c:pt>
                <c:pt idx="191">
                  <c:v>0.40789999999999998</c:v>
                </c:pt>
                <c:pt idx="192">
                  <c:v>0.3821</c:v>
                </c:pt>
                <c:pt idx="193">
                  <c:v>0.36099999999999999</c:v>
                </c:pt>
                <c:pt idx="194">
                  <c:v>0.34329999999999999</c:v>
                </c:pt>
                <c:pt idx="195">
                  <c:v>0.32829999999999998</c:v>
                </c:pt>
                <c:pt idx="196">
                  <c:v>0.3155</c:v>
                </c:pt>
                <c:pt idx="197">
                  <c:v>0.29459999999999997</c:v>
                </c:pt>
                <c:pt idx="198">
                  <c:v>0.27850000000000003</c:v>
                </c:pt>
                <c:pt idx="199">
                  <c:v>0.26579999999999998</c:v>
                </c:pt>
                <c:pt idx="200">
                  <c:v>0.25540000000000002</c:v>
                </c:pt>
                <c:pt idx="201">
                  <c:v>0.24690000000000001</c:v>
                </c:pt>
                <c:pt idx="202">
                  <c:v>0.23980000000000001</c:v>
                </c:pt>
                <c:pt idx="203">
                  <c:v>0.23380000000000001</c:v>
                </c:pt>
                <c:pt idx="204">
                  <c:v>0.22869999999999999</c:v>
                </c:pt>
                <c:pt idx="205">
                  <c:v>0.2243</c:v>
                </c:pt>
                <c:pt idx="206">
                  <c:v>0.2205</c:v>
                </c:pt>
                <c:pt idx="207">
                  <c:v>0.2172</c:v>
                </c:pt>
                <c:pt idx="208">
                  <c:v>0.21179999999999999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4BB-4111-9D15-432F955B8F0C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srim20Ne_EJ212!$D$20:$D$228</c:f>
              <c:numCache>
                <c:formatCode>0.000000</c:formatCode>
                <c:ptCount val="209"/>
                <c:pt idx="0">
                  <c:v>9.999949999999999E-6</c:v>
                </c:pt>
                <c:pt idx="1">
                  <c:v>1.1249950000000001E-5</c:v>
                </c:pt>
                <c:pt idx="2">
                  <c:v>1.2499949999999999E-5</c:v>
                </c:pt>
                <c:pt idx="3">
                  <c:v>1.374995E-5</c:v>
                </c:pt>
                <c:pt idx="4">
                  <c:v>1.499995E-5</c:v>
                </c:pt>
                <c:pt idx="5">
                  <c:v>1.6249950000000002E-5</c:v>
                </c:pt>
                <c:pt idx="6">
                  <c:v>1.7499950000000002E-5</c:v>
                </c:pt>
                <c:pt idx="7">
                  <c:v>1.8749950000000002E-5</c:v>
                </c:pt>
                <c:pt idx="8">
                  <c:v>1.9999950000000002E-5</c:v>
                </c:pt>
                <c:pt idx="9">
                  <c:v>2.2499950000000001E-5</c:v>
                </c:pt>
                <c:pt idx="10" formatCode="0.00000">
                  <c:v>2.4999950000000001E-5</c:v>
                </c:pt>
                <c:pt idx="11" formatCode="0.00000">
                  <c:v>2.7499950000000001E-5</c:v>
                </c:pt>
                <c:pt idx="12" formatCode="0.00000">
                  <c:v>2.9999950000000001E-5</c:v>
                </c:pt>
                <c:pt idx="13" formatCode="0.00000">
                  <c:v>3.249995E-5</c:v>
                </c:pt>
                <c:pt idx="14" formatCode="0.00000">
                  <c:v>3.499995E-5</c:v>
                </c:pt>
                <c:pt idx="15" formatCode="0.00000">
                  <c:v>3.999995E-5</c:v>
                </c:pt>
                <c:pt idx="16" formatCode="0.00000">
                  <c:v>4.4999950000000006E-5</c:v>
                </c:pt>
                <c:pt idx="17" formatCode="0.00000">
                  <c:v>4.9999950000000006E-5</c:v>
                </c:pt>
                <c:pt idx="18" formatCode="0.00000">
                  <c:v>5.5000000000000002E-5</c:v>
                </c:pt>
                <c:pt idx="19" formatCode="0.00000">
                  <c:v>5.9999999999999995E-5</c:v>
                </c:pt>
                <c:pt idx="20" formatCode="0.00000">
                  <c:v>6.4999999999999994E-5</c:v>
                </c:pt>
                <c:pt idx="21" formatCode="0.00000">
                  <c:v>6.9999999999999994E-5</c:v>
                </c:pt>
                <c:pt idx="22" formatCode="0.00000">
                  <c:v>7.5000000000000007E-5</c:v>
                </c:pt>
                <c:pt idx="23" formatCode="0.00000">
                  <c:v>8.0000000000000007E-5</c:v>
                </c:pt>
                <c:pt idx="24" formatCode="0.00000">
                  <c:v>8.4999999999999993E-5</c:v>
                </c:pt>
                <c:pt idx="25" formatCode="0.00000">
                  <c:v>8.9999999999999992E-5</c:v>
                </c:pt>
                <c:pt idx="26" formatCode="0.00000">
                  <c:v>1E-4</c:v>
                </c:pt>
                <c:pt idx="27" formatCode="0.00000">
                  <c:v>1.125E-4</c:v>
                </c:pt>
                <c:pt idx="28" formatCode="0.00000">
                  <c:v>1.25E-4</c:v>
                </c:pt>
                <c:pt idx="29" formatCode="0.00000">
                  <c:v>1.3749999999999998E-4</c:v>
                </c:pt>
                <c:pt idx="30" formatCode="0.00000">
                  <c:v>1.5000000000000001E-4</c:v>
                </c:pt>
                <c:pt idx="31" formatCode="0.00000">
                  <c:v>1.6249999999999999E-4</c:v>
                </c:pt>
                <c:pt idx="32" formatCode="0.00000">
                  <c:v>1.75E-4</c:v>
                </c:pt>
                <c:pt idx="33" formatCode="0.00000">
                  <c:v>1.875E-4</c:v>
                </c:pt>
                <c:pt idx="34" formatCode="0.00000">
                  <c:v>2.0000000000000001E-4</c:v>
                </c:pt>
                <c:pt idx="35" formatCode="0.00000">
                  <c:v>2.2499999999999999E-4</c:v>
                </c:pt>
                <c:pt idx="36" formatCode="0.00000">
                  <c:v>2.5000000000000001E-4</c:v>
                </c:pt>
                <c:pt idx="37" formatCode="0.00000">
                  <c:v>2.7499999999999996E-4</c:v>
                </c:pt>
                <c:pt idx="38" formatCode="0.00000">
                  <c:v>3.0000000000000003E-4</c:v>
                </c:pt>
                <c:pt idx="39" formatCode="0.00000">
                  <c:v>3.2499999999999999E-4</c:v>
                </c:pt>
                <c:pt idx="40" formatCode="0.00000">
                  <c:v>3.5E-4</c:v>
                </c:pt>
                <c:pt idx="41" formatCode="0.00000">
                  <c:v>4.0000000000000002E-4</c:v>
                </c:pt>
                <c:pt idx="42" formatCode="0.00000">
                  <c:v>4.4999999999999999E-4</c:v>
                </c:pt>
                <c:pt idx="43" formatCode="0.00000">
                  <c:v>5.0000000000000001E-4</c:v>
                </c:pt>
                <c:pt idx="44" formatCode="0.00000">
                  <c:v>5.4999999999999992E-4</c:v>
                </c:pt>
                <c:pt idx="45" formatCode="0.00000">
                  <c:v>6.0000000000000006E-4</c:v>
                </c:pt>
                <c:pt idx="46" formatCode="0.00000">
                  <c:v>6.4999999999999997E-4</c:v>
                </c:pt>
                <c:pt idx="47" formatCode="0.00000">
                  <c:v>6.9999999999999999E-4</c:v>
                </c:pt>
                <c:pt idx="48" formatCode="0.00000">
                  <c:v>7.5000000000000002E-4</c:v>
                </c:pt>
                <c:pt idx="49" formatCode="0.00000">
                  <c:v>8.0000000000000004E-4</c:v>
                </c:pt>
                <c:pt idx="50" formatCode="0.00000">
                  <c:v>8.5000000000000006E-4</c:v>
                </c:pt>
                <c:pt idx="51" formatCode="0.00000">
                  <c:v>8.9999999999999998E-4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1.6250000000000001E-3</c:v>
                </c:pt>
                <c:pt idx="58" formatCode="0.00000">
                  <c:v>1.7500000000000003E-3</c:v>
                </c:pt>
                <c:pt idx="59" formatCode="0.00000">
                  <c:v>1.8749999999999999E-3</c:v>
                </c:pt>
                <c:pt idx="60" formatCode="0.00000">
                  <c:v>2E-3</c:v>
                </c:pt>
                <c:pt idx="61" formatCode="0.00000">
                  <c:v>2.2499999999999998E-3</c:v>
                </c:pt>
                <c:pt idx="62" formatCode="0.00000">
                  <c:v>2.5000000000000001E-3</c:v>
                </c:pt>
                <c:pt idx="63" formatCode="0.00000">
                  <c:v>2.7499999999999998E-3</c:v>
                </c:pt>
                <c:pt idx="64" formatCode="0.00000">
                  <c:v>3.0000000000000001E-3</c:v>
                </c:pt>
                <c:pt idx="65" formatCode="0.00000">
                  <c:v>3.2500000000000003E-3</c:v>
                </c:pt>
                <c:pt idx="66" formatCode="0.00000">
                  <c:v>3.5000000000000005E-3</c:v>
                </c:pt>
                <c:pt idx="67" formatCode="0.00000">
                  <c:v>4.0000000000000001E-3</c:v>
                </c:pt>
                <c:pt idx="68" formatCode="0.00000">
                  <c:v>4.4999999999999997E-3</c:v>
                </c:pt>
                <c:pt idx="69" formatCode="0.00000">
                  <c:v>5.0000000000000001E-3</c:v>
                </c:pt>
                <c:pt idx="70" formatCode="0.00000">
                  <c:v>5.4999999999999997E-3</c:v>
                </c:pt>
                <c:pt idx="71" formatCode="0.00000">
                  <c:v>6.0000000000000001E-3</c:v>
                </c:pt>
                <c:pt idx="72" formatCode="0.00000">
                  <c:v>6.5000000000000006E-3</c:v>
                </c:pt>
                <c:pt idx="73" formatCode="0.00000">
                  <c:v>7.000000000000001E-3</c:v>
                </c:pt>
                <c:pt idx="74" formatCode="0.00000">
                  <c:v>7.4999999999999997E-3</c:v>
                </c:pt>
                <c:pt idx="75" formatCode="0.00000">
                  <c:v>8.0000000000000002E-3</c:v>
                </c:pt>
                <c:pt idx="76" formatCode="0.00000">
                  <c:v>8.5000000000000006E-3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1.3750000000000002E-2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1.7499999999999998E-2</c:v>
                </c:pt>
                <c:pt idx="85" formatCode="0.00000">
                  <c:v>1.8749999999999999E-2</c:v>
                </c:pt>
                <c:pt idx="86" formatCode="0.00000">
                  <c:v>0.02</c:v>
                </c:pt>
                <c:pt idx="87" formatCode="0.000">
                  <c:v>2.2499999999999999E-2</c:v>
                </c:pt>
                <c:pt idx="88" formatCode="0.000">
                  <c:v>2.5000000000000001E-2</c:v>
                </c:pt>
                <c:pt idx="89" formatCode="0.000">
                  <c:v>2.7500000000000004E-2</c:v>
                </c:pt>
                <c:pt idx="90" formatCode="0.000">
                  <c:v>0.03</c:v>
                </c:pt>
                <c:pt idx="91" formatCode="0.000">
                  <c:v>3.2500000000000001E-2</c:v>
                </c:pt>
                <c:pt idx="92" formatCode="0.000">
                  <c:v>3.4999999999999996E-2</c:v>
                </c:pt>
                <c:pt idx="93" formatCode="0.000">
                  <c:v>0.04</c:v>
                </c:pt>
                <c:pt idx="94" formatCode="0.000">
                  <c:v>4.4999999999999998E-2</c:v>
                </c:pt>
                <c:pt idx="95" formatCode="0.000">
                  <c:v>0.05</c:v>
                </c:pt>
                <c:pt idx="96" formatCode="0.000">
                  <c:v>5.5000000000000007E-2</c:v>
                </c:pt>
                <c:pt idx="97" formatCode="0.000">
                  <c:v>0.06</c:v>
                </c:pt>
                <c:pt idx="98" formatCode="0.000">
                  <c:v>6.5000000000000002E-2</c:v>
                </c:pt>
                <c:pt idx="99" formatCode="0.000">
                  <c:v>6.9999999999999993E-2</c:v>
                </c:pt>
                <c:pt idx="100" formatCode="0.000">
                  <c:v>7.4999999999999997E-2</c:v>
                </c:pt>
                <c:pt idx="101" formatCode="0.000">
                  <c:v>0.08</c:v>
                </c:pt>
                <c:pt idx="102" formatCode="0.000">
                  <c:v>8.4999999999999992E-2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0.1875</c:v>
                </c:pt>
                <c:pt idx="112" formatCode="0.000">
                  <c:v>0.2</c:v>
                </c:pt>
                <c:pt idx="113" formatCode="0.000">
                  <c:v>0.22500000000000001</c:v>
                </c:pt>
                <c:pt idx="114" formatCode="0.000">
                  <c:v>0.25</c:v>
                </c:pt>
                <c:pt idx="115" formatCode="0.000">
                  <c:v>0.27500000000000002</c:v>
                </c:pt>
                <c:pt idx="116" formatCode="0.000">
                  <c:v>0.3</c:v>
                </c:pt>
                <c:pt idx="117" formatCode="0.000">
                  <c:v>0.32500000000000001</c:v>
                </c:pt>
                <c:pt idx="118" formatCode="0.000">
                  <c:v>0.35</c:v>
                </c:pt>
                <c:pt idx="119" formatCode="0.000">
                  <c:v>0.4</c:v>
                </c:pt>
                <c:pt idx="120" formatCode="0.000">
                  <c:v>0.45</c:v>
                </c:pt>
                <c:pt idx="121" formatCode="0.000">
                  <c:v>0.5</c:v>
                </c:pt>
                <c:pt idx="122" formatCode="0.000">
                  <c:v>0.55000000000000004</c:v>
                </c:pt>
                <c:pt idx="123" formatCode="0.000">
                  <c:v>0.6</c:v>
                </c:pt>
                <c:pt idx="124" formatCode="0.000">
                  <c:v>0.65</c:v>
                </c:pt>
                <c:pt idx="125" formatCode="0.000">
                  <c:v>0.7</c:v>
                </c:pt>
                <c:pt idx="126" formatCode="0.000">
                  <c:v>0.75</c:v>
                </c:pt>
                <c:pt idx="127" formatCode="0.000">
                  <c:v>0.8</c:v>
                </c:pt>
                <c:pt idx="128" formatCode="0.000">
                  <c:v>0.85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1.875</c:v>
                </c:pt>
                <c:pt idx="138" formatCode="0.000">
                  <c:v>2</c:v>
                </c:pt>
                <c:pt idx="139" formatCode="0.000">
                  <c:v>2.25</c:v>
                </c:pt>
                <c:pt idx="140" formatCode="0.000">
                  <c:v>2.5</c:v>
                </c:pt>
                <c:pt idx="141" formatCode="0.000">
                  <c:v>2.75</c:v>
                </c:pt>
                <c:pt idx="142" formatCode="0.000">
                  <c:v>3</c:v>
                </c:pt>
                <c:pt idx="143" formatCode="0.000">
                  <c:v>3.25</c:v>
                </c:pt>
                <c:pt idx="144" formatCode="0.000">
                  <c:v>3.5</c:v>
                </c:pt>
                <c:pt idx="145" formatCode="0.000">
                  <c:v>4</c:v>
                </c:pt>
                <c:pt idx="146" formatCode="0.000">
                  <c:v>4.5</c:v>
                </c:pt>
                <c:pt idx="147" formatCode="0.000">
                  <c:v>5</c:v>
                </c:pt>
                <c:pt idx="148" formatCode="0.000">
                  <c:v>5.5</c:v>
                </c:pt>
                <c:pt idx="149" formatCode="0.000">
                  <c:v>6</c:v>
                </c:pt>
                <c:pt idx="150" formatCode="0.000">
                  <c:v>6.5</c:v>
                </c:pt>
                <c:pt idx="151" formatCode="0.000">
                  <c:v>7</c:v>
                </c:pt>
                <c:pt idx="152" formatCode="0.000">
                  <c:v>7.5</c:v>
                </c:pt>
                <c:pt idx="153" formatCode="0.000">
                  <c:v>8</c:v>
                </c:pt>
                <c:pt idx="154" formatCode="0.000">
                  <c:v>8.5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18.75</c:v>
                </c:pt>
                <c:pt idx="164" formatCode="0.000">
                  <c:v>20</c:v>
                </c:pt>
                <c:pt idx="165" formatCode="0.000">
                  <c:v>22.5</c:v>
                </c:pt>
                <c:pt idx="166" formatCode="0.000">
                  <c:v>25</c:v>
                </c:pt>
                <c:pt idx="167" formatCode="0.000">
                  <c:v>27.5</c:v>
                </c:pt>
                <c:pt idx="168" formatCode="0.000">
                  <c:v>30</c:v>
                </c:pt>
                <c:pt idx="169" formatCode="0.000">
                  <c:v>32.5</c:v>
                </c:pt>
                <c:pt idx="170" formatCode="0.000">
                  <c:v>35</c:v>
                </c:pt>
                <c:pt idx="171" formatCode="0.000">
                  <c:v>40</c:v>
                </c:pt>
                <c:pt idx="172" formatCode="0.000">
                  <c:v>45</c:v>
                </c:pt>
                <c:pt idx="173" formatCode="0.000">
                  <c:v>50</c:v>
                </c:pt>
                <c:pt idx="174" formatCode="0.000">
                  <c:v>55</c:v>
                </c:pt>
                <c:pt idx="175" formatCode="0.000">
                  <c:v>60</c:v>
                </c:pt>
                <c:pt idx="176" formatCode="0.000">
                  <c:v>65</c:v>
                </c:pt>
                <c:pt idx="177" formatCode="0.000">
                  <c:v>70</c:v>
                </c:pt>
                <c:pt idx="178" formatCode="0.000">
                  <c:v>75</c:v>
                </c:pt>
                <c:pt idx="179" formatCode="0.000">
                  <c:v>80</c:v>
                </c:pt>
                <c:pt idx="180" formatCode="0.000">
                  <c:v>85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187.5</c:v>
                </c:pt>
                <c:pt idx="190" formatCode="0.000">
                  <c:v>200</c:v>
                </c:pt>
                <c:pt idx="191" formatCode="0.000">
                  <c:v>225</c:v>
                </c:pt>
                <c:pt idx="192" formatCode="0.000">
                  <c:v>250</c:v>
                </c:pt>
                <c:pt idx="193" formatCode="0.000">
                  <c:v>275</c:v>
                </c:pt>
                <c:pt idx="194" formatCode="0.000">
                  <c:v>300</c:v>
                </c:pt>
                <c:pt idx="195" formatCode="0.000">
                  <c:v>325</c:v>
                </c:pt>
                <c:pt idx="196" formatCode="0.000">
                  <c:v>350</c:v>
                </c:pt>
                <c:pt idx="197" formatCode="0.000">
                  <c:v>400</c:v>
                </c:pt>
                <c:pt idx="198" formatCode="0.000">
                  <c:v>450</c:v>
                </c:pt>
                <c:pt idx="199" formatCode="0.000">
                  <c:v>500</c:v>
                </c:pt>
                <c:pt idx="200" formatCode="0.000">
                  <c:v>550</c:v>
                </c:pt>
                <c:pt idx="201" formatCode="0.000">
                  <c:v>600</c:v>
                </c:pt>
                <c:pt idx="202" formatCode="0.000">
                  <c:v>650</c:v>
                </c:pt>
                <c:pt idx="203" formatCode="0.000">
                  <c:v>700</c:v>
                </c:pt>
                <c:pt idx="204" formatCode="0.000">
                  <c:v>750</c:v>
                </c:pt>
                <c:pt idx="205" formatCode="0.000">
                  <c:v>800</c:v>
                </c:pt>
                <c:pt idx="206" formatCode="0.000">
                  <c:v>850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srim20Ne_EJ212!$F$20:$F$228</c:f>
              <c:numCache>
                <c:formatCode>0.000E+00</c:formatCode>
                <c:ptCount val="209"/>
                <c:pt idx="0">
                  <c:v>1.077</c:v>
                </c:pt>
                <c:pt idx="1">
                  <c:v>1.125</c:v>
                </c:pt>
                <c:pt idx="2">
                  <c:v>1.1679999999999999</c:v>
                </c:pt>
                <c:pt idx="3">
                  <c:v>1.208</c:v>
                </c:pt>
                <c:pt idx="4">
                  <c:v>1.244</c:v>
                </c:pt>
                <c:pt idx="5">
                  <c:v>1.278</c:v>
                </c:pt>
                <c:pt idx="6">
                  <c:v>1.31</c:v>
                </c:pt>
                <c:pt idx="7">
                  <c:v>1.339</c:v>
                </c:pt>
                <c:pt idx="8">
                  <c:v>1.367</c:v>
                </c:pt>
                <c:pt idx="9">
                  <c:v>1.417</c:v>
                </c:pt>
                <c:pt idx="10">
                  <c:v>1.462</c:v>
                </c:pt>
                <c:pt idx="11">
                  <c:v>1.5029999999999999</c:v>
                </c:pt>
                <c:pt idx="12">
                  <c:v>1.54</c:v>
                </c:pt>
                <c:pt idx="13">
                  <c:v>1.5740000000000001</c:v>
                </c:pt>
                <c:pt idx="14">
                  <c:v>1.605</c:v>
                </c:pt>
                <c:pt idx="15">
                  <c:v>1.66</c:v>
                </c:pt>
                <c:pt idx="16">
                  <c:v>1.7070000000000001</c:v>
                </c:pt>
                <c:pt idx="17">
                  <c:v>1.7490000000000001</c:v>
                </c:pt>
                <c:pt idx="18">
                  <c:v>1.7849999999999999</c:v>
                </c:pt>
                <c:pt idx="19">
                  <c:v>1.8180000000000001</c:v>
                </c:pt>
                <c:pt idx="20">
                  <c:v>1.847</c:v>
                </c:pt>
                <c:pt idx="21">
                  <c:v>1.873</c:v>
                </c:pt>
                <c:pt idx="22">
                  <c:v>1.8959999999999999</c:v>
                </c:pt>
                <c:pt idx="23">
                  <c:v>1.917</c:v>
                </c:pt>
                <c:pt idx="24">
                  <c:v>1.9370000000000001</c:v>
                </c:pt>
                <c:pt idx="25">
                  <c:v>1.954</c:v>
                </c:pt>
                <c:pt idx="26">
                  <c:v>1.9850000000000001</c:v>
                </c:pt>
                <c:pt idx="27">
                  <c:v>2.016</c:v>
                </c:pt>
                <c:pt idx="28">
                  <c:v>2.0419999999999998</c:v>
                </c:pt>
                <c:pt idx="29">
                  <c:v>2.0619999999999998</c:v>
                </c:pt>
                <c:pt idx="30">
                  <c:v>2.0790000000000002</c:v>
                </c:pt>
                <c:pt idx="31">
                  <c:v>2.093</c:v>
                </c:pt>
                <c:pt idx="32">
                  <c:v>2.1040000000000001</c:v>
                </c:pt>
                <c:pt idx="33">
                  <c:v>2.1120000000000001</c:v>
                </c:pt>
                <c:pt idx="34">
                  <c:v>2.1190000000000002</c:v>
                </c:pt>
                <c:pt idx="35">
                  <c:v>2.1280000000000001</c:v>
                </c:pt>
                <c:pt idx="36">
                  <c:v>2.1320000000000001</c:v>
                </c:pt>
                <c:pt idx="37">
                  <c:v>2.1320000000000001</c:v>
                </c:pt>
                <c:pt idx="38">
                  <c:v>2.129</c:v>
                </c:pt>
                <c:pt idx="39">
                  <c:v>2.1240000000000001</c:v>
                </c:pt>
                <c:pt idx="40">
                  <c:v>2.1179999999999999</c:v>
                </c:pt>
                <c:pt idx="41">
                  <c:v>2.101</c:v>
                </c:pt>
                <c:pt idx="42">
                  <c:v>2.08</c:v>
                </c:pt>
                <c:pt idx="43">
                  <c:v>2.0569999999999999</c:v>
                </c:pt>
                <c:pt idx="44">
                  <c:v>2.0329999999999999</c:v>
                </c:pt>
                <c:pt idx="45">
                  <c:v>2.008</c:v>
                </c:pt>
                <c:pt idx="46">
                  <c:v>1.9830000000000001</c:v>
                </c:pt>
                <c:pt idx="47">
                  <c:v>1.9570000000000001</c:v>
                </c:pt>
                <c:pt idx="48">
                  <c:v>1.9319999999999999</c:v>
                </c:pt>
                <c:pt idx="49">
                  <c:v>1.907</c:v>
                </c:pt>
                <c:pt idx="50">
                  <c:v>1.8819999999999999</c:v>
                </c:pt>
                <c:pt idx="51">
                  <c:v>1.8580000000000001</c:v>
                </c:pt>
                <c:pt idx="52">
                  <c:v>1.8109999999999999</c:v>
                </c:pt>
                <c:pt idx="53">
                  <c:v>1.756</c:v>
                </c:pt>
                <c:pt idx="54">
                  <c:v>1.7030000000000001</c:v>
                </c:pt>
                <c:pt idx="55">
                  <c:v>1.6539999999999999</c:v>
                </c:pt>
                <c:pt idx="56">
                  <c:v>1.6080000000000001</c:v>
                </c:pt>
                <c:pt idx="57">
                  <c:v>1.5640000000000001</c:v>
                </c:pt>
                <c:pt idx="58">
                  <c:v>1.5229999999999999</c:v>
                </c:pt>
                <c:pt idx="59">
                  <c:v>1.4850000000000001</c:v>
                </c:pt>
                <c:pt idx="60">
                  <c:v>1.448</c:v>
                </c:pt>
                <c:pt idx="61">
                  <c:v>1.3819999999999999</c:v>
                </c:pt>
                <c:pt idx="62">
                  <c:v>1.3220000000000001</c:v>
                </c:pt>
                <c:pt idx="63">
                  <c:v>1.268</c:v>
                </c:pt>
                <c:pt idx="64">
                  <c:v>1.2190000000000001</c:v>
                </c:pt>
                <c:pt idx="65">
                  <c:v>1.1739999999999999</c:v>
                </c:pt>
                <c:pt idx="66">
                  <c:v>1.133</c:v>
                </c:pt>
                <c:pt idx="67">
                  <c:v>1.06</c:v>
                </c:pt>
                <c:pt idx="68">
                  <c:v>0.99709999999999999</c:v>
                </c:pt>
                <c:pt idx="69">
                  <c:v>0.9425</c:v>
                </c:pt>
                <c:pt idx="70">
                  <c:v>0.89459999999999995</c:v>
                </c:pt>
                <c:pt idx="71">
                  <c:v>0.85199999999999998</c:v>
                </c:pt>
                <c:pt idx="72">
                  <c:v>0.81389999999999996</c:v>
                </c:pt>
                <c:pt idx="73">
                  <c:v>0.77949999999999997</c:v>
                </c:pt>
                <c:pt idx="74">
                  <c:v>0.74839999999999995</c:v>
                </c:pt>
                <c:pt idx="75">
                  <c:v>0.72</c:v>
                </c:pt>
                <c:pt idx="76">
                  <c:v>0.69399999999999995</c:v>
                </c:pt>
                <c:pt idx="77">
                  <c:v>0.67010000000000003</c:v>
                </c:pt>
                <c:pt idx="78">
                  <c:v>0.62760000000000005</c:v>
                </c:pt>
                <c:pt idx="79">
                  <c:v>0.58240000000000003</c:v>
                </c:pt>
                <c:pt idx="80">
                  <c:v>0.54400000000000004</c:v>
                </c:pt>
                <c:pt idx="81">
                  <c:v>0.5111</c:v>
                </c:pt>
                <c:pt idx="82">
                  <c:v>0.48230000000000001</c:v>
                </c:pt>
                <c:pt idx="83">
                  <c:v>0.45700000000000002</c:v>
                </c:pt>
                <c:pt idx="84">
                  <c:v>0.43459999999999999</c:v>
                </c:pt>
                <c:pt idx="85">
                  <c:v>0.41449999999999998</c:v>
                </c:pt>
                <c:pt idx="86">
                  <c:v>0.39639999999999997</c:v>
                </c:pt>
                <c:pt idx="87">
                  <c:v>0.36509999999999998</c:v>
                </c:pt>
                <c:pt idx="88">
                  <c:v>0.33889999999999998</c:v>
                </c:pt>
                <c:pt idx="89">
                  <c:v>0.31659999999999999</c:v>
                </c:pt>
                <c:pt idx="90">
                  <c:v>0.29730000000000001</c:v>
                </c:pt>
                <c:pt idx="91">
                  <c:v>0.28050000000000003</c:v>
                </c:pt>
                <c:pt idx="92">
                  <c:v>0.26569999999999999</c:v>
                </c:pt>
                <c:pt idx="93">
                  <c:v>0.2407</c:v>
                </c:pt>
                <c:pt idx="94">
                  <c:v>0.22040000000000001</c:v>
                </c:pt>
                <c:pt idx="95">
                  <c:v>0.2036</c:v>
                </c:pt>
                <c:pt idx="96">
                  <c:v>0.18940000000000001</c:v>
                </c:pt>
                <c:pt idx="97">
                  <c:v>0.1772</c:v>
                </c:pt>
                <c:pt idx="98">
                  <c:v>0.1666</c:v>
                </c:pt>
                <c:pt idx="99">
                  <c:v>0.15740000000000001</c:v>
                </c:pt>
                <c:pt idx="100">
                  <c:v>0.1492</c:v>
                </c:pt>
                <c:pt idx="101">
                  <c:v>0.1419</c:v>
                </c:pt>
                <c:pt idx="102">
                  <c:v>0.1353</c:v>
                </c:pt>
                <c:pt idx="103">
                  <c:v>0.1293</c:v>
                </c:pt>
                <c:pt idx="104">
                  <c:v>0.11899999999999999</c:v>
                </c:pt>
                <c:pt idx="105">
                  <c:v>0.1084</c:v>
                </c:pt>
                <c:pt idx="106">
                  <c:v>9.9680000000000005E-2</c:v>
                </c:pt>
                <c:pt idx="107">
                  <c:v>9.2340000000000005E-2</c:v>
                </c:pt>
                <c:pt idx="108">
                  <c:v>8.609E-2</c:v>
                </c:pt>
                <c:pt idx="109">
                  <c:v>8.0699999999999994E-2</c:v>
                </c:pt>
                <c:pt idx="110">
                  <c:v>7.5990000000000002E-2</c:v>
                </c:pt>
                <c:pt idx="111">
                  <c:v>7.1840000000000001E-2</c:v>
                </c:pt>
                <c:pt idx="112">
                  <c:v>6.8159999999999998E-2</c:v>
                </c:pt>
                <c:pt idx="113">
                  <c:v>6.1890000000000001E-2</c:v>
                </c:pt>
                <c:pt idx="114">
                  <c:v>5.6750000000000002E-2</c:v>
                </c:pt>
                <c:pt idx="115">
                  <c:v>5.2449999999999997E-2</c:v>
                </c:pt>
                <c:pt idx="116">
                  <c:v>4.8800000000000003E-2</c:v>
                </c:pt>
                <c:pt idx="117">
                  <c:v>4.5659999999999999E-2</c:v>
                </c:pt>
                <c:pt idx="118">
                  <c:v>4.2930000000000003E-2</c:v>
                </c:pt>
                <c:pt idx="119">
                  <c:v>3.8390000000000001E-2</c:v>
                </c:pt>
                <c:pt idx="120">
                  <c:v>3.4779999999999998E-2</c:v>
                </c:pt>
                <c:pt idx="121">
                  <c:v>3.1820000000000001E-2</c:v>
                </c:pt>
                <c:pt idx="122">
                  <c:v>2.9360000000000001E-2</c:v>
                </c:pt>
                <c:pt idx="123">
                  <c:v>2.7279999999999999E-2</c:v>
                </c:pt>
                <c:pt idx="124">
                  <c:v>2.5479999999999999E-2</c:v>
                </c:pt>
                <c:pt idx="125">
                  <c:v>2.393E-2</c:v>
                </c:pt>
                <c:pt idx="126">
                  <c:v>2.256E-2</c:v>
                </c:pt>
                <c:pt idx="127">
                  <c:v>2.1350000000000001E-2</c:v>
                </c:pt>
                <c:pt idx="128">
                  <c:v>2.027E-2</c:v>
                </c:pt>
                <c:pt idx="129">
                  <c:v>1.9300000000000001E-2</c:v>
                </c:pt>
                <c:pt idx="130">
                  <c:v>1.763E-2</c:v>
                </c:pt>
                <c:pt idx="131">
                  <c:v>1.593E-2</c:v>
                </c:pt>
                <c:pt idx="132">
                  <c:v>1.455E-2</c:v>
                </c:pt>
                <c:pt idx="133">
                  <c:v>1.34E-2</c:v>
                </c:pt>
                <c:pt idx="134">
                  <c:v>1.243E-2</c:v>
                </c:pt>
                <c:pt idx="135">
                  <c:v>1.159E-2</c:v>
                </c:pt>
                <c:pt idx="136">
                  <c:v>1.0869999999999999E-2</c:v>
                </c:pt>
                <c:pt idx="137">
                  <c:v>1.023E-2</c:v>
                </c:pt>
                <c:pt idx="138">
                  <c:v>9.6749999999999996E-3</c:v>
                </c:pt>
                <c:pt idx="139">
                  <c:v>8.7290000000000006E-3</c:v>
                </c:pt>
                <c:pt idx="140">
                  <c:v>7.9600000000000001E-3</c:v>
                </c:pt>
                <c:pt idx="141">
                  <c:v>7.3220000000000004E-3</c:v>
                </c:pt>
                <c:pt idx="142">
                  <c:v>6.7840000000000001E-3</c:v>
                </c:pt>
                <c:pt idx="143">
                  <c:v>6.3229999999999996E-3</c:v>
                </c:pt>
                <c:pt idx="144">
                  <c:v>5.9230000000000003E-3</c:v>
                </c:pt>
                <c:pt idx="145">
                  <c:v>5.2649999999999997E-3</c:v>
                </c:pt>
                <c:pt idx="146">
                  <c:v>4.7450000000000001E-3</c:v>
                </c:pt>
                <c:pt idx="147">
                  <c:v>4.3220000000000003E-3</c:v>
                </c:pt>
                <c:pt idx="148">
                  <c:v>3.9719999999999998E-3</c:v>
                </c:pt>
                <c:pt idx="149">
                  <c:v>3.6770000000000001E-3</c:v>
                </c:pt>
                <c:pt idx="150">
                  <c:v>3.424E-3</c:v>
                </c:pt>
                <c:pt idx="151">
                  <c:v>3.2060000000000001E-3</c:v>
                </c:pt>
                <c:pt idx="152">
                  <c:v>3.0149999999999999E-3</c:v>
                </c:pt>
                <c:pt idx="153">
                  <c:v>2.846E-3</c:v>
                </c:pt>
                <c:pt idx="154">
                  <c:v>2.696E-3</c:v>
                </c:pt>
                <c:pt idx="155">
                  <c:v>2.562E-3</c:v>
                </c:pt>
                <c:pt idx="156">
                  <c:v>2.3319999999999999E-3</c:v>
                </c:pt>
                <c:pt idx="157">
                  <c:v>2.0990000000000002E-3</c:v>
                </c:pt>
                <c:pt idx="158">
                  <c:v>1.91E-3</c:v>
                </c:pt>
                <c:pt idx="159">
                  <c:v>1.753E-3</c:v>
                </c:pt>
                <c:pt idx="160">
                  <c:v>1.621E-3</c:v>
                </c:pt>
                <c:pt idx="161">
                  <c:v>1.5089999999999999E-3</c:v>
                </c:pt>
                <c:pt idx="162">
                  <c:v>1.4109999999999999E-3</c:v>
                </c:pt>
                <c:pt idx="163">
                  <c:v>1.3259999999999999E-3</c:v>
                </c:pt>
                <c:pt idx="164">
                  <c:v>1.2509999999999999E-3</c:v>
                </c:pt>
                <c:pt idx="165">
                  <c:v>1.1249999999999999E-3</c:v>
                </c:pt>
                <c:pt idx="166">
                  <c:v>1.023E-3</c:v>
                </c:pt>
                <c:pt idx="167">
                  <c:v>9.3840000000000004E-4</c:v>
                </c:pt>
                <c:pt idx="168">
                  <c:v>8.6740000000000005E-4</c:v>
                </c:pt>
                <c:pt idx="169">
                  <c:v>8.0670000000000004E-4</c:v>
                </c:pt>
                <c:pt idx="170">
                  <c:v>7.5429999999999996E-4</c:v>
                </c:pt>
                <c:pt idx="171">
                  <c:v>6.6819999999999998E-4</c:v>
                </c:pt>
                <c:pt idx="172">
                  <c:v>6.0039999999999996E-4</c:v>
                </c:pt>
                <c:pt idx="173">
                  <c:v>5.4549999999999998E-4</c:v>
                </c:pt>
                <c:pt idx="174">
                  <c:v>5.0020000000000002E-4</c:v>
                </c:pt>
                <c:pt idx="175">
                  <c:v>4.6200000000000001E-4</c:v>
                </c:pt>
                <c:pt idx="176">
                  <c:v>4.2949999999999998E-4</c:v>
                </c:pt>
                <c:pt idx="177">
                  <c:v>4.014E-4</c:v>
                </c:pt>
                <c:pt idx="178">
                  <c:v>3.769E-4</c:v>
                </c:pt>
                <c:pt idx="179">
                  <c:v>3.5540000000000002E-4</c:v>
                </c:pt>
                <c:pt idx="180">
                  <c:v>3.3619999999999999E-4</c:v>
                </c:pt>
                <c:pt idx="181">
                  <c:v>3.191E-4</c:v>
                </c:pt>
                <c:pt idx="182">
                  <c:v>2.898E-4</c:v>
                </c:pt>
                <c:pt idx="183">
                  <c:v>2.6009999999999998E-4</c:v>
                </c:pt>
                <c:pt idx="184">
                  <c:v>2.362E-4</c:v>
                </c:pt>
                <c:pt idx="185">
                  <c:v>2.164E-4</c:v>
                </c:pt>
                <c:pt idx="186">
                  <c:v>1.998E-4</c:v>
                </c:pt>
                <c:pt idx="187">
                  <c:v>1.8560000000000001E-4</c:v>
                </c:pt>
                <c:pt idx="188">
                  <c:v>1.7340000000000001E-4</c:v>
                </c:pt>
                <c:pt idx="189">
                  <c:v>1.628E-4</c:v>
                </c:pt>
                <c:pt idx="190">
                  <c:v>1.5339999999999999E-4</c:v>
                </c:pt>
                <c:pt idx="191">
                  <c:v>1.3760000000000001E-4</c:v>
                </c:pt>
                <c:pt idx="192">
                  <c:v>1.249E-4</c:v>
                </c:pt>
                <c:pt idx="193">
                  <c:v>1.144E-4</c:v>
                </c:pt>
                <c:pt idx="194">
                  <c:v>1.0560000000000001E-4</c:v>
                </c:pt>
                <c:pt idx="195">
                  <c:v>9.8040000000000003E-5</c:v>
                </c:pt>
                <c:pt idx="196">
                  <c:v>9.1559999999999998E-5</c:v>
                </c:pt>
                <c:pt idx="197">
                  <c:v>8.0929999999999999E-5</c:v>
                </c:pt>
                <c:pt idx="198">
                  <c:v>7.258E-5</c:v>
                </c:pt>
                <c:pt idx="199">
                  <c:v>6.5840000000000007E-5</c:v>
                </c:pt>
                <c:pt idx="200">
                  <c:v>6.0279999999999999E-5</c:v>
                </c:pt>
                <c:pt idx="201">
                  <c:v>5.5609999999999998E-5</c:v>
                </c:pt>
                <c:pt idx="202">
                  <c:v>5.1629999999999999E-5</c:v>
                </c:pt>
                <c:pt idx="203">
                  <c:v>4.8199999999999999E-5</c:v>
                </c:pt>
                <c:pt idx="204">
                  <c:v>4.5219999999999997E-5</c:v>
                </c:pt>
                <c:pt idx="205">
                  <c:v>4.2589999999999997E-5</c:v>
                </c:pt>
                <c:pt idx="206">
                  <c:v>4.0259999999999997E-5</c:v>
                </c:pt>
                <c:pt idx="207">
                  <c:v>3.8179999999999997E-5</c:v>
                </c:pt>
                <c:pt idx="208">
                  <c:v>3.4619999999999997E-5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4BB-4111-9D15-432F955B8F0C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srim20Ne_EJ212!$D$20:$D$228</c:f>
              <c:numCache>
                <c:formatCode>0.000000</c:formatCode>
                <c:ptCount val="209"/>
                <c:pt idx="0">
                  <c:v>9.999949999999999E-6</c:v>
                </c:pt>
                <c:pt idx="1">
                  <c:v>1.1249950000000001E-5</c:v>
                </c:pt>
                <c:pt idx="2">
                  <c:v>1.2499949999999999E-5</c:v>
                </c:pt>
                <c:pt idx="3">
                  <c:v>1.374995E-5</c:v>
                </c:pt>
                <c:pt idx="4">
                  <c:v>1.499995E-5</c:v>
                </c:pt>
                <c:pt idx="5">
                  <c:v>1.6249950000000002E-5</c:v>
                </c:pt>
                <c:pt idx="6">
                  <c:v>1.7499950000000002E-5</c:v>
                </c:pt>
                <c:pt idx="7">
                  <c:v>1.8749950000000002E-5</c:v>
                </c:pt>
                <c:pt idx="8">
                  <c:v>1.9999950000000002E-5</c:v>
                </c:pt>
                <c:pt idx="9">
                  <c:v>2.2499950000000001E-5</c:v>
                </c:pt>
                <c:pt idx="10" formatCode="0.00000">
                  <c:v>2.4999950000000001E-5</c:v>
                </c:pt>
                <c:pt idx="11" formatCode="0.00000">
                  <c:v>2.7499950000000001E-5</c:v>
                </c:pt>
                <c:pt idx="12" formatCode="0.00000">
                  <c:v>2.9999950000000001E-5</c:v>
                </c:pt>
                <c:pt idx="13" formatCode="0.00000">
                  <c:v>3.249995E-5</c:v>
                </c:pt>
                <c:pt idx="14" formatCode="0.00000">
                  <c:v>3.499995E-5</c:v>
                </c:pt>
                <c:pt idx="15" formatCode="0.00000">
                  <c:v>3.999995E-5</c:v>
                </c:pt>
                <c:pt idx="16" formatCode="0.00000">
                  <c:v>4.4999950000000006E-5</c:v>
                </c:pt>
                <c:pt idx="17" formatCode="0.00000">
                  <c:v>4.9999950000000006E-5</c:v>
                </c:pt>
                <c:pt idx="18" formatCode="0.00000">
                  <c:v>5.5000000000000002E-5</c:v>
                </c:pt>
                <c:pt idx="19" formatCode="0.00000">
                  <c:v>5.9999999999999995E-5</c:v>
                </c:pt>
                <c:pt idx="20" formatCode="0.00000">
                  <c:v>6.4999999999999994E-5</c:v>
                </c:pt>
                <c:pt idx="21" formatCode="0.00000">
                  <c:v>6.9999999999999994E-5</c:v>
                </c:pt>
                <c:pt idx="22" formatCode="0.00000">
                  <c:v>7.5000000000000007E-5</c:v>
                </c:pt>
                <c:pt idx="23" formatCode="0.00000">
                  <c:v>8.0000000000000007E-5</c:v>
                </c:pt>
                <c:pt idx="24" formatCode="0.00000">
                  <c:v>8.4999999999999993E-5</c:v>
                </c:pt>
                <c:pt idx="25" formatCode="0.00000">
                  <c:v>8.9999999999999992E-5</c:v>
                </c:pt>
                <c:pt idx="26" formatCode="0.00000">
                  <c:v>1E-4</c:v>
                </c:pt>
                <c:pt idx="27" formatCode="0.00000">
                  <c:v>1.125E-4</c:v>
                </c:pt>
                <c:pt idx="28" formatCode="0.00000">
                  <c:v>1.25E-4</c:v>
                </c:pt>
                <c:pt idx="29" formatCode="0.00000">
                  <c:v>1.3749999999999998E-4</c:v>
                </c:pt>
                <c:pt idx="30" formatCode="0.00000">
                  <c:v>1.5000000000000001E-4</c:v>
                </c:pt>
                <c:pt idx="31" formatCode="0.00000">
                  <c:v>1.6249999999999999E-4</c:v>
                </c:pt>
                <c:pt idx="32" formatCode="0.00000">
                  <c:v>1.75E-4</c:v>
                </c:pt>
                <c:pt idx="33" formatCode="0.00000">
                  <c:v>1.875E-4</c:v>
                </c:pt>
                <c:pt idx="34" formatCode="0.00000">
                  <c:v>2.0000000000000001E-4</c:v>
                </c:pt>
                <c:pt idx="35" formatCode="0.00000">
                  <c:v>2.2499999999999999E-4</c:v>
                </c:pt>
                <c:pt idx="36" formatCode="0.00000">
                  <c:v>2.5000000000000001E-4</c:v>
                </c:pt>
                <c:pt idx="37" formatCode="0.00000">
                  <c:v>2.7499999999999996E-4</c:v>
                </c:pt>
                <c:pt idx="38" formatCode="0.00000">
                  <c:v>3.0000000000000003E-4</c:v>
                </c:pt>
                <c:pt idx="39" formatCode="0.00000">
                  <c:v>3.2499999999999999E-4</c:v>
                </c:pt>
                <c:pt idx="40" formatCode="0.00000">
                  <c:v>3.5E-4</c:v>
                </c:pt>
                <c:pt idx="41" formatCode="0.00000">
                  <c:v>4.0000000000000002E-4</c:v>
                </c:pt>
                <c:pt idx="42" formatCode="0.00000">
                  <c:v>4.4999999999999999E-4</c:v>
                </c:pt>
                <c:pt idx="43" formatCode="0.00000">
                  <c:v>5.0000000000000001E-4</c:v>
                </c:pt>
                <c:pt idx="44" formatCode="0.00000">
                  <c:v>5.4999999999999992E-4</c:v>
                </c:pt>
                <c:pt idx="45" formatCode="0.00000">
                  <c:v>6.0000000000000006E-4</c:v>
                </c:pt>
                <c:pt idx="46" formatCode="0.00000">
                  <c:v>6.4999999999999997E-4</c:v>
                </c:pt>
                <c:pt idx="47" formatCode="0.00000">
                  <c:v>6.9999999999999999E-4</c:v>
                </c:pt>
                <c:pt idx="48" formatCode="0.00000">
                  <c:v>7.5000000000000002E-4</c:v>
                </c:pt>
                <c:pt idx="49" formatCode="0.00000">
                  <c:v>8.0000000000000004E-4</c:v>
                </c:pt>
                <c:pt idx="50" formatCode="0.00000">
                  <c:v>8.5000000000000006E-4</c:v>
                </c:pt>
                <c:pt idx="51" formatCode="0.00000">
                  <c:v>8.9999999999999998E-4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1.6250000000000001E-3</c:v>
                </c:pt>
                <c:pt idx="58" formatCode="0.00000">
                  <c:v>1.7500000000000003E-3</c:v>
                </c:pt>
                <c:pt idx="59" formatCode="0.00000">
                  <c:v>1.8749999999999999E-3</c:v>
                </c:pt>
                <c:pt idx="60" formatCode="0.00000">
                  <c:v>2E-3</c:v>
                </c:pt>
                <c:pt idx="61" formatCode="0.00000">
                  <c:v>2.2499999999999998E-3</c:v>
                </c:pt>
                <c:pt idx="62" formatCode="0.00000">
                  <c:v>2.5000000000000001E-3</c:v>
                </c:pt>
                <c:pt idx="63" formatCode="0.00000">
                  <c:v>2.7499999999999998E-3</c:v>
                </c:pt>
                <c:pt idx="64" formatCode="0.00000">
                  <c:v>3.0000000000000001E-3</c:v>
                </c:pt>
                <c:pt idx="65" formatCode="0.00000">
                  <c:v>3.2500000000000003E-3</c:v>
                </c:pt>
                <c:pt idx="66" formatCode="0.00000">
                  <c:v>3.5000000000000005E-3</c:v>
                </c:pt>
                <c:pt idx="67" formatCode="0.00000">
                  <c:v>4.0000000000000001E-3</c:v>
                </c:pt>
                <c:pt idx="68" formatCode="0.00000">
                  <c:v>4.4999999999999997E-3</c:v>
                </c:pt>
                <c:pt idx="69" formatCode="0.00000">
                  <c:v>5.0000000000000001E-3</c:v>
                </c:pt>
                <c:pt idx="70" formatCode="0.00000">
                  <c:v>5.4999999999999997E-3</c:v>
                </c:pt>
                <c:pt idx="71" formatCode="0.00000">
                  <c:v>6.0000000000000001E-3</c:v>
                </c:pt>
                <c:pt idx="72" formatCode="0.00000">
                  <c:v>6.5000000000000006E-3</c:v>
                </c:pt>
                <c:pt idx="73" formatCode="0.00000">
                  <c:v>7.000000000000001E-3</c:v>
                </c:pt>
                <c:pt idx="74" formatCode="0.00000">
                  <c:v>7.4999999999999997E-3</c:v>
                </c:pt>
                <c:pt idx="75" formatCode="0.00000">
                  <c:v>8.0000000000000002E-3</c:v>
                </c:pt>
                <c:pt idx="76" formatCode="0.00000">
                  <c:v>8.5000000000000006E-3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1.3750000000000002E-2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1.7499999999999998E-2</c:v>
                </c:pt>
                <c:pt idx="85" formatCode="0.00000">
                  <c:v>1.8749999999999999E-2</c:v>
                </c:pt>
                <c:pt idx="86" formatCode="0.00000">
                  <c:v>0.02</c:v>
                </c:pt>
                <c:pt idx="87" formatCode="0.000">
                  <c:v>2.2499999999999999E-2</c:v>
                </c:pt>
                <c:pt idx="88" formatCode="0.000">
                  <c:v>2.5000000000000001E-2</c:v>
                </c:pt>
                <c:pt idx="89" formatCode="0.000">
                  <c:v>2.7500000000000004E-2</c:v>
                </c:pt>
                <c:pt idx="90" formatCode="0.000">
                  <c:v>0.03</c:v>
                </c:pt>
                <c:pt idx="91" formatCode="0.000">
                  <c:v>3.2500000000000001E-2</c:v>
                </c:pt>
                <c:pt idx="92" formatCode="0.000">
                  <c:v>3.4999999999999996E-2</c:v>
                </c:pt>
                <c:pt idx="93" formatCode="0.000">
                  <c:v>0.04</c:v>
                </c:pt>
                <c:pt idx="94" formatCode="0.000">
                  <c:v>4.4999999999999998E-2</c:v>
                </c:pt>
                <c:pt idx="95" formatCode="0.000">
                  <c:v>0.05</c:v>
                </c:pt>
                <c:pt idx="96" formatCode="0.000">
                  <c:v>5.5000000000000007E-2</c:v>
                </c:pt>
                <c:pt idx="97" formatCode="0.000">
                  <c:v>0.06</c:v>
                </c:pt>
                <c:pt idx="98" formatCode="0.000">
                  <c:v>6.5000000000000002E-2</c:v>
                </c:pt>
                <c:pt idx="99" formatCode="0.000">
                  <c:v>6.9999999999999993E-2</c:v>
                </c:pt>
                <c:pt idx="100" formatCode="0.000">
                  <c:v>7.4999999999999997E-2</c:v>
                </c:pt>
                <c:pt idx="101" formatCode="0.000">
                  <c:v>0.08</c:v>
                </c:pt>
                <c:pt idx="102" formatCode="0.000">
                  <c:v>8.4999999999999992E-2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0.1875</c:v>
                </c:pt>
                <c:pt idx="112" formatCode="0.000">
                  <c:v>0.2</c:v>
                </c:pt>
                <c:pt idx="113" formatCode="0.000">
                  <c:v>0.22500000000000001</c:v>
                </c:pt>
                <c:pt idx="114" formatCode="0.000">
                  <c:v>0.25</c:v>
                </c:pt>
                <c:pt idx="115" formatCode="0.000">
                  <c:v>0.27500000000000002</c:v>
                </c:pt>
                <c:pt idx="116" formatCode="0.000">
                  <c:v>0.3</c:v>
                </c:pt>
                <c:pt idx="117" formatCode="0.000">
                  <c:v>0.32500000000000001</c:v>
                </c:pt>
                <c:pt idx="118" formatCode="0.000">
                  <c:v>0.35</c:v>
                </c:pt>
                <c:pt idx="119" formatCode="0.000">
                  <c:v>0.4</c:v>
                </c:pt>
                <c:pt idx="120" formatCode="0.000">
                  <c:v>0.45</c:v>
                </c:pt>
                <c:pt idx="121" formatCode="0.000">
                  <c:v>0.5</c:v>
                </c:pt>
                <c:pt idx="122" formatCode="0.000">
                  <c:v>0.55000000000000004</c:v>
                </c:pt>
                <c:pt idx="123" formatCode="0.000">
                  <c:v>0.6</c:v>
                </c:pt>
                <c:pt idx="124" formatCode="0.000">
                  <c:v>0.65</c:v>
                </c:pt>
                <c:pt idx="125" formatCode="0.000">
                  <c:v>0.7</c:v>
                </c:pt>
                <c:pt idx="126" formatCode="0.000">
                  <c:v>0.75</c:v>
                </c:pt>
                <c:pt idx="127" formatCode="0.000">
                  <c:v>0.8</c:v>
                </c:pt>
                <c:pt idx="128" formatCode="0.000">
                  <c:v>0.85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1.875</c:v>
                </c:pt>
                <c:pt idx="138" formatCode="0.000">
                  <c:v>2</c:v>
                </c:pt>
                <c:pt idx="139" formatCode="0.000">
                  <c:v>2.25</c:v>
                </c:pt>
                <c:pt idx="140" formatCode="0.000">
                  <c:v>2.5</c:v>
                </c:pt>
                <c:pt idx="141" formatCode="0.000">
                  <c:v>2.75</c:v>
                </c:pt>
                <c:pt idx="142" formatCode="0.000">
                  <c:v>3</c:v>
                </c:pt>
                <c:pt idx="143" formatCode="0.000">
                  <c:v>3.25</c:v>
                </c:pt>
                <c:pt idx="144" formatCode="0.000">
                  <c:v>3.5</c:v>
                </c:pt>
                <c:pt idx="145" formatCode="0.000">
                  <c:v>4</c:v>
                </c:pt>
                <c:pt idx="146" formatCode="0.000">
                  <c:v>4.5</c:v>
                </c:pt>
                <c:pt idx="147" formatCode="0.000">
                  <c:v>5</c:v>
                </c:pt>
                <c:pt idx="148" formatCode="0.000">
                  <c:v>5.5</c:v>
                </c:pt>
                <c:pt idx="149" formatCode="0.000">
                  <c:v>6</c:v>
                </c:pt>
                <c:pt idx="150" formatCode="0.000">
                  <c:v>6.5</c:v>
                </c:pt>
                <c:pt idx="151" formatCode="0.000">
                  <c:v>7</c:v>
                </c:pt>
                <c:pt idx="152" formatCode="0.000">
                  <c:v>7.5</c:v>
                </c:pt>
                <c:pt idx="153" formatCode="0.000">
                  <c:v>8</c:v>
                </c:pt>
                <c:pt idx="154" formatCode="0.000">
                  <c:v>8.5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18.75</c:v>
                </c:pt>
                <c:pt idx="164" formatCode="0.000">
                  <c:v>20</c:v>
                </c:pt>
                <c:pt idx="165" formatCode="0.000">
                  <c:v>22.5</c:v>
                </c:pt>
                <c:pt idx="166" formatCode="0.000">
                  <c:v>25</c:v>
                </c:pt>
                <c:pt idx="167" formatCode="0.000">
                  <c:v>27.5</c:v>
                </c:pt>
                <c:pt idx="168" formatCode="0.000">
                  <c:v>30</c:v>
                </c:pt>
                <c:pt idx="169" formatCode="0.000">
                  <c:v>32.5</c:v>
                </c:pt>
                <c:pt idx="170" formatCode="0.000">
                  <c:v>35</c:v>
                </c:pt>
                <c:pt idx="171" formatCode="0.000">
                  <c:v>40</c:v>
                </c:pt>
                <c:pt idx="172" formatCode="0.000">
                  <c:v>45</c:v>
                </c:pt>
                <c:pt idx="173" formatCode="0.000">
                  <c:v>50</c:v>
                </c:pt>
                <c:pt idx="174" formatCode="0.000">
                  <c:v>55</c:v>
                </c:pt>
                <c:pt idx="175" formatCode="0.000">
                  <c:v>60</c:v>
                </c:pt>
                <c:pt idx="176" formatCode="0.000">
                  <c:v>65</c:v>
                </c:pt>
                <c:pt idx="177" formatCode="0.000">
                  <c:v>70</c:v>
                </c:pt>
                <c:pt idx="178" formatCode="0.000">
                  <c:v>75</c:v>
                </c:pt>
                <c:pt idx="179" formatCode="0.000">
                  <c:v>80</c:v>
                </c:pt>
                <c:pt idx="180" formatCode="0.000">
                  <c:v>85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187.5</c:v>
                </c:pt>
                <c:pt idx="190" formatCode="0.000">
                  <c:v>200</c:v>
                </c:pt>
                <c:pt idx="191" formatCode="0.000">
                  <c:v>225</c:v>
                </c:pt>
                <c:pt idx="192" formatCode="0.000">
                  <c:v>250</c:v>
                </c:pt>
                <c:pt idx="193" formatCode="0.000">
                  <c:v>275</c:v>
                </c:pt>
                <c:pt idx="194" formatCode="0.000">
                  <c:v>300</c:v>
                </c:pt>
                <c:pt idx="195" formatCode="0.000">
                  <c:v>325</c:v>
                </c:pt>
                <c:pt idx="196" formatCode="0.000">
                  <c:v>350</c:v>
                </c:pt>
                <c:pt idx="197" formatCode="0.000">
                  <c:v>400</c:v>
                </c:pt>
                <c:pt idx="198" formatCode="0.000">
                  <c:v>450</c:v>
                </c:pt>
                <c:pt idx="199" formatCode="0.000">
                  <c:v>500</c:v>
                </c:pt>
                <c:pt idx="200" formatCode="0.000">
                  <c:v>550</c:v>
                </c:pt>
                <c:pt idx="201" formatCode="0.000">
                  <c:v>600</c:v>
                </c:pt>
                <c:pt idx="202" formatCode="0.000">
                  <c:v>650</c:v>
                </c:pt>
                <c:pt idx="203" formatCode="0.000">
                  <c:v>700</c:v>
                </c:pt>
                <c:pt idx="204" formatCode="0.000">
                  <c:v>750</c:v>
                </c:pt>
                <c:pt idx="205" formatCode="0.000">
                  <c:v>800</c:v>
                </c:pt>
                <c:pt idx="206" formatCode="0.000">
                  <c:v>850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srim20Ne_EJ212!$G$20:$G$228</c:f>
              <c:numCache>
                <c:formatCode>0.000E+00</c:formatCode>
                <c:ptCount val="209"/>
                <c:pt idx="0">
                  <c:v>1.16838</c:v>
                </c:pt>
                <c:pt idx="1">
                  <c:v>1.2219199999999999</c:v>
                </c:pt>
                <c:pt idx="2">
                  <c:v>1.2702</c:v>
                </c:pt>
                <c:pt idx="3">
                  <c:v>1.3151999999999999</c:v>
                </c:pt>
                <c:pt idx="4">
                  <c:v>1.3559000000000001</c:v>
                </c:pt>
                <c:pt idx="5">
                  <c:v>1.3945000000000001</c:v>
                </c:pt>
                <c:pt idx="6">
                  <c:v>1.4309000000000001</c:v>
                </c:pt>
                <c:pt idx="7">
                  <c:v>1.4641</c:v>
                </c:pt>
                <c:pt idx="8">
                  <c:v>1.4962</c:v>
                </c:pt>
                <c:pt idx="9">
                  <c:v>1.5541</c:v>
                </c:pt>
                <c:pt idx="10">
                  <c:v>1.6065</c:v>
                </c:pt>
                <c:pt idx="11">
                  <c:v>1.6544999999999999</c:v>
                </c:pt>
                <c:pt idx="12">
                  <c:v>1.6983000000000001</c:v>
                </c:pt>
                <c:pt idx="13">
                  <c:v>1.7387000000000001</c:v>
                </c:pt>
                <c:pt idx="14">
                  <c:v>1.776</c:v>
                </c:pt>
                <c:pt idx="15">
                  <c:v>1.8428</c:v>
                </c:pt>
                <c:pt idx="16">
                  <c:v>1.9008</c:v>
                </c:pt>
                <c:pt idx="17">
                  <c:v>1.9533</c:v>
                </c:pt>
                <c:pt idx="18">
                  <c:v>1.9992999999999999</c:v>
                </c:pt>
                <c:pt idx="19">
                  <c:v>2.0418000000000003</c:v>
                </c:pt>
                <c:pt idx="20">
                  <c:v>2.08</c:v>
                </c:pt>
                <c:pt idx="21">
                  <c:v>2.1147999999999998</c:v>
                </c:pt>
                <c:pt idx="22">
                  <c:v>2.1463000000000001</c:v>
                </c:pt>
                <c:pt idx="23">
                  <c:v>2.1755</c:v>
                </c:pt>
                <c:pt idx="24">
                  <c:v>2.2034000000000002</c:v>
                </c:pt>
                <c:pt idx="25">
                  <c:v>2.2281</c:v>
                </c:pt>
                <c:pt idx="26">
                  <c:v>2.274</c:v>
                </c:pt>
                <c:pt idx="27">
                  <c:v>2.3224999999999998</c:v>
                </c:pt>
                <c:pt idx="28">
                  <c:v>2.3651</c:v>
                </c:pt>
                <c:pt idx="29">
                  <c:v>2.4007999999999998</c:v>
                </c:pt>
                <c:pt idx="30">
                  <c:v>2.4329000000000001</c:v>
                </c:pt>
                <c:pt idx="31">
                  <c:v>2.4613999999999998</c:v>
                </c:pt>
                <c:pt idx="32">
                  <c:v>2.4863</c:v>
                </c:pt>
                <c:pt idx="33">
                  <c:v>2.5077000000000003</c:v>
                </c:pt>
                <c:pt idx="34">
                  <c:v>2.5277000000000003</c:v>
                </c:pt>
                <c:pt idx="35">
                  <c:v>2.5615000000000001</c:v>
                </c:pt>
                <c:pt idx="36">
                  <c:v>2.5889000000000002</c:v>
                </c:pt>
                <c:pt idx="37">
                  <c:v>2.6112000000000002</c:v>
                </c:pt>
                <c:pt idx="38">
                  <c:v>2.6295000000000002</c:v>
                </c:pt>
                <c:pt idx="39">
                  <c:v>2.645</c:v>
                </c:pt>
                <c:pt idx="40">
                  <c:v>2.6585999999999999</c:v>
                </c:pt>
                <c:pt idx="41">
                  <c:v>2.6789999999999998</c:v>
                </c:pt>
                <c:pt idx="42">
                  <c:v>2.6930000000000001</c:v>
                </c:pt>
                <c:pt idx="43">
                  <c:v>2.7031999999999998</c:v>
                </c:pt>
                <c:pt idx="44">
                  <c:v>2.7107000000000001</c:v>
                </c:pt>
                <c:pt idx="45">
                  <c:v>2.7157999999999998</c:v>
                </c:pt>
                <c:pt idx="46">
                  <c:v>2.7198000000000002</c:v>
                </c:pt>
                <c:pt idx="47">
                  <c:v>2.7216</c:v>
                </c:pt>
                <c:pt idx="48">
                  <c:v>2.7233999999999998</c:v>
                </c:pt>
                <c:pt idx="49">
                  <c:v>2.7244000000000002</c:v>
                </c:pt>
                <c:pt idx="50">
                  <c:v>2.7244999999999999</c:v>
                </c:pt>
                <c:pt idx="51">
                  <c:v>2.7248999999999999</c:v>
                </c:pt>
                <c:pt idx="52">
                  <c:v>2.7248000000000001</c:v>
                </c:pt>
                <c:pt idx="53">
                  <c:v>2.7252999999999998</c:v>
                </c:pt>
                <c:pt idx="54">
                  <c:v>2.7250000000000001</c:v>
                </c:pt>
                <c:pt idx="55">
                  <c:v>2.726</c:v>
                </c:pt>
                <c:pt idx="56">
                  <c:v>2.7270000000000003</c:v>
                </c:pt>
                <c:pt idx="57">
                  <c:v>2.7290000000000001</c:v>
                </c:pt>
                <c:pt idx="58">
                  <c:v>2.7320000000000002</c:v>
                </c:pt>
                <c:pt idx="59">
                  <c:v>2.7359999999999998</c:v>
                </c:pt>
                <c:pt idx="60">
                  <c:v>2.74</c:v>
                </c:pt>
                <c:pt idx="61">
                  <c:v>2.8359999999999999</c:v>
                </c:pt>
                <c:pt idx="62">
                  <c:v>2.899</c:v>
                </c:pt>
                <c:pt idx="63">
                  <c:v>2.9430000000000001</c:v>
                </c:pt>
                <c:pt idx="64">
                  <c:v>2.9740000000000002</c:v>
                </c:pt>
                <c:pt idx="65">
                  <c:v>2.996</c:v>
                </c:pt>
                <c:pt idx="66">
                  <c:v>3.0129999999999999</c:v>
                </c:pt>
                <c:pt idx="67">
                  <c:v>3.036</c:v>
                </c:pt>
                <c:pt idx="68">
                  <c:v>3.0521000000000003</c:v>
                </c:pt>
                <c:pt idx="69">
                  <c:v>3.0665</c:v>
                </c:pt>
                <c:pt idx="70">
                  <c:v>3.0836000000000001</c:v>
                </c:pt>
                <c:pt idx="71">
                  <c:v>3.1019999999999999</c:v>
                </c:pt>
                <c:pt idx="72">
                  <c:v>3.1248999999999998</c:v>
                </c:pt>
                <c:pt idx="73">
                  <c:v>3.1495000000000002</c:v>
                </c:pt>
                <c:pt idx="74">
                  <c:v>3.1783999999999999</c:v>
                </c:pt>
                <c:pt idx="75">
                  <c:v>3.2089999999999996</c:v>
                </c:pt>
                <c:pt idx="76">
                  <c:v>3.2429999999999999</c:v>
                </c:pt>
                <c:pt idx="77">
                  <c:v>3.2781000000000002</c:v>
                </c:pt>
                <c:pt idx="78">
                  <c:v>3.3536000000000001</c:v>
                </c:pt>
                <c:pt idx="79">
                  <c:v>3.4543999999999997</c:v>
                </c:pt>
                <c:pt idx="80">
                  <c:v>3.56</c:v>
                </c:pt>
                <c:pt idx="81">
                  <c:v>3.6680999999999999</c:v>
                </c:pt>
                <c:pt idx="82">
                  <c:v>3.7782999999999998</c:v>
                </c:pt>
                <c:pt idx="83">
                  <c:v>3.891</c:v>
                </c:pt>
                <c:pt idx="84">
                  <c:v>4.0056000000000003</c:v>
                </c:pt>
                <c:pt idx="85">
                  <c:v>4.1204999999999998</c:v>
                </c:pt>
                <c:pt idx="86">
                  <c:v>4.2363999999999997</c:v>
                </c:pt>
                <c:pt idx="87">
                  <c:v>4.4680999999999997</c:v>
                </c:pt>
                <c:pt idx="88">
                  <c:v>4.6978999999999997</c:v>
                </c:pt>
                <c:pt idx="89">
                  <c:v>4.9226000000000001</c:v>
                </c:pt>
                <c:pt idx="90">
                  <c:v>5.1402999999999999</c:v>
                </c:pt>
                <c:pt idx="91">
                  <c:v>5.3525</c:v>
                </c:pt>
                <c:pt idx="92">
                  <c:v>5.5567000000000002</c:v>
                </c:pt>
                <c:pt idx="93">
                  <c:v>5.9457000000000004</c:v>
                </c:pt>
                <c:pt idx="94">
                  <c:v>6.3094000000000001</c:v>
                </c:pt>
                <c:pt idx="95">
                  <c:v>6.6525999999999996</c:v>
                </c:pt>
                <c:pt idx="96">
                  <c:v>6.9763999999999999</c:v>
                </c:pt>
                <c:pt idx="97">
                  <c:v>7.2862</c:v>
                </c:pt>
                <c:pt idx="98">
                  <c:v>7.5815999999999999</c:v>
                </c:pt>
                <c:pt idx="99">
                  <c:v>7.8663999999999996</c:v>
                </c:pt>
                <c:pt idx="100">
                  <c:v>8.1402000000000001</c:v>
                </c:pt>
                <c:pt idx="101">
                  <c:v>8.405899999999999</c:v>
                </c:pt>
                <c:pt idx="102">
                  <c:v>8.6633000000000013</c:v>
                </c:pt>
                <c:pt idx="103">
                  <c:v>8.9123000000000001</c:v>
                </c:pt>
                <c:pt idx="104">
                  <c:v>9.391</c:v>
                </c:pt>
                <c:pt idx="105">
                  <c:v>9.9534000000000002</c:v>
                </c:pt>
                <c:pt idx="106">
                  <c:v>10.47968</c:v>
                </c:pt>
                <c:pt idx="107">
                  <c:v>10.972340000000001</c:v>
                </c:pt>
                <c:pt idx="108">
                  <c:v>11.42609</c:v>
                </c:pt>
                <c:pt idx="109">
                  <c:v>11.8507</c:v>
                </c:pt>
                <c:pt idx="110">
                  <c:v>12.235990000000001</c:v>
                </c:pt>
                <c:pt idx="111">
                  <c:v>12.601839999999999</c:v>
                </c:pt>
                <c:pt idx="112">
                  <c:v>12.93816</c:v>
                </c:pt>
                <c:pt idx="113">
                  <c:v>13.531890000000001</c:v>
                </c:pt>
                <c:pt idx="114">
                  <c:v>14.03675</c:v>
                </c:pt>
                <c:pt idx="115">
                  <c:v>14.46245</c:v>
                </c:pt>
                <c:pt idx="116">
                  <c:v>14.828799999999999</c:v>
                </c:pt>
                <c:pt idx="117">
                  <c:v>15.13566</c:v>
                </c:pt>
                <c:pt idx="118">
                  <c:v>15.40293</c:v>
                </c:pt>
                <c:pt idx="119">
                  <c:v>15.808389999999999</c:v>
                </c:pt>
                <c:pt idx="120">
                  <c:v>16.084780000000002</c:v>
                </c:pt>
                <c:pt idx="121">
                  <c:v>16.251819999999999</c:v>
                </c:pt>
                <c:pt idx="122">
                  <c:v>16.339359999999999</c:v>
                </c:pt>
                <c:pt idx="123">
                  <c:v>16.367280000000001</c:v>
                </c:pt>
                <c:pt idx="124">
                  <c:v>16.33548</c:v>
                </c:pt>
                <c:pt idx="125">
                  <c:v>16.263929999999998</c:v>
                </c:pt>
                <c:pt idx="126">
                  <c:v>16.152559999999998</c:v>
                </c:pt>
                <c:pt idx="127">
                  <c:v>16.021350000000002</c:v>
                </c:pt>
                <c:pt idx="128">
                  <c:v>15.87027</c:v>
                </c:pt>
                <c:pt idx="129">
                  <c:v>15.709299999999999</c:v>
                </c:pt>
                <c:pt idx="130">
                  <c:v>15.35763</c:v>
                </c:pt>
                <c:pt idx="131">
                  <c:v>14.885929999999998</c:v>
                </c:pt>
                <c:pt idx="132">
                  <c:v>14.41455</c:v>
                </c:pt>
                <c:pt idx="133">
                  <c:v>13.9534</c:v>
                </c:pt>
                <c:pt idx="134">
                  <c:v>13.51243</c:v>
                </c:pt>
                <c:pt idx="135">
                  <c:v>13.09159</c:v>
                </c:pt>
                <c:pt idx="136">
                  <c:v>12.680870000000001</c:v>
                </c:pt>
                <c:pt idx="137">
                  <c:v>12.300229999999999</c:v>
                </c:pt>
                <c:pt idx="138">
                  <c:v>11.939674999999999</c:v>
                </c:pt>
                <c:pt idx="139">
                  <c:v>11.488729000000001</c:v>
                </c:pt>
                <c:pt idx="140">
                  <c:v>10.927960000000001</c:v>
                </c:pt>
                <c:pt idx="141">
                  <c:v>10.397322000000001</c:v>
                </c:pt>
                <c:pt idx="142">
                  <c:v>9.9217839999999988</c:v>
                </c:pt>
                <c:pt idx="143">
                  <c:v>9.4953230000000008</c:v>
                </c:pt>
                <c:pt idx="144">
                  <c:v>9.1079229999999995</c:v>
                </c:pt>
                <c:pt idx="145">
                  <c:v>8.4312649999999998</c:v>
                </c:pt>
                <c:pt idx="146">
                  <c:v>7.8577449999999995</c:v>
                </c:pt>
                <c:pt idx="147">
                  <c:v>7.3623219999999998</c:v>
                </c:pt>
                <c:pt idx="148">
                  <c:v>6.9299720000000002</c:v>
                </c:pt>
                <c:pt idx="149">
                  <c:v>6.5476769999999993</c:v>
                </c:pt>
                <c:pt idx="150">
                  <c:v>6.2064240000000002</c:v>
                </c:pt>
                <c:pt idx="151">
                  <c:v>5.9002059999999998</c:v>
                </c:pt>
                <c:pt idx="152">
                  <c:v>5.6230150000000005</c:v>
                </c:pt>
                <c:pt idx="153">
                  <c:v>5.3698459999999999</c:v>
                </c:pt>
                <c:pt idx="154">
                  <c:v>5.1396959999999998</c:v>
                </c:pt>
                <c:pt idx="155">
                  <c:v>4.927562</c:v>
                </c:pt>
                <c:pt idx="156">
                  <c:v>4.5513320000000004</c:v>
                </c:pt>
                <c:pt idx="157">
                  <c:v>4.1540990000000004</c:v>
                </c:pt>
                <c:pt idx="158">
                  <c:v>3.8199100000000001</c:v>
                </c:pt>
                <c:pt idx="159">
                  <c:v>3.5347529999999998</c:v>
                </c:pt>
                <c:pt idx="160">
                  <c:v>3.288621</c:v>
                </c:pt>
                <c:pt idx="161">
                  <c:v>3.0765090000000002</c:v>
                </c:pt>
                <c:pt idx="162">
                  <c:v>2.8904109999999998</c:v>
                </c:pt>
                <c:pt idx="163">
                  <c:v>2.7273260000000001</c:v>
                </c:pt>
                <c:pt idx="164">
                  <c:v>2.5832509999999997</c:v>
                </c:pt>
                <c:pt idx="165">
                  <c:v>2.3421250000000002</c:v>
                </c:pt>
                <c:pt idx="166">
                  <c:v>2.1510229999999999</c:v>
                </c:pt>
                <c:pt idx="167">
                  <c:v>1.9979384</c:v>
                </c:pt>
                <c:pt idx="168">
                  <c:v>1.8738674</c:v>
                </c:pt>
                <c:pt idx="169">
                  <c:v>1.7558066999999999</c:v>
                </c:pt>
                <c:pt idx="170">
                  <c:v>1.6527543</c:v>
                </c:pt>
                <c:pt idx="171">
                  <c:v>1.4826682</c:v>
                </c:pt>
                <c:pt idx="172">
                  <c:v>1.3476003999999999</c:v>
                </c:pt>
                <c:pt idx="173">
                  <c:v>1.2385455000000001</c:v>
                </c:pt>
                <c:pt idx="174">
                  <c:v>1.1465002</c:v>
                </c:pt>
                <c:pt idx="175">
                  <c:v>1.070462</c:v>
                </c:pt>
                <c:pt idx="176">
                  <c:v>1.0044295000000001</c:v>
                </c:pt>
                <c:pt idx="177">
                  <c:v>0.94730139999999996</c:v>
                </c:pt>
                <c:pt idx="178">
                  <c:v>0.89757690000000001</c:v>
                </c:pt>
                <c:pt idx="179">
                  <c:v>0.85355539999999996</c:v>
                </c:pt>
                <c:pt idx="180">
                  <c:v>0.81453620000000004</c:v>
                </c:pt>
                <c:pt idx="181">
                  <c:v>0.77961910000000001</c:v>
                </c:pt>
                <c:pt idx="182">
                  <c:v>0.71958980000000006</c:v>
                </c:pt>
                <c:pt idx="183">
                  <c:v>0.65896009999999994</c:v>
                </c:pt>
                <c:pt idx="184">
                  <c:v>0.60983620000000005</c:v>
                </c:pt>
                <c:pt idx="185">
                  <c:v>0.56921639999999996</c:v>
                </c:pt>
                <c:pt idx="186">
                  <c:v>0.5351998</c:v>
                </c:pt>
                <c:pt idx="187">
                  <c:v>0.50618560000000001</c:v>
                </c:pt>
                <c:pt idx="188">
                  <c:v>0.48117339999999997</c:v>
                </c:pt>
                <c:pt idx="189">
                  <c:v>0.45936280000000002</c:v>
                </c:pt>
                <c:pt idx="190">
                  <c:v>0.44015340000000003</c:v>
                </c:pt>
                <c:pt idx="191">
                  <c:v>0.4080376</c:v>
                </c:pt>
                <c:pt idx="192">
                  <c:v>0.38222489999999998</c:v>
                </c:pt>
                <c:pt idx="193">
                  <c:v>0.3611144</c:v>
                </c:pt>
                <c:pt idx="194">
                  <c:v>0.34340559999999998</c:v>
                </c:pt>
                <c:pt idx="195">
                  <c:v>0.32839804</c:v>
                </c:pt>
                <c:pt idx="196">
                  <c:v>0.31559155999999999</c:v>
                </c:pt>
                <c:pt idx="197">
                  <c:v>0.29468092999999995</c:v>
                </c:pt>
                <c:pt idx="198">
                  <c:v>0.27857258000000001</c:v>
                </c:pt>
                <c:pt idx="199">
                  <c:v>0.26586583999999996</c:v>
                </c:pt>
                <c:pt idx="200">
                  <c:v>0.25546028000000004</c:v>
                </c:pt>
                <c:pt idx="201">
                  <c:v>0.24695561000000002</c:v>
                </c:pt>
                <c:pt idx="202">
                  <c:v>0.23985163000000001</c:v>
                </c:pt>
                <c:pt idx="203">
                  <c:v>0.23384820000000001</c:v>
                </c:pt>
                <c:pt idx="204">
                  <c:v>0.22874522</c:v>
                </c:pt>
                <c:pt idx="205">
                  <c:v>0.22434259000000001</c:v>
                </c:pt>
                <c:pt idx="206">
                  <c:v>0.22054025999999999</c:v>
                </c:pt>
                <c:pt idx="207">
                  <c:v>0.21723818</c:v>
                </c:pt>
                <c:pt idx="208">
                  <c:v>0.21183462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4BB-4111-9D15-432F955B8F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928688"/>
        <c:axId val="474929472"/>
      </c:scatterChart>
      <c:valAx>
        <c:axId val="474928688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4929472"/>
        <c:crosses val="autoZero"/>
        <c:crossBetween val="midCat"/>
        <c:majorUnit val="10"/>
      </c:valAx>
      <c:valAx>
        <c:axId val="474929472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dE/dX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4928688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9436623653982465"/>
          <c:y val="4.2812810791813434E-2"/>
          <c:w val="0.24938594652854704"/>
          <c:h val="0.15493819682796106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srim20Ne_EJ212!$P$5</c:f>
          <c:strCache>
            <c:ptCount val="1"/>
            <c:pt idx="0">
              <c:v>srim20Ne_EJ212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srim20Ne_EJ212!$D$20:$D$228</c:f>
              <c:numCache>
                <c:formatCode>0.000000</c:formatCode>
                <c:ptCount val="209"/>
                <c:pt idx="0">
                  <c:v>9.999949999999999E-6</c:v>
                </c:pt>
                <c:pt idx="1">
                  <c:v>1.1249950000000001E-5</c:v>
                </c:pt>
                <c:pt idx="2">
                  <c:v>1.2499949999999999E-5</c:v>
                </c:pt>
                <c:pt idx="3">
                  <c:v>1.374995E-5</c:v>
                </c:pt>
                <c:pt idx="4">
                  <c:v>1.499995E-5</c:v>
                </c:pt>
                <c:pt idx="5">
                  <c:v>1.6249950000000002E-5</c:v>
                </c:pt>
                <c:pt idx="6">
                  <c:v>1.7499950000000002E-5</c:v>
                </c:pt>
                <c:pt idx="7">
                  <c:v>1.8749950000000002E-5</c:v>
                </c:pt>
                <c:pt idx="8">
                  <c:v>1.9999950000000002E-5</c:v>
                </c:pt>
                <c:pt idx="9">
                  <c:v>2.2499950000000001E-5</c:v>
                </c:pt>
                <c:pt idx="10" formatCode="0.00000">
                  <c:v>2.4999950000000001E-5</c:v>
                </c:pt>
                <c:pt idx="11" formatCode="0.00000">
                  <c:v>2.7499950000000001E-5</c:v>
                </c:pt>
                <c:pt idx="12" formatCode="0.00000">
                  <c:v>2.9999950000000001E-5</c:v>
                </c:pt>
                <c:pt idx="13" formatCode="0.00000">
                  <c:v>3.249995E-5</c:v>
                </c:pt>
                <c:pt idx="14" formatCode="0.00000">
                  <c:v>3.499995E-5</c:v>
                </c:pt>
                <c:pt idx="15" formatCode="0.00000">
                  <c:v>3.999995E-5</c:v>
                </c:pt>
                <c:pt idx="16" formatCode="0.00000">
                  <c:v>4.4999950000000006E-5</c:v>
                </c:pt>
                <c:pt idx="17" formatCode="0.00000">
                  <c:v>4.9999950000000006E-5</c:v>
                </c:pt>
                <c:pt idx="18" formatCode="0.00000">
                  <c:v>5.5000000000000002E-5</c:v>
                </c:pt>
                <c:pt idx="19" formatCode="0.00000">
                  <c:v>5.9999999999999995E-5</c:v>
                </c:pt>
                <c:pt idx="20" formatCode="0.00000">
                  <c:v>6.4999999999999994E-5</c:v>
                </c:pt>
                <c:pt idx="21" formatCode="0.00000">
                  <c:v>6.9999999999999994E-5</c:v>
                </c:pt>
                <c:pt idx="22" formatCode="0.00000">
                  <c:v>7.5000000000000007E-5</c:v>
                </c:pt>
                <c:pt idx="23" formatCode="0.00000">
                  <c:v>8.0000000000000007E-5</c:v>
                </c:pt>
                <c:pt idx="24" formatCode="0.00000">
                  <c:v>8.4999999999999993E-5</c:v>
                </c:pt>
                <c:pt idx="25" formatCode="0.00000">
                  <c:v>8.9999999999999992E-5</c:v>
                </c:pt>
                <c:pt idx="26" formatCode="0.00000">
                  <c:v>1E-4</c:v>
                </c:pt>
                <c:pt idx="27" formatCode="0.00000">
                  <c:v>1.125E-4</c:v>
                </c:pt>
                <c:pt idx="28" formatCode="0.00000">
                  <c:v>1.25E-4</c:v>
                </c:pt>
                <c:pt idx="29" formatCode="0.00000">
                  <c:v>1.3749999999999998E-4</c:v>
                </c:pt>
                <c:pt idx="30" formatCode="0.00000">
                  <c:v>1.5000000000000001E-4</c:v>
                </c:pt>
                <c:pt idx="31" formatCode="0.00000">
                  <c:v>1.6249999999999999E-4</c:v>
                </c:pt>
                <c:pt idx="32" formatCode="0.00000">
                  <c:v>1.75E-4</c:v>
                </c:pt>
                <c:pt idx="33" formatCode="0.00000">
                  <c:v>1.875E-4</c:v>
                </c:pt>
                <c:pt idx="34" formatCode="0.00000">
                  <c:v>2.0000000000000001E-4</c:v>
                </c:pt>
                <c:pt idx="35" formatCode="0.00000">
                  <c:v>2.2499999999999999E-4</c:v>
                </c:pt>
                <c:pt idx="36" formatCode="0.00000">
                  <c:v>2.5000000000000001E-4</c:v>
                </c:pt>
                <c:pt idx="37" formatCode="0.00000">
                  <c:v>2.7499999999999996E-4</c:v>
                </c:pt>
                <c:pt idx="38" formatCode="0.00000">
                  <c:v>3.0000000000000003E-4</c:v>
                </c:pt>
                <c:pt idx="39" formatCode="0.00000">
                  <c:v>3.2499999999999999E-4</c:v>
                </c:pt>
                <c:pt idx="40" formatCode="0.00000">
                  <c:v>3.5E-4</c:v>
                </c:pt>
                <c:pt idx="41" formatCode="0.00000">
                  <c:v>4.0000000000000002E-4</c:v>
                </c:pt>
                <c:pt idx="42" formatCode="0.00000">
                  <c:v>4.4999999999999999E-4</c:v>
                </c:pt>
                <c:pt idx="43" formatCode="0.00000">
                  <c:v>5.0000000000000001E-4</c:v>
                </c:pt>
                <c:pt idx="44" formatCode="0.00000">
                  <c:v>5.4999999999999992E-4</c:v>
                </c:pt>
                <c:pt idx="45" formatCode="0.00000">
                  <c:v>6.0000000000000006E-4</c:v>
                </c:pt>
                <c:pt idx="46" formatCode="0.00000">
                  <c:v>6.4999999999999997E-4</c:v>
                </c:pt>
                <c:pt idx="47" formatCode="0.00000">
                  <c:v>6.9999999999999999E-4</c:v>
                </c:pt>
                <c:pt idx="48" formatCode="0.00000">
                  <c:v>7.5000000000000002E-4</c:v>
                </c:pt>
                <c:pt idx="49" formatCode="0.00000">
                  <c:v>8.0000000000000004E-4</c:v>
                </c:pt>
                <c:pt idx="50" formatCode="0.00000">
                  <c:v>8.5000000000000006E-4</c:v>
                </c:pt>
                <c:pt idx="51" formatCode="0.00000">
                  <c:v>8.9999999999999998E-4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1.6250000000000001E-3</c:v>
                </c:pt>
                <c:pt idx="58" formatCode="0.00000">
                  <c:v>1.7500000000000003E-3</c:v>
                </c:pt>
                <c:pt idx="59" formatCode="0.00000">
                  <c:v>1.8749999999999999E-3</c:v>
                </c:pt>
                <c:pt idx="60" formatCode="0.00000">
                  <c:v>2E-3</c:v>
                </c:pt>
                <c:pt idx="61" formatCode="0.00000">
                  <c:v>2.2499999999999998E-3</c:v>
                </c:pt>
                <c:pt idx="62" formatCode="0.00000">
                  <c:v>2.5000000000000001E-3</c:v>
                </c:pt>
                <c:pt idx="63" formatCode="0.00000">
                  <c:v>2.7499999999999998E-3</c:v>
                </c:pt>
                <c:pt idx="64" formatCode="0.00000">
                  <c:v>3.0000000000000001E-3</c:v>
                </c:pt>
                <c:pt idx="65" formatCode="0.00000">
                  <c:v>3.2500000000000003E-3</c:v>
                </c:pt>
                <c:pt idx="66" formatCode="0.00000">
                  <c:v>3.5000000000000005E-3</c:v>
                </c:pt>
                <c:pt idx="67" formatCode="0.00000">
                  <c:v>4.0000000000000001E-3</c:v>
                </c:pt>
                <c:pt idx="68" formatCode="0.00000">
                  <c:v>4.4999999999999997E-3</c:v>
                </c:pt>
                <c:pt idx="69" formatCode="0.00000">
                  <c:v>5.0000000000000001E-3</c:v>
                </c:pt>
                <c:pt idx="70" formatCode="0.00000">
                  <c:v>5.4999999999999997E-3</c:v>
                </c:pt>
                <c:pt idx="71" formatCode="0.00000">
                  <c:v>6.0000000000000001E-3</c:v>
                </c:pt>
                <c:pt idx="72" formatCode="0.00000">
                  <c:v>6.5000000000000006E-3</c:v>
                </c:pt>
                <c:pt idx="73" formatCode="0.00000">
                  <c:v>7.000000000000001E-3</c:v>
                </c:pt>
                <c:pt idx="74" formatCode="0.00000">
                  <c:v>7.4999999999999997E-3</c:v>
                </c:pt>
                <c:pt idx="75" formatCode="0.00000">
                  <c:v>8.0000000000000002E-3</c:v>
                </c:pt>
                <c:pt idx="76" formatCode="0.00000">
                  <c:v>8.5000000000000006E-3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1.3750000000000002E-2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1.7499999999999998E-2</c:v>
                </c:pt>
                <c:pt idx="85" formatCode="0.00000">
                  <c:v>1.8749999999999999E-2</c:v>
                </c:pt>
                <c:pt idx="86" formatCode="0.00000">
                  <c:v>0.02</c:v>
                </c:pt>
                <c:pt idx="87" formatCode="0.000">
                  <c:v>2.2499999999999999E-2</c:v>
                </c:pt>
                <c:pt idx="88" formatCode="0.000">
                  <c:v>2.5000000000000001E-2</c:v>
                </c:pt>
                <c:pt idx="89" formatCode="0.000">
                  <c:v>2.7500000000000004E-2</c:v>
                </c:pt>
                <c:pt idx="90" formatCode="0.000">
                  <c:v>0.03</c:v>
                </c:pt>
                <c:pt idx="91" formatCode="0.000">
                  <c:v>3.2500000000000001E-2</c:v>
                </c:pt>
                <c:pt idx="92" formatCode="0.000">
                  <c:v>3.4999999999999996E-2</c:v>
                </c:pt>
                <c:pt idx="93" formatCode="0.000">
                  <c:v>0.04</c:v>
                </c:pt>
                <c:pt idx="94" formatCode="0.000">
                  <c:v>4.4999999999999998E-2</c:v>
                </c:pt>
                <c:pt idx="95" formatCode="0.000">
                  <c:v>0.05</c:v>
                </c:pt>
                <c:pt idx="96" formatCode="0.000">
                  <c:v>5.5000000000000007E-2</c:v>
                </c:pt>
                <c:pt idx="97" formatCode="0.000">
                  <c:v>0.06</c:v>
                </c:pt>
                <c:pt idx="98" formatCode="0.000">
                  <c:v>6.5000000000000002E-2</c:v>
                </c:pt>
                <c:pt idx="99" formatCode="0.000">
                  <c:v>6.9999999999999993E-2</c:v>
                </c:pt>
                <c:pt idx="100" formatCode="0.000">
                  <c:v>7.4999999999999997E-2</c:v>
                </c:pt>
                <c:pt idx="101" formatCode="0.000">
                  <c:v>0.08</c:v>
                </c:pt>
                <c:pt idx="102" formatCode="0.000">
                  <c:v>8.4999999999999992E-2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0.1875</c:v>
                </c:pt>
                <c:pt idx="112" formatCode="0.000">
                  <c:v>0.2</c:v>
                </c:pt>
                <c:pt idx="113" formatCode="0.000">
                  <c:v>0.22500000000000001</c:v>
                </c:pt>
                <c:pt idx="114" formatCode="0.000">
                  <c:v>0.25</c:v>
                </c:pt>
                <c:pt idx="115" formatCode="0.000">
                  <c:v>0.27500000000000002</c:v>
                </c:pt>
                <c:pt idx="116" formatCode="0.000">
                  <c:v>0.3</c:v>
                </c:pt>
                <c:pt idx="117" formatCode="0.000">
                  <c:v>0.32500000000000001</c:v>
                </c:pt>
                <c:pt idx="118" formatCode="0.000">
                  <c:v>0.35</c:v>
                </c:pt>
                <c:pt idx="119" formatCode="0.000">
                  <c:v>0.4</c:v>
                </c:pt>
                <c:pt idx="120" formatCode="0.000">
                  <c:v>0.45</c:v>
                </c:pt>
                <c:pt idx="121" formatCode="0.000">
                  <c:v>0.5</c:v>
                </c:pt>
                <c:pt idx="122" formatCode="0.000">
                  <c:v>0.55000000000000004</c:v>
                </c:pt>
                <c:pt idx="123" formatCode="0.000">
                  <c:v>0.6</c:v>
                </c:pt>
                <c:pt idx="124" formatCode="0.000">
                  <c:v>0.65</c:v>
                </c:pt>
                <c:pt idx="125" formatCode="0.000">
                  <c:v>0.7</c:v>
                </c:pt>
                <c:pt idx="126" formatCode="0.000">
                  <c:v>0.75</c:v>
                </c:pt>
                <c:pt idx="127" formatCode="0.000">
                  <c:v>0.8</c:v>
                </c:pt>
                <c:pt idx="128" formatCode="0.000">
                  <c:v>0.85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1.875</c:v>
                </c:pt>
                <c:pt idx="138" formatCode="0.000">
                  <c:v>2</c:v>
                </c:pt>
                <c:pt idx="139" formatCode="0.000">
                  <c:v>2.25</c:v>
                </c:pt>
                <c:pt idx="140" formatCode="0.000">
                  <c:v>2.5</c:v>
                </c:pt>
                <c:pt idx="141" formatCode="0.000">
                  <c:v>2.75</c:v>
                </c:pt>
                <c:pt idx="142" formatCode="0.000">
                  <c:v>3</c:v>
                </c:pt>
                <c:pt idx="143" formatCode="0.000">
                  <c:v>3.25</c:v>
                </c:pt>
                <c:pt idx="144" formatCode="0.000">
                  <c:v>3.5</c:v>
                </c:pt>
                <c:pt idx="145" formatCode="0.000">
                  <c:v>4</c:v>
                </c:pt>
                <c:pt idx="146" formatCode="0.000">
                  <c:v>4.5</c:v>
                </c:pt>
                <c:pt idx="147" formatCode="0.000">
                  <c:v>5</c:v>
                </c:pt>
                <c:pt idx="148" formatCode="0.000">
                  <c:v>5.5</c:v>
                </c:pt>
                <c:pt idx="149" formatCode="0.000">
                  <c:v>6</c:v>
                </c:pt>
                <c:pt idx="150" formatCode="0.000">
                  <c:v>6.5</c:v>
                </c:pt>
                <c:pt idx="151" formatCode="0.000">
                  <c:v>7</c:v>
                </c:pt>
                <c:pt idx="152" formatCode="0.000">
                  <c:v>7.5</c:v>
                </c:pt>
                <c:pt idx="153" formatCode="0.000">
                  <c:v>8</c:v>
                </c:pt>
                <c:pt idx="154" formatCode="0.000">
                  <c:v>8.5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18.75</c:v>
                </c:pt>
                <c:pt idx="164" formatCode="0.000">
                  <c:v>20</c:v>
                </c:pt>
                <c:pt idx="165" formatCode="0.000">
                  <c:v>22.5</c:v>
                </c:pt>
                <c:pt idx="166" formatCode="0.000">
                  <c:v>25</c:v>
                </c:pt>
                <c:pt idx="167" formatCode="0.000">
                  <c:v>27.5</c:v>
                </c:pt>
                <c:pt idx="168" formatCode="0.000">
                  <c:v>30</c:v>
                </c:pt>
                <c:pt idx="169" formatCode="0.000">
                  <c:v>32.5</c:v>
                </c:pt>
                <c:pt idx="170" formatCode="0.000">
                  <c:v>35</c:v>
                </c:pt>
                <c:pt idx="171" formatCode="0.000">
                  <c:v>40</c:v>
                </c:pt>
                <c:pt idx="172" formatCode="0.000">
                  <c:v>45</c:v>
                </c:pt>
                <c:pt idx="173" formatCode="0.000">
                  <c:v>50</c:v>
                </c:pt>
                <c:pt idx="174" formatCode="0.000">
                  <c:v>55</c:v>
                </c:pt>
                <c:pt idx="175" formatCode="0.000">
                  <c:v>60</c:v>
                </c:pt>
                <c:pt idx="176" formatCode="0.000">
                  <c:v>65</c:v>
                </c:pt>
                <c:pt idx="177" formatCode="0.000">
                  <c:v>70</c:v>
                </c:pt>
                <c:pt idx="178" formatCode="0.000">
                  <c:v>75</c:v>
                </c:pt>
                <c:pt idx="179" formatCode="0.000">
                  <c:v>80</c:v>
                </c:pt>
                <c:pt idx="180" formatCode="0.000">
                  <c:v>85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187.5</c:v>
                </c:pt>
                <c:pt idx="190" formatCode="0.000">
                  <c:v>200</c:v>
                </c:pt>
                <c:pt idx="191" formatCode="0.000">
                  <c:v>225</c:v>
                </c:pt>
                <c:pt idx="192" formatCode="0.000">
                  <c:v>250</c:v>
                </c:pt>
                <c:pt idx="193" formatCode="0.000">
                  <c:v>275</c:v>
                </c:pt>
                <c:pt idx="194" formatCode="0.000">
                  <c:v>300</c:v>
                </c:pt>
                <c:pt idx="195" formatCode="0.000">
                  <c:v>325</c:v>
                </c:pt>
                <c:pt idx="196" formatCode="0.000">
                  <c:v>350</c:v>
                </c:pt>
                <c:pt idx="197" formatCode="0.000">
                  <c:v>400</c:v>
                </c:pt>
                <c:pt idx="198" formatCode="0.000">
                  <c:v>450</c:v>
                </c:pt>
                <c:pt idx="199" formatCode="0.000">
                  <c:v>500</c:v>
                </c:pt>
                <c:pt idx="200" formatCode="0.000">
                  <c:v>550</c:v>
                </c:pt>
                <c:pt idx="201" formatCode="0.000">
                  <c:v>600</c:v>
                </c:pt>
                <c:pt idx="202" formatCode="0.000">
                  <c:v>650</c:v>
                </c:pt>
                <c:pt idx="203" formatCode="0.000">
                  <c:v>700</c:v>
                </c:pt>
                <c:pt idx="204" formatCode="0.000">
                  <c:v>750</c:v>
                </c:pt>
                <c:pt idx="205" formatCode="0.000">
                  <c:v>800</c:v>
                </c:pt>
                <c:pt idx="206" formatCode="0.000">
                  <c:v>850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srim20Ne_EJ212!$J$20:$J$228</c:f>
              <c:numCache>
                <c:formatCode>0.000</c:formatCode>
                <c:ptCount val="209"/>
                <c:pt idx="0">
                  <c:v>2.1999999999999997E-3</c:v>
                </c:pt>
                <c:pt idx="1">
                  <c:v>2.4000000000000002E-3</c:v>
                </c:pt>
                <c:pt idx="2">
                  <c:v>2.5000000000000001E-3</c:v>
                </c:pt>
                <c:pt idx="3">
                  <c:v>2.5999999999999999E-3</c:v>
                </c:pt>
                <c:pt idx="4">
                  <c:v>2.8E-3</c:v>
                </c:pt>
                <c:pt idx="5">
                  <c:v>2.9000000000000002E-3</c:v>
                </c:pt>
                <c:pt idx="6">
                  <c:v>3.0000000000000001E-3</c:v>
                </c:pt>
                <c:pt idx="7">
                  <c:v>3.2000000000000002E-3</c:v>
                </c:pt>
                <c:pt idx="8">
                  <c:v>3.3E-3</c:v>
                </c:pt>
                <c:pt idx="9">
                  <c:v>3.5000000000000005E-3</c:v>
                </c:pt>
                <c:pt idx="10">
                  <c:v>3.8E-3</c:v>
                </c:pt>
                <c:pt idx="11">
                  <c:v>4.0000000000000001E-3</c:v>
                </c:pt>
                <c:pt idx="12">
                  <c:v>4.2000000000000006E-3</c:v>
                </c:pt>
                <c:pt idx="13">
                  <c:v>4.3999999999999994E-3</c:v>
                </c:pt>
                <c:pt idx="14">
                  <c:v>4.5999999999999999E-3</c:v>
                </c:pt>
                <c:pt idx="15">
                  <c:v>5.0000000000000001E-3</c:v>
                </c:pt>
                <c:pt idx="16">
                  <c:v>5.4000000000000003E-3</c:v>
                </c:pt>
                <c:pt idx="17">
                  <c:v>5.8000000000000005E-3</c:v>
                </c:pt>
                <c:pt idx="18">
                  <c:v>6.1999999999999998E-3</c:v>
                </c:pt>
                <c:pt idx="19">
                  <c:v>6.6E-3</c:v>
                </c:pt>
                <c:pt idx="20">
                  <c:v>7.000000000000001E-3</c:v>
                </c:pt>
                <c:pt idx="21">
                  <c:v>7.2999999999999992E-3</c:v>
                </c:pt>
                <c:pt idx="22">
                  <c:v>7.7000000000000002E-3</c:v>
                </c:pt>
                <c:pt idx="23">
                  <c:v>8.0000000000000002E-3</c:v>
                </c:pt>
                <c:pt idx="24">
                  <c:v>8.4000000000000012E-3</c:v>
                </c:pt>
                <c:pt idx="25">
                  <c:v>8.6999999999999994E-3</c:v>
                </c:pt>
                <c:pt idx="26">
                  <c:v>9.4000000000000004E-3</c:v>
                </c:pt>
                <c:pt idx="27">
                  <c:v>1.03E-2</c:v>
                </c:pt>
                <c:pt idx="28">
                  <c:v>1.11E-2</c:v>
                </c:pt>
                <c:pt idx="29">
                  <c:v>1.1899999999999999E-2</c:v>
                </c:pt>
                <c:pt idx="30">
                  <c:v>1.2699999999999999E-2</c:v>
                </c:pt>
                <c:pt idx="31">
                  <c:v>1.3500000000000002E-2</c:v>
                </c:pt>
                <c:pt idx="32">
                  <c:v>1.4299999999999998E-2</c:v>
                </c:pt>
                <c:pt idx="33">
                  <c:v>1.5099999999999999E-2</c:v>
                </c:pt>
                <c:pt idx="34">
                  <c:v>1.5900000000000001E-2</c:v>
                </c:pt>
                <c:pt idx="35">
                  <c:v>1.7499999999999998E-2</c:v>
                </c:pt>
                <c:pt idx="36">
                  <c:v>1.9099999999999999E-2</c:v>
                </c:pt>
                <c:pt idx="37">
                  <c:v>2.06E-2</c:v>
                </c:pt>
                <c:pt idx="38">
                  <c:v>2.2200000000000001E-2</c:v>
                </c:pt>
                <c:pt idx="39">
                  <c:v>2.3699999999999999E-2</c:v>
                </c:pt>
                <c:pt idx="40">
                  <c:v>2.53E-2</c:v>
                </c:pt>
                <c:pt idx="41">
                  <c:v>2.8299999999999999E-2</c:v>
                </c:pt>
                <c:pt idx="42">
                  <c:v>3.1399999999999997E-2</c:v>
                </c:pt>
                <c:pt idx="43">
                  <c:v>3.4499999999999996E-2</c:v>
                </c:pt>
                <c:pt idx="44">
                  <c:v>3.7600000000000001E-2</c:v>
                </c:pt>
                <c:pt idx="45">
                  <c:v>4.07E-2</c:v>
                </c:pt>
                <c:pt idx="46">
                  <c:v>4.3799999999999999E-2</c:v>
                </c:pt>
                <c:pt idx="47">
                  <c:v>4.6800000000000001E-2</c:v>
                </c:pt>
                <c:pt idx="48">
                  <c:v>0.05</c:v>
                </c:pt>
                <c:pt idx="49">
                  <c:v>5.3100000000000001E-2</c:v>
                </c:pt>
                <c:pt idx="50">
                  <c:v>5.6200000000000007E-2</c:v>
                </c:pt>
                <c:pt idx="51">
                  <c:v>5.9299999999999999E-2</c:v>
                </c:pt>
                <c:pt idx="52">
                  <c:v>6.5600000000000006E-2</c:v>
                </c:pt>
                <c:pt idx="53">
                  <c:v>7.3499999999999996E-2</c:v>
                </c:pt>
                <c:pt idx="54">
                  <c:v>8.14E-2</c:v>
                </c:pt>
                <c:pt idx="55">
                  <c:v>8.9400000000000007E-2</c:v>
                </c:pt>
                <c:pt idx="56">
                  <c:v>9.7299999999999998E-2</c:v>
                </c:pt>
                <c:pt idx="57">
                  <c:v>0.10529999999999999</c:v>
                </c:pt>
                <c:pt idx="58">
                  <c:v>0.11339999999999999</c:v>
                </c:pt>
                <c:pt idx="59">
                  <c:v>0.12139999999999999</c:v>
                </c:pt>
                <c:pt idx="60">
                  <c:v>0.1295</c:v>
                </c:pt>
                <c:pt idx="61">
                  <c:v>0.14530000000000001</c:v>
                </c:pt>
                <c:pt idx="62">
                  <c:v>0.1608</c:v>
                </c:pt>
                <c:pt idx="63">
                  <c:v>0.17609999999999998</c:v>
                </c:pt>
                <c:pt idx="64">
                  <c:v>0.19119999999999998</c:v>
                </c:pt>
                <c:pt idx="65">
                  <c:v>0.20630000000000001</c:v>
                </c:pt>
                <c:pt idx="66">
                  <c:v>0.2213</c:v>
                </c:pt>
                <c:pt idx="67">
                  <c:v>0.25119999999999998</c:v>
                </c:pt>
                <c:pt idx="68">
                  <c:v>0.28110000000000002</c:v>
                </c:pt>
                <c:pt idx="69">
                  <c:v>0.311</c:v>
                </c:pt>
                <c:pt idx="70">
                  <c:v>0.34089999999999998</c:v>
                </c:pt>
                <c:pt idx="71">
                  <c:v>0.37069999999999997</c:v>
                </c:pt>
                <c:pt idx="72">
                  <c:v>0.40039999999999998</c:v>
                </c:pt>
                <c:pt idx="73">
                  <c:v>0.42990000000000006</c:v>
                </c:pt>
                <c:pt idx="74">
                  <c:v>0.45919999999999994</c:v>
                </c:pt>
                <c:pt idx="75">
                  <c:v>0.48830000000000001</c:v>
                </c:pt>
                <c:pt idx="76">
                  <c:v>0.51719999999999999</c:v>
                </c:pt>
                <c:pt idx="77">
                  <c:v>0.54589999999999994</c:v>
                </c:pt>
                <c:pt idx="78">
                  <c:v>0.60229999999999995</c:v>
                </c:pt>
                <c:pt idx="79">
                  <c:v>0.67130000000000001</c:v>
                </c:pt>
                <c:pt idx="80">
                  <c:v>0.73840000000000006</c:v>
                </c:pt>
                <c:pt idx="81">
                  <c:v>0.80370000000000008</c:v>
                </c:pt>
                <c:pt idx="82">
                  <c:v>0.86720000000000008</c:v>
                </c:pt>
                <c:pt idx="83">
                  <c:v>0.92899999999999994</c:v>
                </c:pt>
                <c:pt idx="84" formatCode="0.00">
                  <c:v>0.98919999999999997</c:v>
                </c:pt>
                <c:pt idx="85" formatCode="0.00">
                  <c:v>1.05</c:v>
                </c:pt>
                <c:pt idx="86" formatCode="0.00">
                  <c:v>1.1000000000000001</c:v>
                </c:pt>
                <c:pt idx="87" formatCode="0.00">
                  <c:v>1.21</c:v>
                </c:pt>
                <c:pt idx="88" formatCode="0.00">
                  <c:v>1.32</c:v>
                </c:pt>
                <c:pt idx="89" formatCode="0.00">
                  <c:v>1.42</c:v>
                </c:pt>
                <c:pt idx="90" formatCode="0.00">
                  <c:v>1.51</c:v>
                </c:pt>
                <c:pt idx="91" formatCode="0.00">
                  <c:v>1.61</c:v>
                </c:pt>
                <c:pt idx="92" formatCode="0.00">
                  <c:v>1.69</c:v>
                </c:pt>
                <c:pt idx="93" formatCode="0.00">
                  <c:v>1.86</c:v>
                </c:pt>
                <c:pt idx="94" formatCode="0.00">
                  <c:v>2.02</c:v>
                </c:pt>
                <c:pt idx="95" formatCode="0.00">
                  <c:v>2.17</c:v>
                </c:pt>
                <c:pt idx="96" formatCode="0.00">
                  <c:v>2.31</c:v>
                </c:pt>
                <c:pt idx="97" formatCode="0.00">
                  <c:v>2.4500000000000002</c:v>
                </c:pt>
                <c:pt idx="98" formatCode="0.00">
                  <c:v>2.58</c:v>
                </c:pt>
                <c:pt idx="99" formatCode="0.00">
                  <c:v>2.7</c:v>
                </c:pt>
                <c:pt idx="100" formatCode="0.00">
                  <c:v>2.82</c:v>
                </c:pt>
                <c:pt idx="101" formatCode="0.00">
                  <c:v>2.94</c:v>
                </c:pt>
                <c:pt idx="102" formatCode="0.00">
                  <c:v>3.05</c:v>
                </c:pt>
                <c:pt idx="103" formatCode="0.00">
                  <c:v>3.17</c:v>
                </c:pt>
                <c:pt idx="104" formatCode="0.00">
                  <c:v>3.38</c:v>
                </c:pt>
                <c:pt idx="105" formatCode="0.00">
                  <c:v>3.63</c:v>
                </c:pt>
                <c:pt idx="106" formatCode="0.00">
                  <c:v>3.87</c:v>
                </c:pt>
                <c:pt idx="107" formatCode="0.00">
                  <c:v>4.09</c:v>
                </c:pt>
                <c:pt idx="108" formatCode="0.00">
                  <c:v>4.3099999999999996</c:v>
                </c:pt>
                <c:pt idx="109" formatCode="0.00">
                  <c:v>4.5199999999999996</c:v>
                </c:pt>
                <c:pt idx="110" formatCode="0.00">
                  <c:v>4.72</c:v>
                </c:pt>
                <c:pt idx="111" formatCode="0.00">
                  <c:v>4.92</c:v>
                </c:pt>
                <c:pt idx="112" formatCode="0.00">
                  <c:v>5.1100000000000003</c:v>
                </c:pt>
                <c:pt idx="113" formatCode="0.00">
                  <c:v>5.48</c:v>
                </c:pt>
                <c:pt idx="114" formatCode="0.00">
                  <c:v>5.83</c:v>
                </c:pt>
                <c:pt idx="115" formatCode="0.00">
                  <c:v>6.18</c:v>
                </c:pt>
                <c:pt idx="116" formatCode="0.00">
                  <c:v>6.51</c:v>
                </c:pt>
                <c:pt idx="117" formatCode="0.00">
                  <c:v>6.83</c:v>
                </c:pt>
                <c:pt idx="118" formatCode="0.00">
                  <c:v>7.15</c:v>
                </c:pt>
                <c:pt idx="119" formatCode="0.00">
                  <c:v>7.78</c:v>
                </c:pt>
                <c:pt idx="120" formatCode="0.00">
                  <c:v>8.39</c:v>
                </c:pt>
                <c:pt idx="121" formatCode="0.00">
                  <c:v>9</c:v>
                </c:pt>
                <c:pt idx="122" formatCode="0.00">
                  <c:v>9.6</c:v>
                </c:pt>
                <c:pt idx="123" formatCode="0.00">
                  <c:v>10.19</c:v>
                </c:pt>
                <c:pt idx="124" formatCode="0.00">
                  <c:v>10.79</c:v>
                </c:pt>
                <c:pt idx="125" formatCode="0.00">
                  <c:v>11.39</c:v>
                </c:pt>
                <c:pt idx="126" formatCode="0.00">
                  <c:v>11.99</c:v>
                </c:pt>
                <c:pt idx="127" formatCode="0.00">
                  <c:v>12.6</c:v>
                </c:pt>
                <c:pt idx="128" formatCode="0.00">
                  <c:v>13.21</c:v>
                </c:pt>
                <c:pt idx="129" formatCode="0.00">
                  <c:v>13.83</c:v>
                </c:pt>
                <c:pt idx="130" formatCode="0.00">
                  <c:v>15.09</c:v>
                </c:pt>
                <c:pt idx="131" formatCode="0.00">
                  <c:v>16.71</c:v>
                </c:pt>
                <c:pt idx="132" formatCode="0.00">
                  <c:v>18.38</c:v>
                </c:pt>
                <c:pt idx="133" formatCode="0.00">
                  <c:v>20.100000000000001</c:v>
                </c:pt>
                <c:pt idx="134" formatCode="0.00">
                  <c:v>21.88</c:v>
                </c:pt>
                <c:pt idx="135" formatCode="0.00">
                  <c:v>23.72</c:v>
                </c:pt>
                <c:pt idx="136" formatCode="0.00">
                  <c:v>25.61</c:v>
                </c:pt>
                <c:pt idx="137" formatCode="0.00">
                  <c:v>27.57</c:v>
                </c:pt>
                <c:pt idx="138" formatCode="0.00">
                  <c:v>29.58</c:v>
                </c:pt>
                <c:pt idx="139" formatCode="0.00">
                  <c:v>33.76</c:v>
                </c:pt>
                <c:pt idx="140" formatCode="0.00">
                  <c:v>38.119999999999997</c:v>
                </c:pt>
                <c:pt idx="141" formatCode="0.00">
                  <c:v>42.71</c:v>
                </c:pt>
                <c:pt idx="142" formatCode="0.00">
                  <c:v>47.52</c:v>
                </c:pt>
                <c:pt idx="143" formatCode="0.00">
                  <c:v>52.56</c:v>
                </c:pt>
                <c:pt idx="144" formatCode="0.00">
                  <c:v>57.82</c:v>
                </c:pt>
                <c:pt idx="145" formatCode="0.00">
                  <c:v>68.97</c:v>
                </c:pt>
                <c:pt idx="146" formatCode="0.00">
                  <c:v>80.989999999999995</c:v>
                </c:pt>
                <c:pt idx="147" formatCode="0.00">
                  <c:v>93.85</c:v>
                </c:pt>
                <c:pt idx="148" formatCode="0.00">
                  <c:v>107.54</c:v>
                </c:pt>
                <c:pt idx="149" formatCode="0.00">
                  <c:v>122.05</c:v>
                </c:pt>
                <c:pt idx="150" formatCode="0.00">
                  <c:v>137.38999999999999</c:v>
                </c:pt>
                <c:pt idx="151" formatCode="0.00">
                  <c:v>153.55000000000001</c:v>
                </c:pt>
                <c:pt idx="152" formatCode="0.00">
                  <c:v>170.53</c:v>
                </c:pt>
                <c:pt idx="153" formatCode="0.00">
                  <c:v>188.32</c:v>
                </c:pt>
                <c:pt idx="154" formatCode="0.00">
                  <c:v>206.93</c:v>
                </c:pt>
                <c:pt idx="155" formatCode="0.00">
                  <c:v>226.36</c:v>
                </c:pt>
                <c:pt idx="156" formatCode="0.00">
                  <c:v>267.66000000000003</c:v>
                </c:pt>
                <c:pt idx="157" formatCode="0.00">
                  <c:v>323.89</c:v>
                </c:pt>
                <c:pt idx="158" formatCode="0.00">
                  <c:v>385.27</c:v>
                </c:pt>
                <c:pt idx="159" formatCode="0.00">
                  <c:v>451.81</c:v>
                </c:pt>
                <c:pt idx="160" formatCode="0.00">
                  <c:v>523.52</c:v>
                </c:pt>
                <c:pt idx="161" formatCode="0.00">
                  <c:v>600.38</c:v>
                </c:pt>
                <c:pt idx="162" formatCode="0.00">
                  <c:v>682.36</c:v>
                </c:pt>
                <c:pt idx="163" formatCode="0.00">
                  <c:v>769.44</c:v>
                </c:pt>
                <c:pt idx="164" formatCode="0.00">
                  <c:v>861.55</c:v>
                </c:pt>
                <c:pt idx="165" formatCode="0.00">
                  <c:v>1060</c:v>
                </c:pt>
                <c:pt idx="166" formatCode="0.0">
                  <c:v>1280</c:v>
                </c:pt>
                <c:pt idx="167" formatCode="0.0">
                  <c:v>1510</c:v>
                </c:pt>
                <c:pt idx="168" formatCode="0.0">
                  <c:v>1770</c:v>
                </c:pt>
                <c:pt idx="169" formatCode="0.0">
                  <c:v>2040</c:v>
                </c:pt>
                <c:pt idx="170" formatCode="0.0">
                  <c:v>2320</c:v>
                </c:pt>
                <c:pt idx="171" formatCode="0.0">
                  <c:v>2950</c:v>
                </c:pt>
                <c:pt idx="172" formatCode="0.0">
                  <c:v>3640</c:v>
                </c:pt>
                <c:pt idx="173" formatCode="0.0">
                  <c:v>4400</c:v>
                </c:pt>
                <c:pt idx="174" formatCode="0.0">
                  <c:v>5220</c:v>
                </c:pt>
                <c:pt idx="175" formatCode="0.0">
                  <c:v>6100</c:v>
                </c:pt>
                <c:pt idx="176" formatCode="0.0">
                  <c:v>7040</c:v>
                </c:pt>
                <c:pt idx="177" formatCode="0.0">
                  <c:v>8050.0000000000009</c:v>
                </c:pt>
                <c:pt idx="178" formatCode="0.0">
                  <c:v>9110</c:v>
                </c:pt>
                <c:pt idx="179" formatCode="0.0">
                  <c:v>10220</c:v>
                </c:pt>
                <c:pt idx="180" formatCode="0.0">
                  <c:v>11400</c:v>
                </c:pt>
                <c:pt idx="181" formatCode="0.0">
                  <c:v>12620</c:v>
                </c:pt>
                <c:pt idx="182" formatCode="0.0">
                  <c:v>15240</c:v>
                </c:pt>
                <c:pt idx="183" formatCode="0.0">
                  <c:v>18790</c:v>
                </c:pt>
                <c:pt idx="184" formatCode="0.0">
                  <c:v>22640</c:v>
                </c:pt>
                <c:pt idx="185" formatCode="0.0">
                  <c:v>26790</c:v>
                </c:pt>
                <c:pt idx="186" formatCode="0.0">
                  <c:v>31220</c:v>
                </c:pt>
                <c:pt idx="187" formatCode="0.0">
                  <c:v>35920</c:v>
                </c:pt>
                <c:pt idx="188" formatCode="0.0">
                  <c:v>40870</c:v>
                </c:pt>
                <c:pt idx="189" formatCode="0.0">
                  <c:v>46070</c:v>
                </c:pt>
                <c:pt idx="190" formatCode="0.0">
                  <c:v>51510</c:v>
                </c:pt>
                <c:pt idx="191" formatCode="0.0">
                  <c:v>63050</c:v>
                </c:pt>
                <c:pt idx="192" formatCode="0.0">
                  <c:v>75430</c:v>
                </c:pt>
                <c:pt idx="193" formatCode="0.0">
                  <c:v>88590</c:v>
                </c:pt>
                <c:pt idx="194" formatCode="0.0">
                  <c:v>102470</c:v>
                </c:pt>
                <c:pt idx="195" formatCode="0.0">
                  <c:v>117030</c:v>
                </c:pt>
                <c:pt idx="196" formatCode="0.0">
                  <c:v>132220</c:v>
                </c:pt>
                <c:pt idx="197" formatCode="0.0">
                  <c:v>164290</c:v>
                </c:pt>
                <c:pt idx="198" formatCode="0.0">
                  <c:v>198410</c:v>
                </c:pt>
                <c:pt idx="199" formatCode="0.0">
                  <c:v>234340</c:v>
                </c:pt>
                <c:pt idx="200" formatCode="0.0">
                  <c:v>271860</c:v>
                </c:pt>
                <c:pt idx="201" formatCode="0.0">
                  <c:v>310790</c:v>
                </c:pt>
                <c:pt idx="202" formatCode="0.0">
                  <c:v>350960</c:v>
                </c:pt>
                <c:pt idx="203" formatCode="0.0">
                  <c:v>392240</c:v>
                </c:pt>
                <c:pt idx="204" formatCode="0.0">
                  <c:v>434510</c:v>
                </c:pt>
                <c:pt idx="205" formatCode="0.0">
                  <c:v>477660</c:v>
                </c:pt>
                <c:pt idx="206" formatCode="0.0">
                  <c:v>521600</c:v>
                </c:pt>
                <c:pt idx="207" formatCode="0.0">
                  <c:v>566260</c:v>
                </c:pt>
                <c:pt idx="208" formatCode="0.0">
                  <c:v>657400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070-4B59-B87D-A7E538A475B9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srim20Ne_EJ212!$D$20:$D$228</c:f>
              <c:numCache>
                <c:formatCode>0.000000</c:formatCode>
                <c:ptCount val="209"/>
                <c:pt idx="0">
                  <c:v>9.999949999999999E-6</c:v>
                </c:pt>
                <c:pt idx="1">
                  <c:v>1.1249950000000001E-5</c:v>
                </c:pt>
                <c:pt idx="2">
                  <c:v>1.2499949999999999E-5</c:v>
                </c:pt>
                <c:pt idx="3">
                  <c:v>1.374995E-5</c:v>
                </c:pt>
                <c:pt idx="4">
                  <c:v>1.499995E-5</c:v>
                </c:pt>
                <c:pt idx="5">
                  <c:v>1.6249950000000002E-5</c:v>
                </c:pt>
                <c:pt idx="6">
                  <c:v>1.7499950000000002E-5</c:v>
                </c:pt>
                <c:pt idx="7">
                  <c:v>1.8749950000000002E-5</c:v>
                </c:pt>
                <c:pt idx="8">
                  <c:v>1.9999950000000002E-5</c:v>
                </c:pt>
                <c:pt idx="9">
                  <c:v>2.2499950000000001E-5</c:v>
                </c:pt>
                <c:pt idx="10" formatCode="0.00000">
                  <c:v>2.4999950000000001E-5</c:v>
                </c:pt>
                <c:pt idx="11" formatCode="0.00000">
                  <c:v>2.7499950000000001E-5</c:v>
                </c:pt>
                <c:pt idx="12" formatCode="0.00000">
                  <c:v>2.9999950000000001E-5</c:v>
                </c:pt>
                <c:pt idx="13" formatCode="0.00000">
                  <c:v>3.249995E-5</c:v>
                </c:pt>
                <c:pt idx="14" formatCode="0.00000">
                  <c:v>3.499995E-5</c:v>
                </c:pt>
                <c:pt idx="15" formatCode="0.00000">
                  <c:v>3.999995E-5</c:v>
                </c:pt>
                <c:pt idx="16" formatCode="0.00000">
                  <c:v>4.4999950000000006E-5</c:v>
                </c:pt>
                <c:pt idx="17" formatCode="0.00000">
                  <c:v>4.9999950000000006E-5</c:v>
                </c:pt>
                <c:pt idx="18" formatCode="0.00000">
                  <c:v>5.5000000000000002E-5</c:v>
                </c:pt>
                <c:pt idx="19" formatCode="0.00000">
                  <c:v>5.9999999999999995E-5</c:v>
                </c:pt>
                <c:pt idx="20" formatCode="0.00000">
                  <c:v>6.4999999999999994E-5</c:v>
                </c:pt>
                <c:pt idx="21" formatCode="0.00000">
                  <c:v>6.9999999999999994E-5</c:v>
                </c:pt>
                <c:pt idx="22" formatCode="0.00000">
                  <c:v>7.5000000000000007E-5</c:v>
                </c:pt>
                <c:pt idx="23" formatCode="0.00000">
                  <c:v>8.0000000000000007E-5</c:v>
                </c:pt>
                <c:pt idx="24" formatCode="0.00000">
                  <c:v>8.4999999999999993E-5</c:v>
                </c:pt>
                <c:pt idx="25" formatCode="0.00000">
                  <c:v>8.9999999999999992E-5</c:v>
                </c:pt>
                <c:pt idx="26" formatCode="0.00000">
                  <c:v>1E-4</c:v>
                </c:pt>
                <c:pt idx="27" formatCode="0.00000">
                  <c:v>1.125E-4</c:v>
                </c:pt>
                <c:pt idx="28" formatCode="0.00000">
                  <c:v>1.25E-4</c:v>
                </c:pt>
                <c:pt idx="29" formatCode="0.00000">
                  <c:v>1.3749999999999998E-4</c:v>
                </c:pt>
                <c:pt idx="30" formatCode="0.00000">
                  <c:v>1.5000000000000001E-4</c:v>
                </c:pt>
                <c:pt idx="31" formatCode="0.00000">
                  <c:v>1.6249999999999999E-4</c:v>
                </c:pt>
                <c:pt idx="32" formatCode="0.00000">
                  <c:v>1.75E-4</c:v>
                </c:pt>
                <c:pt idx="33" formatCode="0.00000">
                  <c:v>1.875E-4</c:v>
                </c:pt>
                <c:pt idx="34" formatCode="0.00000">
                  <c:v>2.0000000000000001E-4</c:v>
                </c:pt>
                <c:pt idx="35" formatCode="0.00000">
                  <c:v>2.2499999999999999E-4</c:v>
                </c:pt>
                <c:pt idx="36" formatCode="0.00000">
                  <c:v>2.5000000000000001E-4</c:v>
                </c:pt>
                <c:pt idx="37" formatCode="0.00000">
                  <c:v>2.7499999999999996E-4</c:v>
                </c:pt>
                <c:pt idx="38" formatCode="0.00000">
                  <c:v>3.0000000000000003E-4</c:v>
                </c:pt>
                <c:pt idx="39" formatCode="0.00000">
                  <c:v>3.2499999999999999E-4</c:v>
                </c:pt>
                <c:pt idx="40" formatCode="0.00000">
                  <c:v>3.5E-4</c:v>
                </c:pt>
                <c:pt idx="41" formatCode="0.00000">
                  <c:v>4.0000000000000002E-4</c:v>
                </c:pt>
                <c:pt idx="42" formatCode="0.00000">
                  <c:v>4.4999999999999999E-4</c:v>
                </c:pt>
                <c:pt idx="43" formatCode="0.00000">
                  <c:v>5.0000000000000001E-4</c:v>
                </c:pt>
                <c:pt idx="44" formatCode="0.00000">
                  <c:v>5.4999999999999992E-4</c:v>
                </c:pt>
                <c:pt idx="45" formatCode="0.00000">
                  <c:v>6.0000000000000006E-4</c:v>
                </c:pt>
                <c:pt idx="46" formatCode="0.00000">
                  <c:v>6.4999999999999997E-4</c:v>
                </c:pt>
                <c:pt idx="47" formatCode="0.00000">
                  <c:v>6.9999999999999999E-4</c:v>
                </c:pt>
                <c:pt idx="48" formatCode="0.00000">
                  <c:v>7.5000000000000002E-4</c:v>
                </c:pt>
                <c:pt idx="49" formatCode="0.00000">
                  <c:v>8.0000000000000004E-4</c:v>
                </c:pt>
                <c:pt idx="50" formatCode="0.00000">
                  <c:v>8.5000000000000006E-4</c:v>
                </c:pt>
                <c:pt idx="51" formatCode="0.00000">
                  <c:v>8.9999999999999998E-4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1.6250000000000001E-3</c:v>
                </c:pt>
                <c:pt idx="58" formatCode="0.00000">
                  <c:v>1.7500000000000003E-3</c:v>
                </c:pt>
                <c:pt idx="59" formatCode="0.00000">
                  <c:v>1.8749999999999999E-3</c:v>
                </c:pt>
                <c:pt idx="60" formatCode="0.00000">
                  <c:v>2E-3</c:v>
                </c:pt>
                <c:pt idx="61" formatCode="0.00000">
                  <c:v>2.2499999999999998E-3</c:v>
                </c:pt>
                <c:pt idx="62" formatCode="0.00000">
                  <c:v>2.5000000000000001E-3</c:v>
                </c:pt>
                <c:pt idx="63" formatCode="0.00000">
                  <c:v>2.7499999999999998E-3</c:v>
                </c:pt>
                <c:pt idx="64" formatCode="0.00000">
                  <c:v>3.0000000000000001E-3</c:v>
                </c:pt>
                <c:pt idx="65" formatCode="0.00000">
                  <c:v>3.2500000000000003E-3</c:v>
                </c:pt>
                <c:pt idx="66" formatCode="0.00000">
                  <c:v>3.5000000000000005E-3</c:v>
                </c:pt>
                <c:pt idx="67" formatCode="0.00000">
                  <c:v>4.0000000000000001E-3</c:v>
                </c:pt>
                <c:pt idx="68" formatCode="0.00000">
                  <c:v>4.4999999999999997E-3</c:v>
                </c:pt>
                <c:pt idx="69" formatCode="0.00000">
                  <c:v>5.0000000000000001E-3</c:v>
                </c:pt>
                <c:pt idx="70" formatCode="0.00000">
                  <c:v>5.4999999999999997E-3</c:v>
                </c:pt>
                <c:pt idx="71" formatCode="0.00000">
                  <c:v>6.0000000000000001E-3</c:v>
                </c:pt>
                <c:pt idx="72" formatCode="0.00000">
                  <c:v>6.5000000000000006E-3</c:v>
                </c:pt>
                <c:pt idx="73" formatCode="0.00000">
                  <c:v>7.000000000000001E-3</c:v>
                </c:pt>
                <c:pt idx="74" formatCode="0.00000">
                  <c:v>7.4999999999999997E-3</c:v>
                </c:pt>
                <c:pt idx="75" formatCode="0.00000">
                  <c:v>8.0000000000000002E-3</c:v>
                </c:pt>
                <c:pt idx="76" formatCode="0.00000">
                  <c:v>8.5000000000000006E-3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1.3750000000000002E-2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1.7499999999999998E-2</c:v>
                </c:pt>
                <c:pt idx="85" formatCode="0.00000">
                  <c:v>1.8749999999999999E-2</c:v>
                </c:pt>
                <c:pt idx="86" formatCode="0.00000">
                  <c:v>0.02</c:v>
                </c:pt>
                <c:pt idx="87" formatCode="0.000">
                  <c:v>2.2499999999999999E-2</c:v>
                </c:pt>
                <c:pt idx="88" formatCode="0.000">
                  <c:v>2.5000000000000001E-2</c:v>
                </c:pt>
                <c:pt idx="89" formatCode="0.000">
                  <c:v>2.7500000000000004E-2</c:v>
                </c:pt>
                <c:pt idx="90" formatCode="0.000">
                  <c:v>0.03</c:v>
                </c:pt>
                <c:pt idx="91" formatCode="0.000">
                  <c:v>3.2500000000000001E-2</c:v>
                </c:pt>
                <c:pt idx="92" formatCode="0.000">
                  <c:v>3.4999999999999996E-2</c:v>
                </c:pt>
                <c:pt idx="93" formatCode="0.000">
                  <c:v>0.04</c:v>
                </c:pt>
                <c:pt idx="94" formatCode="0.000">
                  <c:v>4.4999999999999998E-2</c:v>
                </c:pt>
                <c:pt idx="95" formatCode="0.000">
                  <c:v>0.05</c:v>
                </c:pt>
                <c:pt idx="96" formatCode="0.000">
                  <c:v>5.5000000000000007E-2</c:v>
                </c:pt>
                <c:pt idx="97" formatCode="0.000">
                  <c:v>0.06</c:v>
                </c:pt>
                <c:pt idx="98" formatCode="0.000">
                  <c:v>6.5000000000000002E-2</c:v>
                </c:pt>
                <c:pt idx="99" formatCode="0.000">
                  <c:v>6.9999999999999993E-2</c:v>
                </c:pt>
                <c:pt idx="100" formatCode="0.000">
                  <c:v>7.4999999999999997E-2</c:v>
                </c:pt>
                <c:pt idx="101" formatCode="0.000">
                  <c:v>0.08</c:v>
                </c:pt>
                <c:pt idx="102" formatCode="0.000">
                  <c:v>8.4999999999999992E-2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0.1875</c:v>
                </c:pt>
                <c:pt idx="112" formatCode="0.000">
                  <c:v>0.2</c:v>
                </c:pt>
                <c:pt idx="113" formatCode="0.000">
                  <c:v>0.22500000000000001</c:v>
                </c:pt>
                <c:pt idx="114" formatCode="0.000">
                  <c:v>0.25</c:v>
                </c:pt>
                <c:pt idx="115" formatCode="0.000">
                  <c:v>0.27500000000000002</c:v>
                </c:pt>
                <c:pt idx="116" formatCode="0.000">
                  <c:v>0.3</c:v>
                </c:pt>
                <c:pt idx="117" formatCode="0.000">
                  <c:v>0.32500000000000001</c:v>
                </c:pt>
                <c:pt idx="118" formatCode="0.000">
                  <c:v>0.35</c:v>
                </c:pt>
                <c:pt idx="119" formatCode="0.000">
                  <c:v>0.4</c:v>
                </c:pt>
                <c:pt idx="120" formatCode="0.000">
                  <c:v>0.45</c:v>
                </c:pt>
                <c:pt idx="121" formatCode="0.000">
                  <c:v>0.5</c:v>
                </c:pt>
                <c:pt idx="122" formatCode="0.000">
                  <c:v>0.55000000000000004</c:v>
                </c:pt>
                <c:pt idx="123" formatCode="0.000">
                  <c:v>0.6</c:v>
                </c:pt>
                <c:pt idx="124" formatCode="0.000">
                  <c:v>0.65</c:v>
                </c:pt>
                <c:pt idx="125" formatCode="0.000">
                  <c:v>0.7</c:v>
                </c:pt>
                <c:pt idx="126" formatCode="0.000">
                  <c:v>0.75</c:v>
                </c:pt>
                <c:pt idx="127" formatCode="0.000">
                  <c:v>0.8</c:v>
                </c:pt>
                <c:pt idx="128" formatCode="0.000">
                  <c:v>0.85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1.875</c:v>
                </c:pt>
                <c:pt idx="138" formatCode="0.000">
                  <c:v>2</c:v>
                </c:pt>
                <c:pt idx="139" formatCode="0.000">
                  <c:v>2.25</c:v>
                </c:pt>
                <c:pt idx="140" formatCode="0.000">
                  <c:v>2.5</c:v>
                </c:pt>
                <c:pt idx="141" formatCode="0.000">
                  <c:v>2.75</c:v>
                </c:pt>
                <c:pt idx="142" formatCode="0.000">
                  <c:v>3</c:v>
                </c:pt>
                <c:pt idx="143" formatCode="0.000">
                  <c:v>3.25</c:v>
                </c:pt>
                <c:pt idx="144" formatCode="0.000">
                  <c:v>3.5</c:v>
                </c:pt>
                <c:pt idx="145" formatCode="0.000">
                  <c:v>4</c:v>
                </c:pt>
                <c:pt idx="146" formatCode="0.000">
                  <c:v>4.5</c:v>
                </c:pt>
                <c:pt idx="147" formatCode="0.000">
                  <c:v>5</c:v>
                </c:pt>
                <c:pt idx="148" formatCode="0.000">
                  <c:v>5.5</c:v>
                </c:pt>
                <c:pt idx="149" formatCode="0.000">
                  <c:v>6</c:v>
                </c:pt>
                <c:pt idx="150" formatCode="0.000">
                  <c:v>6.5</c:v>
                </c:pt>
                <c:pt idx="151" formatCode="0.000">
                  <c:v>7</c:v>
                </c:pt>
                <c:pt idx="152" formatCode="0.000">
                  <c:v>7.5</c:v>
                </c:pt>
                <c:pt idx="153" formatCode="0.000">
                  <c:v>8</c:v>
                </c:pt>
                <c:pt idx="154" formatCode="0.000">
                  <c:v>8.5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18.75</c:v>
                </c:pt>
                <c:pt idx="164" formatCode="0.000">
                  <c:v>20</c:v>
                </c:pt>
                <c:pt idx="165" formatCode="0.000">
                  <c:v>22.5</c:v>
                </c:pt>
                <c:pt idx="166" formatCode="0.000">
                  <c:v>25</c:v>
                </c:pt>
                <c:pt idx="167" formatCode="0.000">
                  <c:v>27.5</c:v>
                </c:pt>
                <c:pt idx="168" formatCode="0.000">
                  <c:v>30</c:v>
                </c:pt>
                <c:pt idx="169" formatCode="0.000">
                  <c:v>32.5</c:v>
                </c:pt>
                <c:pt idx="170" formatCode="0.000">
                  <c:v>35</c:v>
                </c:pt>
                <c:pt idx="171" formatCode="0.000">
                  <c:v>40</c:v>
                </c:pt>
                <c:pt idx="172" formatCode="0.000">
                  <c:v>45</c:v>
                </c:pt>
                <c:pt idx="173" formatCode="0.000">
                  <c:v>50</c:v>
                </c:pt>
                <c:pt idx="174" formatCode="0.000">
                  <c:v>55</c:v>
                </c:pt>
                <c:pt idx="175" formatCode="0.000">
                  <c:v>60</c:v>
                </c:pt>
                <c:pt idx="176" formatCode="0.000">
                  <c:v>65</c:v>
                </c:pt>
                <c:pt idx="177" formatCode="0.000">
                  <c:v>70</c:v>
                </c:pt>
                <c:pt idx="178" formatCode="0.000">
                  <c:v>75</c:v>
                </c:pt>
                <c:pt idx="179" formatCode="0.000">
                  <c:v>80</c:v>
                </c:pt>
                <c:pt idx="180" formatCode="0.000">
                  <c:v>85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187.5</c:v>
                </c:pt>
                <c:pt idx="190" formatCode="0.000">
                  <c:v>200</c:v>
                </c:pt>
                <c:pt idx="191" formatCode="0.000">
                  <c:v>225</c:v>
                </c:pt>
                <c:pt idx="192" formatCode="0.000">
                  <c:v>250</c:v>
                </c:pt>
                <c:pt idx="193" formatCode="0.000">
                  <c:v>275</c:v>
                </c:pt>
                <c:pt idx="194" formatCode="0.000">
                  <c:v>300</c:v>
                </c:pt>
                <c:pt idx="195" formatCode="0.000">
                  <c:v>325</c:v>
                </c:pt>
                <c:pt idx="196" formatCode="0.000">
                  <c:v>350</c:v>
                </c:pt>
                <c:pt idx="197" formatCode="0.000">
                  <c:v>400</c:v>
                </c:pt>
                <c:pt idx="198" formatCode="0.000">
                  <c:v>450</c:v>
                </c:pt>
                <c:pt idx="199" formatCode="0.000">
                  <c:v>500</c:v>
                </c:pt>
                <c:pt idx="200" formatCode="0.000">
                  <c:v>550</c:v>
                </c:pt>
                <c:pt idx="201" formatCode="0.000">
                  <c:v>600</c:v>
                </c:pt>
                <c:pt idx="202" formatCode="0.000">
                  <c:v>650</c:v>
                </c:pt>
                <c:pt idx="203" formatCode="0.000">
                  <c:v>700</c:v>
                </c:pt>
                <c:pt idx="204" formatCode="0.000">
                  <c:v>750</c:v>
                </c:pt>
                <c:pt idx="205" formatCode="0.000">
                  <c:v>800</c:v>
                </c:pt>
                <c:pt idx="206" formatCode="0.000">
                  <c:v>850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srim20Ne_EJ212!$M$20:$M$228</c:f>
              <c:numCache>
                <c:formatCode>0.000</c:formatCode>
                <c:ptCount val="209"/>
                <c:pt idx="0">
                  <c:v>1E-3</c:v>
                </c:pt>
                <c:pt idx="1">
                  <c:v>1.0999999999999998E-3</c:v>
                </c:pt>
                <c:pt idx="2">
                  <c:v>1.0999999999999998E-3</c:v>
                </c:pt>
                <c:pt idx="3">
                  <c:v>1.2000000000000001E-3</c:v>
                </c:pt>
                <c:pt idx="4">
                  <c:v>1.2000000000000001E-3</c:v>
                </c:pt>
                <c:pt idx="5">
                  <c:v>1.2999999999999999E-3</c:v>
                </c:pt>
                <c:pt idx="6">
                  <c:v>1.2999999999999999E-3</c:v>
                </c:pt>
                <c:pt idx="7">
                  <c:v>1.4E-3</c:v>
                </c:pt>
                <c:pt idx="8">
                  <c:v>1.4E-3</c:v>
                </c:pt>
                <c:pt idx="9">
                  <c:v>1.5E-3</c:v>
                </c:pt>
                <c:pt idx="10">
                  <c:v>1.6000000000000001E-3</c:v>
                </c:pt>
                <c:pt idx="11">
                  <c:v>1.7000000000000001E-3</c:v>
                </c:pt>
                <c:pt idx="12">
                  <c:v>1.8E-3</c:v>
                </c:pt>
                <c:pt idx="13">
                  <c:v>1.8E-3</c:v>
                </c:pt>
                <c:pt idx="14">
                  <c:v>1.9E-3</c:v>
                </c:pt>
                <c:pt idx="15">
                  <c:v>2.1000000000000003E-3</c:v>
                </c:pt>
                <c:pt idx="16">
                  <c:v>2.1999999999999997E-3</c:v>
                </c:pt>
                <c:pt idx="17">
                  <c:v>2.3E-3</c:v>
                </c:pt>
                <c:pt idx="18">
                  <c:v>2.5000000000000001E-3</c:v>
                </c:pt>
                <c:pt idx="19">
                  <c:v>2.5999999999999999E-3</c:v>
                </c:pt>
                <c:pt idx="20">
                  <c:v>2.7000000000000001E-3</c:v>
                </c:pt>
                <c:pt idx="21">
                  <c:v>2.8E-3</c:v>
                </c:pt>
                <c:pt idx="22">
                  <c:v>3.0000000000000001E-3</c:v>
                </c:pt>
                <c:pt idx="23">
                  <c:v>3.0999999999999999E-3</c:v>
                </c:pt>
                <c:pt idx="24">
                  <c:v>3.2000000000000002E-3</c:v>
                </c:pt>
                <c:pt idx="25">
                  <c:v>3.3E-3</c:v>
                </c:pt>
                <c:pt idx="26">
                  <c:v>3.5000000000000005E-3</c:v>
                </c:pt>
                <c:pt idx="27">
                  <c:v>3.8E-3</c:v>
                </c:pt>
                <c:pt idx="28">
                  <c:v>4.1000000000000003E-3</c:v>
                </c:pt>
                <c:pt idx="29">
                  <c:v>4.3E-3</c:v>
                </c:pt>
                <c:pt idx="30">
                  <c:v>4.5999999999999999E-3</c:v>
                </c:pt>
                <c:pt idx="31">
                  <c:v>4.8000000000000004E-3</c:v>
                </c:pt>
                <c:pt idx="32">
                  <c:v>5.0999999999999995E-3</c:v>
                </c:pt>
                <c:pt idx="33">
                  <c:v>5.3E-3</c:v>
                </c:pt>
                <c:pt idx="34">
                  <c:v>5.5999999999999999E-3</c:v>
                </c:pt>
                <c:pt idx="35">
                  <c:v>6.0000000000000001E-3</c:v>
                </c:pt>
                <c:pt idx="36">
                  <c:v>6.5000000000000006E-3</c:v>
                </c:pt>
                <c:pt idx="37">
                  <c:v>6.9000000000000008E-3</c:v>
                </c:pt>
                <c:pt idx="38">
                  <c:v>7.3999999999999995E-3</c:v>
                </c:pt>
                <c:pt idx="39">
                  <c:v>7.7999999999999996E-3</c:v>
                </c:pt>
                <c:pt idx="40">
                  <c:v>8.3000000000000001E-3</c:v>
                </c:pt>
                <c:pt idx="41">
                  <c:v>9.1000000000000004E-3</c:v>
                </c:pt>
                <c:pt idx="42">
                  <c:v>0.01</c:v>
                </c:pt>
                <c:pt idx="43">
                  <c:v>1.0800000000000001E-2</c:v>
                </c:pt>
                <c:pt idx="44">
                  <c:v>1.1600000000000001E-2</c:v>
                </c:pt>
                <c:pt idx="45">
                  <c:v>1.24E-2</c:v>
                </c:pt>
                <c:pt idx="46">
                  <c:v>1.32E-2</c:v>
                </c:pt>
                <c:pt idx="47">
                  <c:v>1.4000000000000002E-2</c:v>
                </c:pt>
                <c:pt idx="48">
                  <c:v>1.4799999999999999E-2</c:v>
                </c:pt>
                <c:pt idx="49">
                  <c:v>1.55E-2</c:v>
                </c:pt>
                <c:pt idx="50">
                  <c:v>1.6300000000000002E-2</c:v>
                </c:pt>
                <c:pt idx="51">
                  <c:v>1.7100000000000001E-2</c:v>
                </c:pt>
                <c:pt idx="52">
                  <c:v>1.8499999999999999E-2</c:v>
                </c:pt>
                <c:pt idx="53">
                  <c:v>2.0300000000000002E-2</c:v>
                </c:pt>
                <c:pt idx="54">
                  <c:v>2.2100000000000002E-2</c:v>
                </c:pt>
                <c:pt idx="55">
                  <c:v>2.3799999999999998E-2</c:v>
                </c:pt>
                <c:pt idx="56">
                  <c:v>2.5500000000000002E-2</c:v>
                </c:pt>
                <c:pt idx="57">
                  <c:v>2.7100000000000003E-2</c:v>
                </c:pt>
                <c:pt idx="58">
                  <c:v>2.8699999999999996E-2</c:v>
                </c:pt>
                <c:pt idx="59">
                  <c:v>3.0300000000000001E-2</c:v>
                </c:pt>
                <c:pt idx="60">
                  <c:v>3.1800000000000002E-2</c:v>
                </c:pt>
                <c:pt idx="61">
                  <c:v>3.4699999999999995E-2</c:v>
                </c:pt>
                <c:pt idx="62">
                  <c:v>3.7400000000000003E-2</c:v>
                </c:pt>
                <c:pt idx="63">
                  <c:v>3.9900000000000005E-2</c:v>
                </c:pt>
                <c:pt idx="64">
                  <c:v>4.2200000000000001E-2</c:v>
                </c:pt>
                <c:pt idx="65">
                  <c:v>4.4499999999999998E-2</c:v>
                </c:pt>
                <c:pt idx="66">
                  <c:v>4.6700000000000005E-2</c:v>
                </c:pt>
                <c:pt idx="67">
                  <c:v>5.0900000000000001E-2</c:v>
                </c:pt>
                <c:pt idx="68">
                  <c:v>5.4900000000000004E-2</c:v>
                </c:pt>
                <c:pt idx="69">
                  <c:v>5.8699999999999995E-2</c:v>
                </c:pt>
                <c:pt idx="70">
                  <c:v>6.2300000000000001E-2</c:v>
                </c:pt>
                <c:pt idx="71">
                  <c:v>6.5700000000000008E-2</c:v>
                </c:pt>
                <c:pt idx="72">
                  <c:v>6.8899999999999989E-2</c:v>
                </c:pt>
                <c:pt idx="73">
                  <c:v>7.1999999999999995E-2</c:v>
                </c:pt>
                <c:pt idx="74">
                  <c:v>7.4999999999999997E-2</c:v>
                </c:pt>
                <c:pt idx="75">
                  <c:v>7.7800000000000008E-2</c:v>
                </c:pt>
                <c:pt idx="76">
                  <c:v>8.0500000000000002E-2</c:v>
                </c:pt>
                <c:pt idx="77">
                  <c:v>8.3099999999999993E-2</c:v>
                </c:pt>
                <c:pt idx="78">
                  <c:v>8.8200000000000001E-2</c:v>
                </c:pt>
                <c:pt idx="79">
                  <c:v>9.3899999999999997E-2</c:v>
                </c:pt>
                <c:pt idx="80">
                  <c:v>9.9099999999999994E-2</c:v>
                </c:pt>
                <c:pt idx="81">
                  <c:v>0.10389999999999999</c:v>
                </c:pt>
                <c:pt idx="82">
                  <c:v>0.1081</c:v>
                </c:pt>
                <c:pt idx="83">
                  <c:v>0.11210000000000001</c:v>
                </c:pt>
                <c:pt idx="84">
                  <c:v>0.11559999999999999</c:v>
                </c:pt>
                <c:pt idx="85">
                  <c:v>0.11890000000000001</c:v>
                </c:pt>
                <c:pt idx="86">
                  <c:v>0.122</c:v>
                </c:pt>
                <c:pt idx="87">
                  <c:v>0.12789999999999999</c:v>
                </c:pt>
                <c:pt idx="88">
                  <c:v>0.13289999999999999</c:v>
                </c:pt>
                <c:pt idx="89">
                  <c:v>0.13740000000000002</c:v>
                </c:pt>
                <c:pt idx="90">
                  <c:v>0.14130000000000001</c:v>
                </c:pt>
                <c:pt idx="91">
                  <c:v>0.1447</c:v>
                </c:pt>
                <c:pt idx="92">
                  <c:v>0.1479</c:v>
                </c:pt>
                <c:pt idx="93">
                  <c:v>0.15409999999999999</c:v>
                </c:pt>
                <c:pt idx="94">
                  <c:v>0.15940000000000001</c:v>
                </c:pt>
                <c:pt idx="95">
                  <c:v>0.16389999999999999</c:v>
                </c:pt>
                <c:pt idx="96">
                  <c:v>0.1678</c:v>
                </c:pt>
                <c:pt idx="97">
                  <c:v>0.17119999999999999</c:v>
                </c:pt>
                <c:pt idx="98">
                  <c:v>0.17430000000000001</c:v>
                </c:pt>
                <c:pt idx="99">
                  <c:v>0.17699999999999999</c:v>
                </c:pt>
                <c:pt idx="100">
                  <c:v>0.17949999999999999</c:v>
                </c:pt>
                <c:pt idx="101">
                  <c:v>0.18180000000000002</c:v>
                </c:pt>
                <c:pt idx="102">
                  <c:v>0.18390000000000001</c:v>
                </c:pt>
                <c:pt idx="103">
                  <c:v>0.18580000000000002</c:v>
                </c:pt>
                <c:pt idx="104">
                  <c:v>0.19039999999999999</c:v>
                </c:pt>
                <c:pt idx="105">
                  <c:v>0.19600000000000001</c:v>
                </c:pt>
                <c:pt idx="106">
                  <c:v>0.20080000000000001</c:v>
                </c:pt>
                <c:pt idx="107">
                  <c:v>0.2049</c:v>
                </c:pt>
                <c:pt idx="108">
                  <c:v>0.20870000000000002</c:v>
                </c:pt>
                <c:pt idx="109">
                  <c:v>0.21200000000000002</c:v>
                </c:pt>
                <c:pt idx="110">
                  <c:v>0.21509999999999999</c:v>
                </c:pt>
                <c:pt idx="111">
                  <c:v>0.21789999999999998</c:v>
                </c:pt>
                <c:pt idx="112">
                  <c:v>0.2205</c:v>
                </c:pt>
                <c:pt idx="113">
                  <c:v>0.22810000000000002</c:v>
                </c:pt>
                <c:pt idx="114">
                  <c:v>0.23490000000000003</c:v>
                </c:pt>
                <c:pt idx="115">
                  <c:v>0.24100000000000002</c:v>
                </c:pt>
                <c:pt idx="116">
                  <c:v>0.24660000000000001</c:v>
                </c:pt>
                <c:pt idx="117">
                  <c:v>0.25179999999999997</c:v>
                </c:pt>
                <c:pt idx="118">
                  <c:v>0.25670000000000004</c:v>
                </c:pt>
                <c:pt idx="119">
                  <c:v>0.27300000000000002</c:v>
                </c:pt>
                <c:pt idx="120">
                  <c:v>0.28759999999999997</c:v>
                </c:pt>
                <c:pt idx="121">
                  <c:v>0.30120000000000002</c:v>
                </c:pt>
                <c:pt idx="122">
                  <c:v>0.31379999999999997</c:v>
                </c:pt>
                <c:pt idx="123">
                  <c:v>0.32589999999999997</c:v>
                </c:pt>
                <c:pt idx="124">
                  <c:v>0.33750000000000002</c:v>
                </c:pt>
                <c:pt idx="125">
                  <c:v>0.3488</c:v>
                </c:pt>
                <c:pt idx="126">
                  <c:v>0.35980000000000001</c:v>
                </c:pt>
                <c:pt idx="127">
                  <c:v>0.37069999999999997</c:v>
                </c:pt>
                <c:pt idx="128">
                  <c:v>0.38140000000000002</c:v>
                </c:pt>
                <c:pt idx="129">
                  <c:v>0.39200000000000002</c:v>
                </c:pt>
                <c:pt idx="130">
                  <c:v>0.43170000000000003</c:v>
                </c:pt>
                <c:pt idx="131">
                  <c:v>0.4899</c:v>
                </c:pt>
                <c:pt idx="132">
                  <c:v>0.54500000000000004</c:v>
                </c:pt>
                <c:pt idx="133">
                  <c:v>0.59820000000000007</c:v>
                </c:pt>
                <c:pt idx="134">
                  <c:v>0.65010000000000001</c:v>
                </c:pt>
                <c:pt idx="135">
                  <c:v>0.70130000000000003</c:v>
                </c:pt>
                <c:pt idx="136">
                  <c:v>0.752</c:v>
                </c:pt>
                <c:pt idx="137">
                  <c:v>0.80239999999999989</c:v>
                </c:pt>
                <c:pt idx="138" formatCode="0.00">
                  <c:v>0.85260000000000002</c:v>
                </c:pt>
                <c:pt idx="139" formatCode="0.00">
                  <c:v>1.04</c:v>
                </c:pt>
                <c:pt idx="140" formatCode="0.00">
                  <c:v>1.21</c:v>
                </c:pt>
                <c:pt idx="141" formatCode="0.00">
                  <c:v>1.37</c:v>
                </c:pt>
                <c:pt idx="142" formatCode="0.00">
                  <c:v>1.54</c:v>
                </c:pt>
                <c:pt idx="143" formatCode="0.00">
                  <c:v>1.69</c:v>
                </c:pt>
                <c:pt idx="144" formatCode="0.00">
                  <c:v>1.85</c:v>
                </c:pt>
                <c:pt idx="145" formatCode="0.00">
                  <c:v>2.44</c:v>
                </c:pt>
                <c:pt idx="146" formatCode="0.00">
                  <c:v>2.97</c:v>
                </c:pt>
                <c:pt idx="147" formatCode="0.00">
                  <c:v>3.49</c:v>
                </c:pt>
                <c:pt idx="148" formatCode="0.00">
                  <c:v>3.99</c:v>
                </c:pt>
                <c:pt idx="149" formatCode="0.00">
                  <c:v>4.49</c:v>
                </c:pt>
                <c:pt idx="150" formatCode="0.00">
                  <c:v>4.99</c:v>
                </c:pt>
                <c:pt idx="151" formatCode="0.00">
                  <c:v>5.5</c:v>
                </c:pt>
                <c:pt idx="152" formatCode="0.00">
                  <c:v>6</c:v>
                </c:pt>
                <c:pt idx="153" formatCode="0.00">
                  <c:v>6.51</c:v>
                </c:pt>
                <c:pt idx="154" formatCode="0.00">
                  <c:v>7.03</c:v>
                </c:pt>
                <c:pt idx="155" formatCode="0.00">
                  <c:v>7.55</c:v>
                </c:pt>
                <c:pt idx="156" formatCode="0.00">
                  <c:v>9.5500000000000007</c:v>
                </c:pt>
                <c:pt idx="157" formatCode="0.00">
                  <c:v>12.44</c:v>
                </c:pt>
                <c:pt idx="158" formatCode="0.00">
                  <c:v>15.18</c:v>
                </c:pt>
                <c:pt idx="159" formatCode="0.00">
                  <c:v>17.87</c:v>
                </c:pt>
                <c:pt idx="160" formatCode="0.00">
                  <c:v>20.56</c:v>
                </c:pt>
                <c:pt idx="161" formatCode="0.00">
                  <c:v>23.27</c:v>
                </c:pt>
                <c:pt idx="162" formatCode="0.00">
                  <c:v>26.01</c:v>
                </c:pt>
                <c:pt idx="163" formatCode="0.00">
                  <c:v>28.8</c:v>
                </c:pt>
                <c:pt idx="164" formatCode="0.00">
                  <c:v>31.62</c:v>
                </c:pt>
                <c:pt idx="165" formatCode="0.00">
                  <c:v>42.35</c:v>
                </c:pt>
                <c:pt idx="166" formatCode="0.00">
                  <c:v>52.41</c:v>
                </c:pt>
                <c:pt idx="167" formatCode="0.00">
                  <c:v>62.16</c:v>
                </c:pt>
                <c:pt idx="168" formatCode="0.00">
                  <c:v>71.739999999999995</c:v>
                </c:pt>
                <c:pt idx="169" formatCode="0.00">
                  <c:v>81.28</c:v>
                </c:pt>
                <c:pt idx="170" formatCode="0.00">
                  <c:v>90.89</c:v>
                </c:pt>
                <c:pt idx="171" formatCode="0.00">
                  <c:v>126.86</c:v>
                </c:pt>
                <c:pt idx="172" formatCode="0.00">
                  <c:v>160.30000000000001</c:v>
                </c:pt>
                <c:pt idx="173" formatCode="0.00">
                  <c:v>192.87</c:v>
                </c:pt>
                <c:pt idx="174" formatCode="0.00">
                  <c:v>225.2</c:v>
                </c:pt>
                <c:pt idx="175" formatCode="0.00">
                  <c:v>257.58999999999997</c:v>
                </c:pt>
                <c:pt idx="176" formatCode="0.00">
                  <c:v>290.2</c:v>
                </c:pt>
                <c:pt idx="177" formatCode="0.00">
                  <c:v>323.11</c:v>
                </c:pt>
                <c:pt idx="178" formatCode="0.00">
                  <c:v>356.35</c:v>
                </c:pt>
                <c:pt idx="179" formatCode="0.00">
                  <c:v>389.94</c:v>
                </c:pt>
                <c:pt idx="180" formatCode="0.00">
                  <c:v>423.89</c:v>
                </c:pt>
                <c:pt idx="181" formatCode="0.00">
                  <c:v>458.19</c:v>
                </c:pt>
                <c:pt idx="182" formatCode="0.00">
                  <c:v>588.84</c:v>
                </c:pt>
                <c:pt idx="183" formatCode="0.00">
                  <c:v>774.32</c:v>
                </c:pt>
                <c:pt idx="184" formatCode="0.00">
                  <c:v>947.6</c:v>
                </c:pt>
                <c:pt idx="185" formatCode="0.00">
                  <c:v>1120</c:v>
                </c:pt>
                <c:pt idx="186" formatCode="0.00">
                  <c:v>1280</c:v>
                </c:pt>
                <c:pt idx="187" formatCode="0.00">
                  <c:v>1440</c:v>
                </c:pt>
                <c:pt idx="188" formatCode="0.00">
                  <c:v>1600</c:v>
                </c:pt>
                <c:pt idx="189" formatCode="0.0">
                  <c:v>1760</c:v>
                </c:pt>
                <c:pt idx="190" formatCode="0.0">
                  <c:v>1930</c:v>
                </c:pt>
                <c:pt idx="191" formatCode="0.0">
                  <c:v>2530</c:v>
                </c:pt>
                <c:pt idx="192" formatCode="0.0">
                  <c:v>3070</c:v>
                </c:pt>
                <c:pt idx="193" formatCode="0.0">
                  <c:v>3590</c:v>
                </c:pt>
                <c:pt idx="194" formatCode="0.0">
                  <c:v>4100</c:v>
                </c:pt>
                <c:pt idx="195" formatCode="0.0">
                  <c:v>4590</c:v>
                </c:pt>
                <c:pt idx="196" formatCode="0.0">
                  <c:v>5070</c:v>
                </c:pt>
                <c:pt idx="197" formatCode="0.0">
                  <c:v>6800</c:v>
                </c:pt>
                <c:pt idx="198" formatCode="0.0">
                  <c:v>8340</c:v>
                </c:pt>
                <c:pt idx="199" formatCode="0.0">
                  <c:v>9770</c:v>
                </c:pt>
                <c:pt idx="200" formatCode="0.0">
                  <c:v>11120</c:v>
                </c:pt>
                <c:pt idx="201" formatCode="0.0">
                  <c:v>12410</c:v>
                </c:pt>
                <c:pt idx="202" formatCode="0.0">
                  <c:v>13650</c:v>
                </c:pt>
                <c:pt idx="203" formatCode="0.0">
                  <c:v>14850</c:v>
                </c:pt>
                <c:pt idx="204" formatCode="0.0">
                  <c:v>16010.000000000002</c:v>
                </c:pt>
                <c:pt idx="205" formatCode="0.0">
                  <c:v>17140</c:v>
                </c:pt>
                <c:pt idx="206" formatCode="0.0">
                  <c:v>18230</c:v>
                </c:pt>
                <c:pt idx="207" formatCode="0.0">
                  <c:v>19290</c:v>
                </c:pt>
                <c:pt idx="208" formatCode="0.0">
                  <c:v>23210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070-4B59-B87D-A7E538A475B9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srim20Ne_EJ212!$D$20:$D$228</c:f>
              <c:numCache>
                <c:formatCode>0.000000</c:formatCode>
                <c:ptCount val="209"/>
                <c:pt idx="0">
                  <c:v>9.999949999999999E-6</c:v>
                </c:pt>
                <c:pt idx="1">
                  <c:v>1.1249950000000001E-5</c:v>
                </c:pt>
                <c:pt idx="2">
                  <c:v>1.2499949999999999E-5</c:v>
                </c:pt>
                <c:pt idx="3">
                  <c:v>1.374995E-5</c:v>
                </c:pt>
                <c:pt idx="4">
                  <c:v>1.499995E-5</c:v>
                </c:pt>
                <c:pt idx="5">
                  <c:v>1.6249950000000002E-5</c:v>
                </c:pt>
                <c:pt idx="6">
                  <c:v>1.7499950000000002E-5</c:v>
                </c:pt>
                <c:pt idx="7">
                  <c:v>1.8749950000000002E-5</c:v>
                </c:pt>
                <c:pt idx="8">
                  <c:v>1.9999950000000002E-5</c:v>
                </c:pt>
                <c:pt idx="9">
                  <c:v>2.2499950000000001E-5</c:v>
                </c:pt>
                <c:pt idx="10" formatCode="0.00000">
                  <c:v>2.4999950000000001E-5</c:v>
                </c:pt>
                <c:pt idx="11" formatCode="0.00000">
                  <c:v>2.7499950000000001E-5</c:v>
                </c:pt>
                <c:pt idx="12" formatCode="0.00000">
                  <c:v>2.9999950000000001E-5</c:v>
                </c:pt>
                <c:pt idx="13" formatCode="0.00000">
                  <c:v>3.249995E-5</c:v>
                </c:pt>
                <c:pt idx="14" formatCode="0.00000">
                  <c:v>3.499995E-5</c:v>
                </c:pt>
                <c:pt idx="15" formatCode="0.00000">
                  <c:v>3.999995E-5</c:v>
                </c:pt>
                <c:pt idx="16" formatCode="0.00000">
                  <c:v>4.4999950000000006E-5</c:v>
                </c:pt>
                <c:pt idx="17" formatCode="0.00000">
                  <c:v>4.9999950000000006E-5</c:v>
                </c:pt>
                <c:pt idx="18" formatCode="0.00000">
                  <c:v>5.5000000000000002E-5</c:v>
                </c:pt>
                <c:pt idx="19" formatCode="0.00000">
                  <c:v>5.9999999999999995E-5</c:v>
                </c:pt>
                <c:pt idx="20" formatCode="0.00000">
                  <c:v>6.4999999999999994E-5</c:v>
                </c:pt>
                <c:pt idx="21" formatCode="0.00000">
                  <c:v>6.9999999999999994E-5</c:v>
                </c:pt>
                <c:pt idx="22" formatCode="0.00000">
                  <c:v>7.5000000000000007E-5</c:v>
                </c:pt>
                <c:pt idx="23" formatCode="0.00000">
                  <c:v>8.0000000000000007E-5</c:v>
                </c:pt>
                <c:pt idx="24" formatCode="0.00000">
                  <c:v>8.4999999999999993E-5</c:v>
                </c:pt>
                <c:pt idx="25" formatCode="0.00000">
                  <c:v>8.9999999999999992E-5</c:v>
                </c:pt>
                <c:pt idx="26" formatCode="0.00000">
                  <c:v>1E-4</c:v>
                </c:pt>
                <c:pt idx="27" formatCode="0.00000">
                  <c:v>1.125E-4</c:v>
                </c:pt>
                <c:pt idx="28" formatCode="0.00000">
                  <c:v>1.25E-4</c:v>
                </c:pt>
                <c:pt idx="29" formatCode="0.00000">
                  <c:v>1.3749999999999998E-4</c:v>
                </c:pt>
                <c:pt idx="30" formatCode="0.00000">
                  <c:v>1.5000000000000001E-4</c:v>
                </c:pt>
                <c:pt idx="31" formatCode="0.00000">
                  <c:v>1.6249999999999999E-4</c:v>
                </c:pt>
                <c:pt idx="32" formatCode="0.00000">
                  <c:v>1.75E-4</c:v>
                </c:pt>
                <c:pt idx="33" formatCode="0.00000">
                  <c:v>1.875E-4</c:v>
                </c:pt>
                <c:pt idx="34" formatCode="0.00000">
                  <c:v>2.0000000000000001E-4</c:v>
                </c:pt>
                <c:pt idx="35" formatCode="0.00000">
                  <c:v>2.2499999999999999E-4</c:v>
                </c:pt>
                <c:pt idx="36" formatCode="0.00000">
                  <c:v>2.5000000000000001E-4</c:v>
                </c:pt>
                <c:pt idx="37" formatCode="0.00000">
                  <c:v>2.7499999999999996E-4</c:v>
                </c:pt>
                <c:pt idx="38" formatCode="0.00000">
                  <c:v>3.0000000000000003E-4</c:v>
                </c:pt>
                <c:pt idx="39" formatCode="0.00000">
                  <c:v>3.2499999999999999E-4</c:v>
                </c:pt>
                <c:pt idx="40" formatCode="0.00000">
                  <c:v>3.5E-4</c:v>
                </c:pt>
                <c:pt idx="41" formatCode="0.00000">
                  <c:v>4.0000000000000002E-4</c:v>
                </c:pt>
                <c:pt idx="42" formatCode="0.00000">
                  <c:v>4.4999999999999999E-4</c:v>
                </c:pt>
                <c:pt idx="43" formatCode="0.00000">
                  <c:v>5.0000000000000001E-4</c:v>
                </c:pt>
                <c:pt idx="44" formatCode="0.00000">
                  <c:v>5.4999999999999992E-4</c:v>
                </c:pt>
                <c:pt idx="45" formatCode="0.00000">
                  <c:v>6.0000000000000006E-4</c:v>
                </c:pt>
                <c:pt idx="46" formatCode="0.00000">
                  <c:v>6.4999999999999997E-4</c:v>
                </c:pt>
                <c:pt idx="47" formatCode="0.00000">
                  <c:v>6.9999999999999999E-4</c:v>
                </c:pt>
                <c:pt idx="48" formatCode="0.00000">
                  <c:v>7.5000000000000002E-4</c:v>
                </c:pt>
                <c:pt idx="49" formatCode="0.00000">
                  <c:v>8.0000000000000004E-4</c:v>
                </c:pt>
                <c:pt idx="50" formatCode="0.00000">
                  <c:v>8.5000000000000006E-4</c:v>
                </c:pt>
                <c:pt idx="51" formatCode="0.00000">
                  <c:v>8.9999999999999998E-4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1.6250000000000001E-3</c:v>
                </c:pt>
                <c:pt idx="58" formatCode="0.00000">
                  <c:v>1.7500000000000003E-3</c:v>
                </c:pt>
                <c:pt idx="59" formatCode="0.00000">
                  <c:v>1.8749999999999999E-3</c:v>
                </c:pt>
                <c:pt idx="60" formatCode="0.00000">
                  <c:v>2E-3</c:v>
                </c:pt>
                <c:pt idx="61" formatCode="0.00000">
                  <c:v>2.2499999999999998E-3</c:v>
                </c:pt>
                <c:pt idx="62" formatCode="0.00000">
                  <c:v>2.5000000000000001E-3</c:v>
                </c:pt>
                <c:pt idx="63" formatCode="0.00000">
                  <c:v>2.7499999999999998E-3</c:v>
                </c:pt>
                <c:pt idx="64" formatCode="0.00000">
                  <c:v>3.0000000000000001E-3</c:v>
                </c:pt>
                <c:pt idx="65" formatCode="0.00000">
                  <c:v>3.2500000000000003E-3</c:v>
                </c:pt>
                <c:pt idx="66" formatCode="0.00000">
                  <c:v>3.5000000000000005E-3</c:v>
                </c:pt>
                <c:pt idx="67" formatCode="0.00000">
                  <c:v>4.0000000000000001E-3</c:v>
                </c:pt>
                <c:pt idx="68" formatCode="0.00000">
                  <c:v>4.4999999999999997E-3</c:v>
                </c:pt>
                <c:pt idx="69" formatCode="0.00000">
                  <c:v>5.0000000000000001E-3</c:v>
                </c:pt>
                <c:pt idx="70" formatCode="0.00000">
                  <c:v>5.4999999999999997E-3</c:v>
                </c:pt>
                <c:pt idx="71" formatCode="0.00000">
                  <c:v>6.0000000000000001E-3</c:v>
                </c:pt>
                <c:pt idx="72" formatCode="0.00000">
                  <c:v>6.5000000000000006E-3</c:v>
                </c:pt>
                <c:pt idx="73" formatCode="0.00000">
                  <c:v>7.000000000000001E-3</c:v>
                </c:pt>
                <c:pt idx="74" formatCode="0.00000">
                  <c:v>7.4999999999999997E-3</c:v>
                </c:pt>
                <c:pt idx="75" formatCode="0.00000">
                  <c:v>8.0000000000000002E-3</c:v>
                </c:pt>
                <c:pt idx="76" formatCode="0.00000">
                  <c:v>8.5000000000000006E-3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1.3750000000000002E-2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1.7499999999999998E-2</c:v>
                </c:pt>
                <c:pt idx="85" formatCode="0.00000">
                  <c:v>1.8749999999999999E-2</c:v>
                </c:pt>
                <c:pt idx="86" formatCode="0.00000">
                  <c:v>0.02</c:v>
                </c:pt>
                <c:pt idx="87" formatCode="0.000">
                  <c:v>2.2499999999999999E-2</c:v>
                </c:pt>
                <c:pt idx="88" formatCode="0.000">
                  <c:v>2.5000000000000001E-2</c:v>
                </c:pt>
                <c:pt idx="89" formatCode="0.000">
                  <c:v>2.7500000000000004E-2</c:v>
                </c:pt>
                <c:pt idx="90" formatCode="0.000">
                  <c:v>0.03</c:v>
                </c:pt>
                <c:pt idx="91" formatCode="0.000">
                  <c:v>3.2500000000000001E-2</c:v>
                </c:pt>
                <c:pt idx="92" formatCode="0.000">
                  <c:v>3.4999999999999996E-2</c:v>
                </c:pt>
                <c:pt idx="93" formatCode="0.000">
                  <c:v>0.04</c:v>
                </c:pt>
                <c:pt idx="94" formatCode="0.000">
                  <c:v>4.4999999999999998E-2</c:v>
                </c:pt>
                <c:pt idx="95" formatCode="0.000">
                  <c:v>0.05</c:v>
                </c:pt>
                <c:pt idx="96" formatCode="0.000">
                  <c:v>5.5000000000000007E-2</c:v>
                </c:pt>
                <c:pt idx="97" formatCode="0.000">
                  <c:v>0.06</c:v>
                </c:pt>
                <c:pt idx="98" formatCode="0.000">
                  <c:v>6.5000000000000002E-2</c:v>
                </c:pt>
                <c:pt idx="99" formatCode="0.000">
                  <c:v>6.9999999999999993E-2</c:v>
                </c:pt>
                <c:pt idx="100" formatCode="0.000">
                  <c:v>7.4999999999999997E-2</c:v>
                </c:pt>
                <c:pt idx="101" formatCode="0.000">
                  <c:v>0.08</c:v>
                </c:pt>
                <c:pt idx="102" formatCode="0.000">
                  <c:v>8.4999999999999992E-2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0.1875</c:v>
                </c:pt>
                <c:pt idx="112" formatCode="0.000">
                  <c:v>0.2</c:v>
                </c:pt>
                <c:pt idx="113" formatCode="0.000">
                  <c:v>0.22500000000000001</c:v>
                </c:pt>
                <c:pt idx="114" formatCode="0.000">
                  <c:v>0.25</c:v>
                </c:pt>
                <c:pt idx="115" formatCode="0.000">
                  <c:v>0.27500000000000002</c:v>
                </c:pt>
                <c:pt idx="116" formatCode="0.000">
                  <c:v>0.3</c:v>
                </c:pt>
                <c:pt idx="117" formatCode="0.000">
                  <c:v>0.32500000000000001</c:v>
                </c:pt>
                <c:pt idx="118" formatCode="0.000">
                  <c:v>0.35</c:v>
                </c:pt>
                <c:pt idx="119" formatCode="0.000">
                  <c:v>0.4</c:v>
                </c:pt>
                <c:pt idx="120" formatCode="0.000">
                  <c:v>0.45</c:v>
                </c:pt>
                <c:pt idx="121" formatCode="0.000">
                  <c:v>0.5</c:v>
                </c:pt>
                <c:pt idx="122" formatCode="0.000">
                  <c:v>0.55000000000000004</c:v>
                </c:pt>
                <c:pt idx="123" formatCode="0.000">
                  <c:v>0.6</c:v>
                </c:pt>
                <c:pt idx="124" formatCode="0.000">
                  <c:v>0.65</c:v>
                </c:pt>
                <c:pt idx="125" formatCode="0.000">
                  <c:v>0.7</c:v>
                </c:pt>
                <c:pt idx="126" formatCode="0.000">
                  <c:v>0.75</c:v>
                </c:pt>
                <c:pt idx="127" formatCode="0.000">
                  <c:v>0.8</c:v>
                </c:pt>
                <c:pt idx="128" formatCode="0.000">
                  <c:v>0.85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1.875</c:v>
                </c:pt>
                <c:pt idx="138" formatCode="0.000">
                  <c:v>2</c:v>
                </c:pt>
                <c:pt idx="139" formatCode="0.000">
                  <c:v>2.25</c:v>
                </c:pt>
                <c:pt idx="140" formatCode="0.000">
                  <c:v>2.5</c:v>
                </c:pt>
                <c:pt idx="141" formatCode="0.000">
                  <c:v>2.75</c:v>
                </c:pt>
                <c:pt idx="142" formatCode="0.000">
                  <c:v>3</c:v>
                </c:pt>
                <c:pt idx="143" formatCode="0.000">
                  <c:v>3.25</c:v>
                </c:pt>
                <c:pt idx="144" formatCode="0.000">
                  <c:v>3.5</c:v>
                </c:pt>
                <c:pt idx="145" formatCode="0.000">
                  <c:v>4</c:v>
                </c:pt>
                <c:pt idx="146" formatCode="0.000">
                  <c:v>4.5</c:v>
                </c:pt>
                <c:pt idx="147" formatCode="0.000">
                  <c:v>5</c:v>
                </c:pt>
                <c:pt idx="148" formatCode="0.000">
                  <c:v>5.5</c:v>
                </c:pt>
                <c:pt idx="149" formatCode="0.000">
                  <c:v>6</c:v>
                </c:pt>
                <c:pt idx="150" formatCode="0.000">
                  <c:v>6.5</c:v>
                </c:pt>
                <c:pt idx="151" formatCode="0.000">
                  <c:v>7</c:v>
                </c:pt>
                <c:pt idx="152" formatCode="0.000">
                  <c:v>7.5</c:v>
                </c:pt>
                <c:pt idx="153" formatCode="0.000">
                  <c:v>8</c:v>
                </c:pt>
                <c:pt idx="154" formatCode="0.000">
                  <c:v>8.5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18.75</c:v>
                </c:pt>
                <c:pt idx="164" formatCode="0.000">
                  <c:v>20</c:v>
                </c:pt>
                <c:pt idx="165" formatCode="0.000">
                  <c:v>22.5</c:v>
                </c:pt>
                <c:pt idx="166" formatCode="0.000">
                  <c:v>25</c:v>
                </c:pt>
                <c:pt idx="167" formatCode="0.000">
                  <c:v>27.5</c:v>
                </c:pt>
                <c:pt idx="168" formatCode="0.000">
                  <c:v>30</c:v>
                </c:pt>
                <c:pt idx="169" formatCode="0.000">
                  <c:v>32.5</c:v>
                </c:pt>
                <c:pt idx="170" formatCode="0.000">
                  <c:v>35</c:v>
                </c:pt>
                <c:pt idx="171" formatCode="0.000">
                  <c:v>40</c:v>
                </c:pt>
                <c:pt idx="172" formatCode="0.000">
                  <c:v>45</c:v>
                </c:pt>
                <c:pt idx="173" formatCode="0.000">
                  <c:v>50</c:v>
                </c:pt>
                <c:pt idx="174" formatCode="0.000">
                  <c:v>55</c:v>
                </c:pt>
                <c:pt idx="175" formatCode="0.000">
                  <c:v>60</c:v>
                </c:pt>
                <c:pt idx="176" formatCode="0.000">
                  <c:v>65</c:v>
                </c:pt>
                <c:pt idx="177" formatCode="0.000">
                  <c:v>70</c:v>
                </c:pt>
                <c:pt idx="178" formatCode="0.000">
                  <c:v>75</c:v>
                </c:pt>
                <c:pt idx="179" formatCode="0.000">
                  <c:v>80</c:v>
                </c:pt>
                <c:pt idx="180" formatCode="0.000">
                  <c:v>85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187.5</c:v>
                </c:pt>
                <c:pt idx="190" formatCode="0.000">
                  <c:v>200</c:v>
                </c:pt>
                <c:pt idx="191" formatCode="0.000">
                  <c:v>225</c:v>
                </c:pt>
                <c:pt idx="192" formatCode="0.000">
                  <c:v>250</c:v>
                </c:pt>
                <c:pt idx="193" formatCode="0.000">
                  <c:v>275</c:v>
                </c:pt>
                <c:pt idx="194" formatCode="0.000">
                  <c:v>300</c:v>
                </c:pt>
                <c:pt idx="195" formatCode="0.000">
                  <c:v>325</c:v>
                </c:pt>
                <c:pt idx="196" formatCode="0.000">
                  <c:v>350</c:v>
                </c:pt>
                <c:pt idx="197" formatCode="0.000">
                  <c:v>400</c:v>
                </c:pt>
                <c:pt idx="198" formatCode="0.000">
                  <c:v>450</c:v>
                </c:pt>
                <c:pt idx="199" formatCode="0.000">
                  <c:v>500</c:v>
                </c:pt>
                <c:pt idx="200" formatCode="0.000">
                  <c:v>550</c:v>
                </c:pt>
                <c:pt idx="201" formatCode="0.000">
                  <c:v>600</c:v>
                </c:pt>
                <c:pt idx="202" formatCode="0.000">
                  <c:v>650</c:v>
                </c:pt>
                <c:pt idx="203" formatCode="0.000">
                  <c:v>700</c:v>
                </c:pt>
                <c:pt idx="204" formatCode="0.000">
                  <c:v>750</c:v>
                </c:pt>
                <c:pt idx="205" formatCode="0.000">
                  <c:v>800</c:v>
                </c:pt>
                <c:pt idx="206" formatCode="0.000">
                  <c:v>850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srim20Ne_EJ212!$P$20:$P$228</c:f>
              <c:numCache>
                <c:formatCode>0.000</c:formatCode>
                <c:ptCount val="209"/>
                <c:pt idx="0">
                  <c:v>6.9999999999999999E-4</c:v>
                </c:pt>
                <c:pt idx="1">
                  <c:v>8.0000000000000004E-4</c:v>
                </c:pt>
                <c:pt idx="2">
                  <c:v>8.0000000000000004E-4</c:v>
                </c:pt>
                <c:pt idx="3">
                  <c:v>8.9999999999999998E-4</c:v>
                </c:pt>
                <c:pt idx="4">
                  <c:v>8.9999999999999998E-4</c:v>
                </c:pt>
                <c:pt idx="5">
                  <c:v>1E-3</c:v>
                </c:pt>
                <c:pt idx="6">
                  <c:v>1E-3</c:v>
                </c:pt>
                <c:pt idx="7">
                  <c:v>1E-3</c:v>
                </c:pt>
                <c:pt idx="8">
                  <c:v>1.0999999999999998E-3</c:v>
                </c:pt>
                <c:pt idx="9">
                  <c:v>1.0999999999999998E-3</c:v>
                </c:pt>
                <c:pt idx="10">
                  <c:v>1.2000000000000001E-3</c:v>
                </c:pt>
                <c:pt idx="11">
                  <c:v>1.2999999999999999E-3</c:v>
                </c:pt>
                <c:pt idx="12">
                  <c:v>1.2999999999999999E-3</c:v>
                </c:pt>
                <c:pt idx="13">
                  <c:v>1.4E-3</c:v>
                </c:pt>
                <c:pt idx="14">
                  <c:v>1.4E-3</c:v>
                </c:pt>
                <c:pt idx="15">
                  <c:v>1.5E-3</c:v>
                </c:pt>
                <c:pt idx="16">
                  <c:v>1.7000000000000001E-3</c:v>
                </c:pt>
                <c:pt idx="17">
                  <c:v>1.8E-3</c:v>
                </c:pt>
                <c:pt idx="18">
                  <c:v>1.9E-3</c:v>
                </c:pt>
                <c:pt idx="19">
                  <c:v>2E-3</c:v>
                </c:pt>
                <c:pt idx="20">
                  <c:v>2.1000000000000003E-3</c:v>
                </c:pt>
                <c:pt idx="21">
                  <c:v>2.1000000000000003E-3</c:v>
                </c:pt>
                <c:pt idx="22">
                  <c:v>2.1999999999999997E-3</c:v>
                </c:pt>
                <c:pt idx="23">
                  <c:v>2.3E-3</c:v>
                </c:pt>
                <c:pt idx="24">
                  <c:v>2.4000000000000002E-3</c:v>
                </c:pt>
                <c:pt idx="25">
                  <c:v>2.5000000000000001E-3</c:v>
                </c:pt>
                <c:pt idx="26">
                  <c:v>2.7000000000000001E-3</c:v>
                </c:pt>
                <c:pt idx="27">
                  <c:v>2.9000000000000002E-3</c:v>
                </c:pt>
                <c:pt idx="28">
                  <c:v>3.0999999999999999E-3</c:v>
                </c:pt>
                <c:pt idx="29">
                  <c:v>3.3E-3</c:v>
                </c:pt>
                <c:pt idx="30">
                  <c:v>3.5000000000000005E-3</c:v>
                </c:pt>
                <c:pt idx="31">
                  <c:v>3.6999999999999997E-3</c:v>
                </c:pt>
                <c:pt idx="32">
                  <c:v>3.8E-3</c:v>
                </c:pt>
                <c:pt idx="33">
                  <c:v>4.0000000000000001E-3</c:v>
                </c:pt>
                <c:pt idx="34">
                  <c:v>4.2000000000000006E-3</c:v>
                </c:pt>
                <c:pt idx="35">
                  <c:v>4.5999999999999999E-3</c:v>
                </c:pt>
                <c:pt idx="36">
                  <c:v>4.8999999999999998E-3</c:v>
                </c:pt>
                <c:pt idx="37">
                  <c:v>5.1999999999999998E-3</c:v>
                </c:pt>
                <c:pt idx="38">
                  <c:v>5.5999999999999999E-3</c:v>
                </c:pt>
                <c:pt idx="39">
                  <c:v>5.8999999999999999E-3</c:v>
                </c:pt>
                <c:pt idx="40">
                  <c:v>6.1999999999999998E-3</c:v>
                </c:pt>
                <c:pt idx="41">
                  <c:v>6.8000000000000005E-3</c:v>
                </c:pt>
                <c:pt idx="42">
                  <c:v>7.4999999999999997E-3</c:v>
                </c:pt>
                <c:pt idx="43">
                  <c:v>8.0999999999999996E-3</c:v>
                </c:pt>
                <c:pt idx="44">
                  <c:v>8.6999999999999994E-3</c:v>
                </c:pt>
                <c:pt idx="45">
                  <c:v>9.2999999999999992E-3</c:v>
                </c:pt>
                <c:pt idx="46">
                  <c:v>9.9000000000000008E-3</c:v>
                </c:pt>
                <c:pt idx="47">
                  <c:v>1.04E-2</c:v>
                </c:pt>
                <c:pt idx="48">
                  <c:v>1.0999999999999999E-2</c:v>
                </c:pt>
                <c:pt idx="49">
                  <c:v>1.1600000000000001E-2</c:v>
                </c:pt>
                <c:pt idx="50">
                  <c:v>1.2199999999999999E-2</c:v>
                </c:pt>
                <c:pt idx="51">
                  <c:v>1.2699999999999999E-2</c:v>
                </c:pt>
                <c:pt idx="52">
                  <c:v>1.3900000000000001E-2</c:v>
                </c:pt>
                <c:pt idx="53">
                  <c:v>1.5299999999999999E-2</c:v>
                </c:pt>
                <c:pt idx="54">
                  <c:v>1.67E-2</c:v>
                </c:pt>
                <c:pt idx="55">
                  <c:v>1.7999999999999999E-2</c:v>
                </c:pt>
                <c:pt idx="56">
                  <c:v>1.9400000000000001E-2</c:v>
                </c:pt>
                <c:pt idx="57">
                  <c:v>2.0799999999999999E-2</c:v>
                </c:pt>
                <c:pt idx="58">
                  <c:v>2.2100000000000002E-2</c:v>
                </c:pt>
                <c:pt idx="59">
                  <c:v>2.3400000000000001E-2</c:v>
                </c:pt>
                <c:pt idx="60">
                  <c:v>2.47E-2</c:v>
                </c:pt>
                <c:pt idx="61">
                  <c:v>2.7400000000000001E-2</c:v>
                </c:pt>
                <c:pt idx="62">
                  <c:v>2.9899999999999999E-2</c:v>
                </c:pt>
                <c:pt idx="63">
                  <c:v>3.2300000000000002E-2</c:v>
                </c:pt>
                <c:pt idx="64">
                  <c:v>3.4699999999999995E-2</c:v>
                </c:pt>
                <c:pt idx="65">
                  <c:v>3.6999999999999998E-2</c:v>
                </c:pt>
                <c:pt idx="66">
                  <c:v>3.9300000000000002E-2</c:v>
                </c:pt>
                <c:pt idx="67">
                  <c:v>4.3700000000000003E-2</c:v>
                </c:pt>
                <c:pt idx="68">
                  <c:v>4.7899999999999998E-2</c:v>
                </c:pt>
                <c:pt idx="69">
                  <c:v>5.1900000000000002E-2</c:v>
                </c:pt>
                <c:pt idx="70">
                  <c:v>5.5800000000000002E-2</c:v>
                </c:pt>
                <c:pt idx="71">
                  <c:v>5.9699999999999996E-2</c:v>
                </c:pt>
                <c:pt idx="72">
                  <c:v>6.3399999999999998E-2</c:v>
                </c:pt>
                <c:pt idx="73">
                  <c:v>6.7000000000000004E-2</c:v>
                </c:pt>
                <c:pt idx="74">
                  <c:v>7.0499999999999993E-2</c:v>
                </c:pt>
                <c:pt idx="75">
                  <c:v>7.3899999999999993E-2</c:v>
                </c:pt>
                <c:pt idx="76">
                  <c:v>7.7300000000000008E-2</c:v>
                </c:pt>
                <c:pt idx="77">
                  <c:v>8.0500000000000002E-2</c:v>
                </c:pt>
                <c:pt idx="78">
                  <c:v>8.6699999999999999E-2</c:v>
                </c:pt>
                <c:pt idx="79">
                  <c:v>9.4099999999999989E-2</c:v>
                </c:pt>
                <c:pt idx="80">
                  <c:v>0.10089999999999999</c:v>
                </c:pt>
                <c:pt idx="81">
                  <c:v>0.10740000000000001</c:v>
                </c:pt>
                <c:pt idx="82">
                  <c:v>0.11339999999999999</c:v>
                </c:pt>
                <c:pt idx="83">
                  <c:v>0.11910000000000001</c:v>
                </c:pt>
                <c:pt idx="84">
                  <c:v>0.1244</c:v>
                </c:pt>
                <c:pt idx="85">
                  <c:v>0.12940000000000002</c:v>
                </c:pt>
                <c:pt idx="86">
                  <c:v>0.1341</c:v>
                </c:pt>
                <c:pt idx="87">
                  <c:v>0.1429</c:v>
                </c:pt>
                <c:pt idx="88">
                  <c:v>0.1507</c:v>
                </c:pt>
                <c:pt idx="89">
                  <c:v>0.15770000000000001</c:v>
                </c:pt>
                <c:pt idx="90">
                  <c:v>0.16419999999999998</c:v>
                </c:pt>
                <c:pt idx="91">
                  <c:v>0.16999999999999998</c:v>
                </c:pt>
                <c:pt idx="92">
                  <c:v>0.1754</c:v>
                </c:pt>
                <c:pt idx="93">
                  <c:v>0.185</c:v>
                </c:pt>
                <c:pt idx="94">
                  <c:v>0.19319999999999998</c:v>
                </c:pt>
                <c:pt idx="95">
                  <c:v>0.20049999999999998</c:v>
                </c:pt>
                <c:pt idx="96">
                  <c:v>0.20699999999999999</c:v>
                </c:pt>
                <c:pt idx="97">
                  <c:v>0.21280000000000002</c:v>
                </c:pt>
                <c:pt idx="98">
                  <c:v>0.21800000000000003</c:v>
                </c:pt>
                <c:pt idx="99">
                  <c:v>0.22280000000000003</c:v>
                </c:pt>
                <c:pt idx="100">
                  <c:v>0.22719999999999999</c:v>
                </c:pt>
                <c:pt idx="101">
                  <c:v>0.23119999999999999</c:v>
                </c:pt>
                <c:pt idx="102">
                  <c:v>0.23490000000000003</c:v>
                </c:pt>
                <c:pt idx="103">
                  <c:v>0.2384</c:v>
                </c:pt>
                <c:pt idx="104">
                  <c:v>0.24460000000000001</c:v>
                </c:pt>
                <c:pt idx="105">
                  <c:v>0.25139999999999996</c:v>
                </c:pt>
                <c:pt idx="106">
                  <c:v>0.25729999999999997</c:v>
                </c:pt>
                <c:pt idx="107">
                  <c:v>0.2626</c:v>
                </c:pt>
                <c:pt idx="108">
                  <c:v>0.26719999999999999</c:v>
                </c:pt>
                <c:pt idx="109">
                  <c:v>0.27139999999999997</c:v>
                </c:pt>
                <c:pt idx="110">
                  <c:v>0.2752</c:v>
                </c:pt>
                <c:pt idx="111">
                  <c:v>0.2787</c:v>
                </c:pt>
                <c:pt idx="112">
                  <c:v>0.28189999999999998</c:v>
                </c:pt>
                <c:pt idx="113">
                  <c:v>0.28769999999999996</c:v>
                </c:pt>
                <c:pt idx="114">
                  <c:v>0.2928</c:v>
                </c:pt>
                <c:pt idx="115">
                  <c:v>0.29730000000000001</c:v>
                </c:pt>
                <c:pt idx="116">
                  <c:v>0.3014</c:v>
                </c:pt>
                <c:pt idx="117">
                  <c:v>0.30520000000000003</c:v>
                </c:pt>
                <c:pt idx="118">
                  <c:v>0.30870000000000003</c:v>
                </c:pt>
                <c:pt idx="119">
                  <c:v>0.31509999999999999</c:v>
                </c:pt>
                <c:pt idx="120">
                  <c:v>0.32069999999999999</c:v>
                </c:pt>
                <c:pt idx="121">
                  <c:v>0.32589999999999997</c:v>
                </c:pt>
                <c:pt idx="122">
                  <c:v>0.33069999999999999</c:v>
                </c:pt>
                <c:pt idx="123">
                  <c:v>0.3352</c:v>
                </c:pt>
                <c:pt idx="124">
                  <c:v>0.33950000000000002</c:v>
                </c:pt>
                <c:pt idx="125">
                  <c:v>0.34360000000000002</c:v>
                </c:pt>
                <c:pt idx="126">
                  <c:v>0.34760000000000002</c:v>
                </c:pt>
                <c:pt idx="127">
                  <c:v>0.35150000000000003</c:v>
                </c:pt>
                <c:pt idx="128">
                  <c:v>0.35520000000000002</c:v>
                </c:pt>
                <c:pt idx="129">
                  <c:v>0.35899999999999999</c:v>
                </c:pt>
                <c:pt idx="130">
                  <c:v>0.36619999999999997</c:v>
                </c:pt>
                <c:pt idx="131">
                  <c:v>0.37519999999999998</c:v>
                </c:pt>
                <c:pt idx="132">
                  <c:v>0.3841</c:v>
                </c:pt>
                <c:pt idx="133">
                  <c:v>0.39300000000000002</c:v>
                </c:pt>
                <c:pt idx="134">
                  <c:v>0.40199999999999997</c:v>
                </c:pt>
                <c:pt idx="135">
                  <c:v>0.41120000000000001</c:v>
                </c:pt>
                <c:pt idx="136">
                  <c:v>0.42060000000000003</c:v>
                </c:pt>
                <c:pt idx="137">
                  <c:v>0.43010000000000004</c:v>
                </c:pt>
                <c:pt idx="138">
                  <c:v>0.44000000000000006</c:v>
                </c:pt>
                <c:pt idx="139">
                  <c:v>0.46020000000000005</c:v>
                </c:pt>
                <c:pt idx="140">
                  <c:v>0.48129999999999995</c:v>
                </c:pt>
                <c:pt idx="141">
                  <c:v>0.50350000000000006</c:v>
                </c:pt>
                <c:pt idx="142">
                  <c:v>0.52679999999999993</c:v>
                </c:pt>
                <c:pt idx="143">
                  <c:v>0.55130000000000001</c:v>
                </c:pt>
                <c:pt idx="144">
                  <c:v>0.57689999999999997</c:v>
                </c:pt>
                <c:pt idx="145">
                  <c:v>0.63170000000000004</c:v>
                </c:pt>
                <c:pt idx="146">
                  <c:v>0.69109999999999994</c:v>
                </c:pt>
                <c:pt idx="147">
                  <c:v>0.75519999999999998</c:v>
                </c:pt>
                <c:pt idx="148">
                  <c:v>0.82369999999999999</c:v>
                </c:pt>
                <c:pt idx="149">
                  <c:v>0.89649999999999996</c:v>
                </c:pt>
                <c:pt idx="150">
                  <c:v>0.97370000000000001</c:v>
                </c:pt>
                <c:pt idx="151">
                  <c:v>1.06</c:v>
                </c:pt>
                <c:pt idx="152">
                  <c:v>1.1399999999999999</c:v>
                </c:pt>
                <c:pt idx="153">
                  <c:v>1.23</c:v>
                </c:pt>
                <c:pt idx="154">
                  <c:v>1.32</c:v>
                </c:pt>
                <c:pt idx="155" formatCode="0.00">
                  <c:v>1.42</c:v>
                </c:pt>
                <c:pt idx="156" formatCode="0.00">
                  <c:v>1.63</c:v>
                </c:pt>
                <c:pt idx="157" formatCode="0.00">
                  <c:v>1.91</c:v>
                </c:pt>
                <c:pt idx="158" formatCode="0.00">
                  <c:v>2.2200000000000002</c:v>
                </c:pt>
                <c:pt idx="159" formatCode="0.00">
                  <c:v>2.5499999999999998</c:v>
                </c:pt>
                <c:pt idx="160" formatCode="0.00">
                  <c:v>2.91</c:v>
                </c:pt>
                <c:pt idx="161" formatCode="0.00">
                  <c:v>3.29</c:v>
                </c:pt>
                <c:pt idx="162" formatCode="0.00">
                  <c:v>3.7</c:v>
                </c:pt>
                <c:pt idx="163" formatCode="0.00">
                  <c:v>4.13</c:v>
                </c:pt>
                <c:pt idx="164" formatCode="0.00">
                  <c:v>4.59</c:v>
                </c:pt>
                <c:pt idx="165" formatCode="0.00">
                  <c:v>5.57</c:v>
                </c:pt>
                <c:pt idx="166" formatCode="0.00">
                  <c:v>6.65</c:v>
                </c:pt>
                <c:pt idx="167" formatCode="0.00">
                  <c:v>7.81</c:v>
                </c:pt>
                <c:pt idx="168" formatCode="0.00">
                  <c:v>9.0500000000000007</c:v>
                </c:pt>
                <c:pt idx="169" formatCode="0.00">
                  <c:v>10.37</c:v>
                </c:pt>
                <c:pt idx="170" formatCode="0.00">
                  <c:v>11.77</c:v>
                </c:pt>
                <c:pt idx="171" formatCode="0.00">
                  <c:v>14.81</c:v>
                </c:pt>
                <c:pt idx="172" formatCode="0.00">
                  <c:v>18.16</c:v>
                </c:pt>
                <c:pt idx="173" formatCode="0.00">
                  <c:v>21.8</c:v>
                </c:pt>
                <c:pt idx="174" formatCode="0.00">
                  <c:v>25.72</c:v>
                </c:pt>
                <c:pt idx="175" formatCode="0.00">
                  <c:v>29.93</c:v>
                </c:pt>
                <c:pt idx="176" formatCode="0.00">
                  <c:v>34.409999999999997</c:v>
                </c:pt>
                <c:pt idx="177" formatCode="0.00">
                  <c:v>39.15</c:v>
                </c:pt>
                <c:pt idx="178" formatCode="0.00">
                  <c:v>44.15</c:v>
                </c:pt>
                <c:pt idx="179" formatCode="0.00">
                  <c:v>49.39</c:v>
                </c:pt>
                <c:pt idx="180" formatCode="0.00">
                  <c:v>54.88</c:v>
                </c:pt>
                <c:pt idx="181" formatCode="0.00">
                  <c:v>60.61</c:v>
                </c:pt>
                <c:pt idx="182" formatCode="0.00">
                  <c:v>72.739999999999995</c:v>
                </c:pt>
                <c:pt idx="183" formatCode="0.00">
                  <c:v>89.13</c:v>
                </c:pt>
                <c:pt idx="184" formatCode="0.00">
                  <c:v>106.81</c:v>
                </c:pt>
                <c:pt idx="185" formatCode="0.00">
                  <c:v>125.68</c:v>
                </c:pt>
                <c:pt idx="186" formatCode="0.00">
                  <c:v>145.68</c:v>
                </c:pt>
                <c:pt idx="187" formatCode="0.00">
                  <c:v>166.74</c:v>
                </c:pt>
                <c:pt idx="188" formatCode="0.00">
                  <c:v>188.81</c:v>
                </c:pt>
                <c:pt idx="189" formatCode="0.00">
                  <c:v>211.81</c:v>
                </c:pt>
                <c:pt idx="190" formatCode="0.00">
                  <c:v>235.71</c:v>
                </c:pt>
                <c:pt idx="191" formatCode="0.00">
                  <c:v>285.99</c:v>
                </c:pt>
                <c:pt idx="192" formatCode="0.00">
                  <c:v>339.26</c:v>
                </c:pt>
                <c:pt idx="193" formatCode="0.00">
                  <c:v>395.21</c:v>
                </c:pt>
                <c:pt idx="194" formatCode="0.00">
                  <c:v>453.53</c:v>
                </c:pt>
                <c:pt idx="195" formatCode="0.00">
                  <c:v>513.96</c:v>
                </c:pt>
                <c:pt idx="196" formatCode="0.00">
                  <c:v>576.29</c:v>
                </c:pt>
                <c:pt idx="197" formatCode="0.00">
                  <c:v>705.83</c:v>
                </c:pt>
                <c:pt idx="198" formatCode="0.00">
                  <c:v>840.72</c:v>
                </c:pt>
                <c:pt idx="199" formatCode="0.00">
                  <c:v>979.79</c:v>
                </c:pt>
                <c:pt idx="200" formatCode="0.00">
                  <c:v>1120</c:v>
                </c:pt>
                <c:pt idx="201" formatCode="0.00">
                  <c:v>1270</c:v>
                </c:pt>
                <c:pt idx="202" formatCode="0.00">
                  <c:v>1410</c:v>
                </c:pt>
                <c:pt idx="203" formatCode="0.00">
                  <c:v>1560</c:v>
                </c:pt>
                <c:pt idx="204" formatCode="0.00">
                  <c:v>1710</c:v>
                </c:pt>
                <c:pt idx="205" formatCode="0.00">
                  <c:v>1860</c:v>
                </c:pt>
                <c:pt idx="206" formatCode="0.00">
                  <c:v>2009.9999999999998</c:v>
                </c:pt>
                <c:pt idx="207" formatCode="0.00">
                  <c:v>2160</c:v>
                </c:pt>
                <c:pt idx="208" formatCode="0.00">
                  <c:v>2460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070-4B59-B87D-A7E538A475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634584"/>
        <c:axId val="477631056"/>
      </c:scatterChart>
      <c:valAx>
        <c:axId val="477634584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7631056"/>
        <c:crosses val="autoZero"/>
        <c:crossBetween val="midCat"/>
        <c:majorUnit val="10"/>
      </c:valAx>
      <c:valAx>
        <c:axId val="477631056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7634584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7"/>
          <c:y val="4.2812810791813434E-2"/>
          <c:w val="0.28994361446264111"/>
          <c:h val="0.10935415124391513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srim20Ne_Si!$P$5</c:f>
          <c:strCache>
            <c:ptCount val="1"/>
            <c:pt idx="0">
              <c:v>srim20Ne_Si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srim20Ne_Si!$D$20:$D$228</c:f>
              <c:numCache>
                <c:formatCode>0.000000</c:formatCode>
                <c:ptCount val="209"/>
                <c:pt idx="0">
                  <c:v>9.999949999999999E-6</c:v>
                </c:pt>
                <c:pt idx="1">
                  <c:v>1.1249950000000001E-5</c:v>
                </c:pt>
                <c:pt idx="2">
                  <c:v>1.2499949999999999E-5</c:v>
                </c:pt>
                <c:pt idx="3">
                  <c:v>1.374995E-5</c:v>
                </c:pt>
                <c:pt idx="4">
                  <c:v>1.499995E-5</c:v>
                </c:pt>
                <c:pt idx="5">
                  <c:v>1.6249950000000002E-5</c:v>
                </c:pt>
                <c:pt idx="6">
                  <c:v>1.7499950000000002E-5</c:v>
                </c:pt>
                <c:pt idx="7">
                  <c:v>1.8749950000000002E-5</c:v>
                </c:pt>
                <c:pt idx="8">
                  <c:v>1.9999950000000002E-5</c:v>
                </c:pt>
                <c:pt idx="9">
                  <c:v>2.2499950000000001E-5</c:v>
                </c:pt>
                <c:pt idx="10" formatCode="0.00000">
                  <c:v>2.4999950000000001E-5</c:v>
                </c:pt>
                <c:pt idx="11" formatCode="0.00000">
                  <c:v>2.7499950000000001E-5</c:v>
                </c:pt>
                <c:pt idx="12" formatCode="0.00000">
                  <c:v>2.9999950000000001E-5</c:v>
                </c:pt>
                <c:pt idx="13" formatCode="0.00000">
                  <c:v>3.249995E-5</c:v>
                </c:pt>
                <c:pt idx="14" formatCode="0.00000">
                  <c:v>3.499995E-5</c:v>
                </c:pt>
                <c:pt idx="15" formatCode="0.00000">
                  <c:v>3.999995E-5</c:v>
                </c:pt>
                <c:pt idx="16" formatCode="0.00000">
                  <c:v>4.4999950000000006E-5</c:v>
                </c:pt>
                <c:pt idx="17" formatCode="0.00000">
                  <c:v>4.9999950000000006E-5</c:v>
                </c:pt>
                <c:pt idx="18" formatCode="0.00000">
                  <c:v>5.5000000000000002E-5</c:v>
                </c:pt>
                <c:pt idx="19" formatCode="0.00000">
                  <c:v>5.9999999999999995E-5</c:v>
                </c:pt>
                <c:pt idx="20" formatCode="0.00000">
                  <c:v>6.4999999999999994E-5</c:v>
                </c:pt>
                <c:pt idx="21" formatCode="0.00000">
                  <c:v>6.9999999999999994E-5</c:v>
                </c:pt>
                <c:pt idx="22" formatCode="0.00000">
                  <c:v>7.5000000000000007E-5</c:v>
                </c:pt>
                <c:pt idx="23" formatCode="0.00000">
                  <c:v>8.0000000000000007E-5</c:v>
                </c:pt>
                <c:pt idx="24" formatCode="0.00000">
                  <c:v>8.4999999999999993E-5</c:v>
                </c:pt>
                <c:pt idx="25" formatCode="0.00000">
                  <c:v>8.9999999999999992E-5</c:v>
                </c:pt>
                <c:pt idx="26" formatCode="0.00000">
                  <c:v>1E-4</c:v>
                </c:pt>
                <c:pt idx="27" formatCode="0.00000">
                  <c:v>1.125E-4</c:v>
                </c:pt>
                <c:pt idx="28" formatCode="0.00000">
                  <c:v>1.25E-4</c:v>
                </c:pt>
                <c:pt idx="29" formatCode="0.00000">
                  <c:v>1.3749999999999998E-4</c:v>
                </c:pt>
                <c:pt idx="30" formatCode="0.00000">
                  <c:v>1.5000000000000001E-4</c:v>
                </c:pt>
                <c:pt idx="31" formatCode="0.00000">
                  <c:v>1.6249999999999999E-4</c:v>
                </c:pt>
                <c:pt idx="32" formatCode="0.00000">
                  <c:v>1.75E-4</c:v>
                </c:pt>
                <c:pt idx="33" formatCode="0.00000">
                  <c:v>1.875E-4</c:v>
                </c:pt>
                <c:pt idx="34" formatCode="0.00000">
                  <c:v>2.0000000000000001E-4</c:v>
                </c:pt>
                <c:pt idx="35" formatCode="0.00000">
                  <c:v>2.2499999999999999E-4</c:v>
                </c:pt>
                <c:pt idx="36" formatCode="0.00000">
                  <c:v>2.5000000000000001E-4</c:v>
                </c:pt>
                <c:pt idx="37" formatCode="0.00000">
                  <c:v>2.7499999999999996E-4</c:v>
                </c:pt>
                <c:pt idx="38" formatCode="0.00000">
                  <c:v>3.0000000000000003E-4</c:v>
                </c:pt>
                <c:pt idx="39" formatCode="0.00000">
                  <c:v>3.2499999999999999E-4</c:v>
                </c:pt>
                <c:pt idx="40" formatCode="0.00000">
                  <c:v>3.5E-4</c:v>
                </c:pt>
                <c:pt idx="41" formatCode="0.00000">
                  <c:v>4.0000000000000002E-4</c:v>
                </c:pt>
                <c:pt idx="42" formatCode="0.00000">
                  <c:v>4.4999999999999999E-4</c:v>
                </c:pt>
                <c:pt idx="43" formatCode="0.00000">
                  <c:v>5.0000000000000001E-4</c:v>
                </c:pt>
                <c:pt idx="44" formatCode="0.00000">
                  <c:v>5.4999999999999992E-4</c:v>
                </c:pt>
                <c:pt idx="45" formatCode="0.00000">
                  <c:v>6.0000000000000006E-4</c:v>
                </c:pt>
                <c:pt idx="46" formatCode="0.00000">
                  <c:v>6.4999999999999997E-4</c:v>
                </c:pt>
                <c:pt idx="47" formatCode="0.00000">
                  <c:v>6.9999999999999999E-4</c:v>
                </c:pt>
                <c:pt idx="48" formatCode="0.00000">
                  <c:v>7.5000000000000002E-4</c:v>
                </c:pt>
                <c:pt idx="49" formatCode="0.00000">
                  <c:v>8.0000000000000004E-4</c:v>
                </c:pt>
                <c:pt idx="50" formatCode="0.00000">
                  <c:v>8.5000000000000006E-4</c:v>
                </c:pt>
                <c:pt idx="51" formatCode="0.00000">
                  <c:v>8.9999999999999998E-4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1.6250000000000001E-3</c:v>
                </c:pt>
                <c:pt idx="58" formatCode="0.00000">
                  <c:v>1.7500000000000003E-3</c:v>
                </c:pt>
                <c:pt idx="59" formatCode="0.00000">
                  <c:v>1.8749999999999999E-3</c:v>
                </c:pt>
                <c:pt idx="60" formatCode="0.00000">
                  <c:v>2E-3</c:v>
                </c:pt>
                <c:pt idx="61" formatCode="0.00000">
                  <c:v>2.2499999999999998E-3</c:v>
                </c:pt>
                <c:pt idx="62" formatCode="0.00000">
                  <c:v>2.5000000000000001E-3</c:v>
                </c:pt>
                <c:pt idx="63" formatCode="0.00000">
                  <c:v>2.7499999999999998E-3</c:v>
                </c:pt>
                <c:pt idx="64" formatCode="0.00000">
                  <c:v>3.0000000000000001E-3</c:v>
                </c:pt>
                <c:pt idx="65" formatCode="0.00000">
                  <c:v>3.2500000000000003E-3</c:v>
                </c:pt>
                <c:pt idx="66" formatCode="0.00000">
                  <c:v>3.5000000000000005E-3</c:v>
                </c:pt>
                <c:pt idx="67" formatCode="0.00000">
                  <c:v>4.0000000000000001E-3</c:v>
                </c:pt>
                <c:pt idx="68" formatCode="0.00000">
                  <c:v>4.4999999999999997E-3</c:v>
                </c:pt>
                <c:pt idx="69" formatCode="0.00000">
                  <c:v>5.0000000000000001E-3</c:v>
                </c:pt>
                <c:pt idx="70" formatCode="0.00000">
                  <c:v>5.4999999999999997E-3</c:v>
                </c:pt>
                <c:pt idx="71" formatCode="0.00000">
                  <c:v>6.0000000000000001E-3</c:v>
                </c:pt>
                <c:pt idx="72" formatCode="0.00000">
                  <c:v>6.5000000000000006E-3</c:v>
                </c:pt>
                <c:pt idx="73" formatCode="0.00000">
                  <c:v>7.000000000000001E-3</c:v>
                </c:pt>
                <c:pt idx="74" formatCode="0.00000">
                  <c:v>7.4999999999999997E-3</c:v>
                </c:pt>
                <c:pt idx="75" formatCode="0.00000">
                  <c:v>8.0000000000000002E-3</c:v>
                </c:pt>
                <c:pt idx="76" formatCode="0.00000">
                  <c:v>8.5000000000000006E-3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1.3750000000000002E-2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1.7499999999999998E-2</c:v>
                </c:pt>
                <c:pt idx="85" formatCode="0.00000">
                  <c:v>1.8749999999999999E-2</c:v>
                </c:pt>
                <c:pt idx="86" formatCode="0.00000">
                  <c:v>0.02</c:v>
                </c:pt>
                <c:pt idx="87" formatCode="0.000">
                  <c:v>2.2499999999999999E-2</c:v>
                </c:pt>
                <c:pt idx="88" formatCode="0.000">
                  <c:v>2.5000000000000001E-2</c:v>
                </c:pt>
                <c:pt idx="89" formatCode="0.000">
                  <c:v>2.7500000000000004E-2</c:v>
                </c:pt>
                <c:pt idx="90" formatCode="0.000">
                  <c:v>0.03</c:v>
                </c:pt>
                <c:pt idx="91" formatCode="0.000">
                  <c:v>3.2500000000000001E-2</c:v>
                </c:pt>
                <c:pt idx="92" formatCode="0.000">
                  <c:v>3.4999999999999996E-2</c:v>
                </c:pt>
                <c:pt idx="93" formatCode="0.000">
                  <c:v>0.04</c:v>
                </c:pt>
                <c:pt idx="94" formatCode="0.000">
                  <c:v>4.4999999999999998E-2</c:v>
                </c:pt>
                <c:pt idx="95" formatCode="0.000">
                  <c:v>0.05</c:v>
                </c:pt>
                <c:pt idx="96" formatCode="0.000">
                  <c:v>5.5000000000000007E-2</c:v>
                </c:pt>
                <c:pt idx="97" formatCode="0.000">
                  <c:v>0.06</c:v>
                </c:pt>
                <c:pt idx="98" formatCode="0.000">
                  <c:v>6.5000000000000002E-2</c:v>
                </c:pt>
                <c:pt idx="99" formatCode="0.000">
                  <c:v>6.9999999999999993E-2</c:v>
                </c:pt>
                <c:pt idx="100" formatCode="0.000">
                  <c:v>7.4999999999999997E-2</c:v>
                </c:pt>
                <c:pt idx="101" formatCode="0.000">
                  <c:v>0.08</c:v>
                </c:pt>
                <c:pt idx="102" formatCode="0.000">
                  <c:v>8.4999999999999992E-2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0.1875</c:v>
                </c:pt>
                <c:pt idx="112" formatCode="0.000">
                  <c:v>0.2</c:v>
                </c:pt>
                <c:pt idx="113" formatCode="0.000">
                  <c:v>0.22500000000000001</c:v>
                </c:pt>
                <c:pt idx="114" formatCode="0.000">
                  <c:v>0.25</c:v>
                </c:pt>
                <c:pt idx="115" formatCode="0.000">
                  <c:v>0.27500000000000002</c:v>
                </c:pt>
                <c:pt idx="116" formatCode="0.000">
                  <c:v>0.3</c:v>
                </c:pt>
                <c:pt idx="117" formatCode="0.000">
                  <c:v>0.32500000000000001</c:v>
                </c:pt>
                <c:pt idx="118" formatCode="0.000">
                  <c:v>0.35</c:v>
                </c:pt>
                <c:pt idx="119" formatCode="0.000">
                  <c:v>0.4</c:v>
                </c:pt>
                <c:pt idx="120" formatCode="0.000">
                  <c:v>0.45</c:v>
                </c:pt>
                <c:pt idx="121" formatCode="0.000">
                  <c:v>0.5</c:v>
                </c:pt>
                <c:pt idx="122" formatCode="0.000">
                  <c:v>0.55000000000000004</c:v>
                </c:pt>
                <c:pt idx="123" formatCode="0.000">
                  <c:v>0.6</c:v>
                </c:pt>
                <c:pt idx="124" formatCode="0.000">
                  <c:v>0.65</c:v>
                </c:pt>
                <c:pt idx="125" formatCode="0.000">
                  <c:v>0.7</c:v>
                </c:pt>
                <c:pt idx="126" formatCode="0.000">
                  <c:v>0.75</c:v>
                </c:pt>
                <c:pt idx="127" formatCode="0.000">
                  <c:v>0.8</c:v>
                </c:pt>
                <c:pt idx="128" formatCode="0.000">
                  <c:v>0.85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1.875</c:v>
                </c:pt>
                <c:pt idx="138" formatCode="0.000">
                  <c:v>2</c:v>
                </c:pt>
                <c:pt idx="139" formatCode="0.000">
                  <c:v>2.25</c:v>
                </c:pt>
                <c:pt idx="140" formatCode="0.000">
                  <c:v>2.5</c:v>
                </c:pt>
                <c:pt idx="141" formatCode="0.000">
                  <c:v>2.75</c:v>
                </c:pt>
                <c:pt idx="142" formatCode="0.000">
                  <c:v>3</c:v>
                </c:pt>
                <c:pt idx="143" formatCode="0.000">
                  <c:v>3.25</c:v>
                </c:pt>
                <c:pt idx="144" formatCode="0.000">
                  <c:v>3.5</c:v>
                </c:pt>
                <c:pt idx="145" formatCode="0.000">
                  <c:v>4</c:v>
                </c:pt>
                <c:pt idx="146" formatCode="0.000">
                  <c:v>4.5</c:v>
                </c:pt>
                <c:pt idx="147" formatCode="0.000">
                  <c:v>5</c:v>
                </c:pt>
                <c:pt idx="148" formatCode="0.000">
                  <c:v>5.5</c:v>
                </c:pt>
                <c:pt idx="149" formatCode="0.000">
                  <c:v>6</c:v>
                </c:pt>
                <c:pt idx="150" formatCode="0.000">
                  <c:v>6.5</c:v>
                </c:pt>
                <c:pt idx="151" formatCode="0.000">
                  <c:v>7</c:v>
                </c:pt>
                <c:pt idx="152" formatCode="0.000">
                  <c:v>7.5</c:v>
                </c:pt>
                <c:pt idx="153" formatCode="0.000">
                  <c:v>8</c:v>
                </c:pt>
                <c:pt idx="154" formatCode="0.000">
                  <c:v>8.5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18.75</c:v>
                </c:pt>
                <c:pt idx="164" formatCode="0.000">
                  <c:v>20</c:v>
                </c:pt>
                <c:pt idx="165" formatCode="0.000">
                  <c:v>22.5</c:v>
                </c:pt>
                <c:pt idx="166" formatCode="0.000">
                  <c:v>25</c:v>
                </c:pt>
                <c:pt idx="167" formatCode="0.000">
                  <c:v>27.5</c:v>
                </c:pt>
                <c:pt idx="168" formatCode="0.000">
                  <c:v>30</c:v>
                </c:pt>
                <c:pt idx="169" formatCode="0.000">
                  <c:v>32.5</c:v>
                </c:pt>
                <c:pt idx="170" formatCode="0.000">
                  <c:v>35</c:v>
                </c:pt>
                <c:pt idx="171" formatCode="0.000">
                  <c:v>40</c:v>
                </c:pt>
                <c:pt idx="172" formatCode="0.000">
                  <c:v>45</c:v>
                </c:pt>
                <c:pt idx="173" formatCode="0.000">
                  <c:v>50</c:v>
                </c:pt>
                <c:pt idx="174" formatCode="0.000">
                  <c:v>55</c:v>
                </c:pt>
                <c:pt idx="175" formatCode="0.000">
                  <c:v>60</c:v>
                </c:pt>
                <c:pt idx="176" formatCode="0.000">
                  <c:v>65</c:v>
                </c:pt>
                <c:pt idx="177" formatCode="0.000">
                  <c:v>70</c:v>
                </c:pt>
                <c:pt idx="178" formatCode="0.000">
                  <c:v>75</c:v>
                </c:pt>
                <c:pt idx="179" formatCode="0.000">
                  <c:v>80</c:v>
                </c:pt>
                <c:pt idx="180" formatCode="0.000">
                  <c:v>85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187.5</c:v>
                </c:pt>
                <c:pt idx="190" formatCode="0.000">
                  <c:v>200</c:v>
                </c:pt>
                <c:pt idx="191" formatCode="0.000">
                  <c:v>225</c:v>
                </c:pt>
                <c:pt idx="192" formatCode="0.000">
                  <c:v>250</c:v>
                </c:pt>
                <c:pt idx="193" formatCode="0.000">
                  <c:v>275</c:v>
                </c:pt>
                <c:pt idx="194" formatCode="0.000">
                  <c:v>300</c:v>
                </c:pt>
                <c:pt idx="195" formatCode="0.000">
                  <c:v>325</c:v>
                </c:pt>
                <c:pt idx="196" formatCode="0.000">
                  <c:v>350</c:v>
                </c:pt>
                <c:pt idx="197" formatCode="0.000">
                  <c:v>400</c:v>
                </c:pt>
                <c:pt idx="198" formatCode="0.000">
                  <c:v>450</c:v>
                </c:pt>
                <c:pt idx="199" formatCode="0.000">
                  <c:v>500</c:v>
                </c:pt>
                <c:pt idx="200" formatCode="0.000">
                  <c:v>550</c:v>
                </c:pt>
                <c:pt idx="201" formatCode="0.000">
                  <c:v>600</c:v>
                </c:pt>
                <c:pt idx="202" formatCode="0.000">
                  <c:v>650</c:v>
                </c:pt>
                <c:pt idx="203" formatCode="0.000">
                  <c:v>700</c:v>
                </c:pt>
                <c:pt idx="204" formatCode="0.000">
                  <c:v>750</c:v>
                </c:pt>
                <c:pt idx="205" formatCode="0.000">
                  <c:v>800</c:v>
                </c:pt>
                <c:pt idx="206" formatCode="0.000">
                  <c:v>850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srim20Ne_Si!$J$20:$J$228</c:f>
              <c:numCache>
                <c:formatCode>0.000</c:formatCode>
                <c:ptCount val="209"/>
                <c:pt idx="0">
                  <c:v>1.5E-3</c:v>
                </c:pt>
                <c:pt idx="1">
                  <c:v>1.6000000000000001E-3</c:v>
                </c:pt>
                <c:pt idx="2">
                  <c:v>1.7000000000000001E-3</c:v>
                </c:pt>
                <c:pt idx="3">
                  <c:v>1.8E-3</c:v>
                </c:pt>
                <c:pt idx="4">
                  <c:v>1.9E-3</c:v>
                </c:pt>
                <c:pt idx="5">
                  <c:v>2E-3</c:v>
                </c:pt>
                <c:pt idx="6">
                  <c:v>2.1000000000000003E-3</c:v>
                </c:pt>
                <c:pt idx="7">
                  <c:v>2.1999999999999997E-3</c:v>
                </c:pt>
                <c:pt idx="8">
                  <c:v>2.1999999999999997E-3</c:v>
                </c:pt>
                <c:pt idx="9">
                  <c:v>2.4000000000000002E-3</c:v>
                </c:pt>
                <c:pt idx="10">
                  <c:v>2.5999999999999999E-3</c:v>
                </c:pt>
                <c:pt idx="11">
                  <c:v>2.7000000000000001E-3</c:v>
                </c:pt>
                <c:pt idx="12">
                  <c:v>2.9000000000000002E-3</c:v>
                </c:pt>
                <c:pt idx="13">
                  <c:v>3.0000000000000001E-3</c:v>
                </c:pt>
                <c:pt idx="14">
                  <c:v>3.2000000000000002E-3</c:v>
                </c:pt>
                <c:pt idx="15">
                  <c:v>3.4000000000000002E-3</c:v>
                </c:pt>
                <c:pt idx="16">
                  <c:v>3.6999999999999997E-3</c:v>
                </c:pt>
                <c:pt idx="17">
                  <c:v>4.0000000000000001E-3</c:v>
                </c:pt>
                <c:pt idx="18">
                  <c:v>4.3E-3</c:v>
                </c:pt>
                <c:pt idx="19">
                  <c:v>4.4999999999999997E-3</c:v>
                </c:pt>
                <c:pt idx="20">
                  <c:v>4.8000000000000004E-3</c:v>
                </c:pt>
                <c:pt idx="21">
                  <c:v>5.0000000000000001E-3</c:v>
                </c:pt>
                <c:pt idx="22">
                  <c:v>5.3E-3</c:v>
                </c:pt>
                <c:pt idx="23">
                  <c:v>5.4999999999999997E-3</c:v>
                </c:pt>
                <c:pt idx="24">
                  <c:v>5.7000000000000002E-3</c:v>
                </c:pt>
                <c:pt idx="25">
                  <c:v>6.0000000000000001E-3</c:v>
                </c:pt>
                <c:pt idx="26">
                  <c:v>6.4000000000000003E-3</c:v>
                </c:pt>
                <c:pt idx="27">
                  <c:v>7.000000000000001E-3</c:v>
                </c:pt>
                <c:pt idx="28">
                  <c:v>7.6E-3</c:v>
                </c:pt>
                <c:pt idx="29">
                  <c:v>8.0999999999999996E-3</c:v>
                </c:pt>
                <c:pt idx="30">
                  <c:v>8.6999999999999994E-3</c:v>
                </c:pt>
                <c:pt idx="31">
                  <c:v>9.1999999999999998E-3</c:v>
                </c:pt>
                <c:pt idx="32">
                  <c:v>9.7999999999999997E-3</c:v>
                </c:pt>
                <c:pt idx="33">
                  <c:v>1.03E-2</c:v>
                </c:pt>
                <c:pt idx="34">
                  <c:v>1.0800000000000001E-2</c:v>
                </c:pt>
                <c:pt idx="35">
                  <c:v>1.1899999999999999E-2</c:v>
                </c:pt>
                <c:pt idx="36">
                  <c:v>1.3000000000000001E-2</c:v>
                </c:pt>
                <c:pt idx="37">
                  <c:v>1.4000000000000002E-2</c:v>
                </c:pt>
                <c:pt idx="38">
                  <c:v>1.4999999999999999E-2</c:v>
                </c:pt>
                <c:pt idx="39">
                  <c:v>1.61E-2</c:v>
                </c:pt>
                <c:pt idx="40">
                  <c:v>1.7100000000000001E-2</c:v>
                </c:pt>
                <c:pt idx="41">
                  <c:v>1.9200000000000002E-2</c:v>
                </c:pt>
                <c:pt idx="42">
                  <c:v>2.12E-2</c:v>
                </c:pt>
                <c:pt idx="43">
                  <c:v>2.3300000000000001E-2</c:v>
                </c:pt>
                <c:pt idx="44">
                  <c:v>2.53E-2</c:v>
                </c:pt>
                <c:pt idx="45">
                  <c:v>2.7300000000000001E-2</c:v>
                </c:pt>
                <c:pt idx="46">
                  <c:v>2.9399999999999999E-2</c:v>
                </c:pt>
                <c:pt idx="47">
                  <c:v>3.1399999999999997E-2</c:v>
                </c:pt>
                <c:pt idx="48">
                  <c:v>3.3500000000000002E-2</c:v>
                </c:pt>
                <c:pt idx="49">
                  <c:v>3.56E-2</c:v>
                </c:pt>
                <c:pt idx="50">
                  <c:v>3.7600000000000001E-2</c:v>
                </c:pt>
                <c:pt idx="51">
                  <c:v>3.9699999999999999E-2</c:v>
                </c:pt>
                <c:pt idx="52">
                  <c:v>4.3900000000000002E-2</c:v>
                </c:pt>
                <c:pt idx="53">
                  <c:v>4.9099999999999998E-2</c:v>
                </c:pt>
                <c:pt idx="54">
                  <c:v>5.4400000000000004E-2</c:v>
                </c:pt>
                <c:pt idx="55">
                  <c:v>5.9699999999999996E-2</c:v>
                </c:pt>
                <c:pt idx="56">
                  <c:v>6.5000000000000002E-2</c:v>
                </c:pt>
                <c:pt idx="57">
                  <c:v>7.039999999999999E-2</c:v>
                </c:pt>
                <c:pt idx="58">
                  <c:v>7.5700000000000003E-2</c:v>
                </c:pt>
                <c:pt idx="59">
                  <c:v>8.1100000000000005E-2</c:v>
                </c:pt>
                <c:pt idx="60">
                  <c:v>8.6599999999999996E-2</c:v>
                </c:pt>
                <c:pt idx="61">
                  <c:v>9.7099999999999992E-2</c:v>
                </c:pt>
                <c:pt idx="62">
                  <c:v>0.1072</c:v>
                </c:pt>
                <c:pt idx="63">
                  <c:v>0.11699999999999999</c:v>
                </c:pt>
                <c:pt idx="64">
                  <c:v>0.12669999999999998</c:v>
                </c:pt>
                <c:pt idx="65">
                  <c:v>0.1363</c:v>
                </c:pt>
                <c:pt idx="66">
                  <c:v>0.1459</c:v>
                </c:pt>
                <c:pt idx="67">
                  <c:v>0.1653</c:v>
                </c:pt>
                <c:pt idx="68">
                  <c:v>0.18480000000000002</c:v>
                </c:pt>
                <c:pt idx="69">
                  <c:v>0.2044</c:v>
                </c:pt>
                <c:pt idx="70">
                  <c:v>0.22420000000000001</c:v>
                </c:pt>
                <c:pt idx="71">
                  <c:v>0.24409999999999998</c:v>
                </c:pt>
                <c:pt idx="72">
                  <c:v>0.2641</c:v>
                </c:pt>
                <c:pt idx="73">
                  <c:v>0.28410000000000002</c:v>
                </c:pt>
                <c:pt idx="74">
                  <c:v>0.30409999999999998</c:v>
                </c:pt>
                <c:pt idx="75">
                  <c:v>0.32400000000000001</c:v>
                </c:pt>
                <c:pt idx="76">
                  <c:v>0.34379999999999999</c:v>
                </c:pt>
                <c:pt idx="77">
                  <c:v>0.36349999999999999</c:v>
                </c:pt>
                <c:pt idx="78">
                  <c:v>0.40239999999999998</c:v>
                </c:pt>
                <c:pt idx="79">
                  <c:v>0.45</c:v>
                </c:pt>
                <c:pt idx="80">
                  <c:v>0.49630000000000002</c:v>
                </c:pt>
                <c:pt idx="81">
                  <c:v>0.54100000000000004</c:v>
                </c:pt>
                <c:pt idx="82">
                  <c:v>0.58419999999999994</c:v>
                </c:pt>
                <c:pt idx="83">
                  <c:v>0.626</c:v>
                </c:pt>
                <c:pt idx="84">
                  <c:v>0.66620000000000001</c:v>
                </c:pt>
                <c:pt idx="85">
                  <c:v>0.70510000000000006</c:v>
                </c:pt>
                <c:pt idx="86">
                  <c:v>0.74260000000000004</c:v>
                </c:pt>
                <c:pt idx="87">
                  <c:v>0.81389999999999996</c:v>
                </c:pt>
                <c:pt idx="88" formatCode="0.00">
                  <c:v>0.88089999999999991</c:v>
                </c:pt>
                <c:pt idx="89" formatCode="0.00">
                  <c:v>0.94389999999999996</c:v>
                </c:pt>
                <c:pt idx="90" formatCode="0.00">
                  <c:v>1</c:v>
                </c:pt>
                <c:pt idx="91" formatCode="0.00">
                  <c:v>1.06</c:v>
                </c:pt>
                <c:pt idx="92" formatCode="0.00">
                  <c:v>1.1100000000000001</c:v>
                </c:pt>
                <c:pt idx="93" formatCode="0.00">
                  <c:v>1.22</c:v>
                </c:pt>
                <c:pt idx="94" formatCode="0.00">
                  <c:v>1.31</c:v>
                </c:pt>
                <c:pt idx="95" formatCode="0.00">
                  <c:v>1.4</c:v>
                </c:pt>
                <c:pt idx="96" formatCode="0.00">
                  <c:v>1.48</c:v>
                </c:pt>
                <c:pt idx="97" formatCode="0.00">
                  <c:v>1.56</c:v>
                </c:pt>
                <c:pt idx="98" formatCode="0.00">
                  <c:v>1.64</c:v>
                </c:pt>
                <c:pt idx="99" formatCode="0.00">
                  <c:v>1.72</c:v>
                </c:pt>
                <c:pt idx="100" formatCode="0.00">
                  <c:v>1.79</c:v>
                </c:pt>
                <c:pt idx="101" formatCode="0.00">
                  <c:v>1.86</c:v>
                </c:pt>
                <c:pt idx="102" formatCode="0.00">
                  <c:v>1.93</c:v>
                </c:pt>
                <c:pt idx="103" formatCode="0.00">
                  <c:v>1.99</c:v>
                </c:pt>
                <c:pt idx="104" formatCode="0.00">
                  <c:v>2.12</c:v>
                </c:pt>
                <c:pt idx="105" formatCode="0.00">
                  <c:v>2.2799999999999998</c:v>
                </c:pt>
                <c:pt idx="106" formatCode="0.00">
                  <c:v>2.4300000000000002</c:v>
                </c:pt>
                <c:pt idx="107" formatCode="0.00">
                  <c:v>2.58</c:v>
                </c:pt>
                <c:pt idx="108" formatCode="0.00">
                  <c:v>2.72</c:v>
                </c:pt>
                <c:pt idx="109" formatCode="0.00">
                  <c:v>2.86</c:v>
                </c:pt>
                <c:pt idx="110" formatCode="0.00">
                  <c:v>3</c:v>
                </c:pt>
                <c:pt idx="111" formatCode="0.00">
                  <c:v>3.14</c:v>
                </c:pt>
                <c:pt idx="112" formatCode="0.00">
                  <c:v>3.28</c:v>
                </c:pt>
                <c:pt idx="113" formatCode="0.00">
                  <c:v>3.54</c:v>
                </c:pt>
                <c:pt idx="114" formatCode="0.00">
                  <c:v>3.8</c:v>
                </c:pt>
                <c:pt idx="115" formatCode="0.00">
                  <c:v>4.0599999999999996</c:v>
                </c:pt>
                <c:pt idx="116" formatCode="0.00">
                  <c:v>4.3099999999999996</c:v>
                </c:pt>
                <c:pt idx="117" formatCode="0.00">
                  <c:v>4.5599999999999996</c:v>
                </c:pt>
                <c:pt idx="118" formatCode="0.00">
                  <c:v>4.8099999999999996</c:v>
                </c:pt>
                <c:pt idx="119" formatCode="0.00">
                  <c:v>5.31</c:v>
                </c:pt>
                <c:pt idx="120" formatCode="0.00">
                  <c:v>5.8</c:v>
                </c:pt>
                <c:pt idx="121" formatCode="0.00">
                  <c:v>6.28</c:v>
                </c:pt>
                <c:pt idx="122" formatCode="0.00">
                  <c:v>6.76</c:v>
                </c:pt>
                <c:pt idx="123" formatCode="0.00">
                  <c:v>7.24</c:v>
                </c:pt>
                <c:pt idx="124" formatCode="0.00">
                  <c:v>7.72</c:v>
                </c:pt>
                <c:pt idx="125" formatCode="0.00">
                  <c:v>8.1999999999999993</c:v>
                </c:pt>
                <c:pt idx="126" formatCode="0.00">
                  <c:v>8.68</c:v>
                </c:pt>
                <c:pt idx="127" formatCode="0.00">
                  <c:v>9.16</c:v>
                </c:pt>
                <c:pt idx="128" formatCode="0.00">
                  <c:v>9.64</c:v>
                </c:pt>
                <c:pt idx="129" formatCode="0.00">
                  <c:v>10.130000000000001</c:v>
                </c:pt>
                <c:pt idx="130" formatCode="0.00">
                  <c:v>11.09</c:v>
                </c:pt>
                <c:pt idx="131" formatCode="0.00">
                  <c:v>12.31</c:v>
                </c:pt>
                <c:pt idx="132" formatCode="0.00">
                  <c:v>13.54</c:v>
                </c:pt>
                <c:pt idx="133" formatCode="0.00">
                  <c:v>14.78</c:v>
                </c:pt>
                <c:pt idx="134" formatCode="0.00">
                  <c:v>16.04</c:v>
                </c:pt>
                <c:pt idx="135" formatCode="0.00">
                  <c:v>17.32</c:v>
                </c:pt>
                <c:pt idx="136" formatCode="0.00">
                  <c:v>18.61</c:v>
                </c:pt>
                <c:pt idx="137" formatCode="0.00">
                  <c:v>19.920000000000002</c:v>
                </c:pt>
                <c:pt idx="138" formatCode="0.00">
                  <c:v>21.25</c:v>
                </c:pt>
                <c:pt idx="139" formatCode="0.00">
                  <c:v>23.97</c:v>
                </c:pt>
                <c:pt idx="140" formatCode="0.00">
                  <c:v>26.79</c:v>
                </c:pt>
                <c:pt idx="141" formatCode="0.00">
                  <c:v>29.71</c:v>
                </c:pt>
                <c:pt idx="142" formatCode="0.00">
                  <c:v>32.75</c:v>
                </c:pt>
                <c:pt idx="143" formatCode="0.00">
                  <c:v>35.880000000000003</c:v>
                </c:pt>
                <c:pt idx="144" formatCode="0.00">
                  <c:v>39.119999999999997</c:v>
                </c:pt>
                <c:pt idx="145" formatCode="0.00">
                  <c:v>45.93</c:v>
                </c:pt>
                <c:pt idx="146" formatCode="0.00">
                  <c:v>53.17</c:v>
                </c:pt>
                <c:pt idx="147" formatCode="0.00">
                  <c:v>60.86</c:v>
                </c:pt>
                <c:pt idx="148" formatCode="0.00">
                  <c:v>69</c:v>
                </c:pt>
                <c:pt idx="149" formatCode="0.00">
                  <c:v>77.59</c:v>
                </c:pt>
                <c:pt idx="150" formatCode="0.00">
                  <c:v>86.64</c:v>
                </c:pt>
                <c:pt idx="151" formatCode="0.00">
                  <c:v>96.14</c:v>
                </c:pt>
                <c:pt idx="152" formatCode="0.00">
                  <c:v>106.11</c:v>
                </c:pt>
                <c:pt idx="153" formatCode="0.00">
                  <c:v>116.53</c:v>
                </c:pt>
                <c:pt idx="154" formatCode="0.00">
                  <c:v>127.42</c:v>
                </c:pt>
                <c:pt idx="155" formatCode="0.00">
                  <c:v>138.77000000000001</c:v>
                </c:pt>
                <c:pt idx="156" formatCode="0.00">
                  <c:v>162.85</c:v>
                </c:pt>
                <c:pt idx="157" formatCode="0.00">
                  <c:v>195.55</c:v>
                </c:pt>
                <c:pt idx="158" formatCode="0.00">
                  <c:v>231.13</c:v>
                </c:pt>
                <c:pt idx="159" formatCode="0.00">
                  <c:v>269.58</c:v>
                </c:pt>
                <c:pt idx="160" formatCode="0.00">
                  <c:v>310.91000000000003</c:v>
                </c:pt>
                <c:pt idx="161" formatCode="0.00">
                  <c:v>355.07</c:v>
                </c:pt>
                <c:pt idx="162" formatCode="0.00">
                  <c:v>402.06</c:v>
                </c:pt>
                <c:pt idx="163" formatCode="0.00">
                  <c:v>451.84</c:v>
                </c:pt>
                <c:pt idx="164" formatCode="0.00">
                  <c:v>504.37</c:v>
                </c:pt>
                <c:pt idx="165" formatCode="0.00">
                  <c:v>617.42999999999995</c:v>
                </c:pt>
                <c:pt idx="166" formatCode="0.00">
                  <c:v>740.9</c:v>
                </c:pt>
                <c:pt idx="167" formatCode="0.00">
                  <c:v>874.17</c:v>
                </c:pt>
                <c:pt idx="168" formatCode="0.00">
                  <c:v>1020</c:v>
                </c:pt>
                <c:pt idx="169" formatCode="0.00">
                  <c:v>1170</c:v>
                </c:pt>
                <c:pt idx="170" formatCode="0.00">
                  <c:v>1330</c:v>
                </c:pt>
                <c:pt idx="171" formatCode="0.0">
                  <c:v>1680</c:v>
                </c:pt>
                <c:pt idx="172" formatCode="0.0">
                  <c:v>2060</c:v>
                </c:pt>
                <c:pt idx="173" formatCode="0.0">
                  <c:v>2480</c:v>
                </c:pt>
                <c:pt idx="174" formatCode="0.0">
                  <c:v>2940</c:v>
                </c:pt>
                <c:pt idx="175" formatCode="0.0">
                  <c:v>3430</c:v>
                </c:pt>
                <c:pt idx="176" formatCode="0.0">
                  <c:v>3950</c:v>
                </c:pt>
                <c:pt idx="177" formatCode="0.0">
                  <c:v>4500</c:v>
                </c:pt>
                <c:pt idx="178" formatCode="0.0">
                  <c:v>5090</c:v>
                </c:pt>
                <c:pt idx="179" formatCode="0.0">
                  <c:v>5700</c:v>
                </c:pt>
                <c:pt idx="180" formatCode="0.0">
                  <c:v>6340</c:v>
                </c:pt>
                <c:pt idx="181" formatCode="0.0">
                  <c:v>7020</c:v>
                </c:pt>
                <c:pt idx="182" formatCode="0.0">
                  <c:v>8450</c:v>
                </c:pt>
                <c:pt idx="183" formatCode="0.0">
                  <c:v>10390</c:v>
                </c:pt>
                <c:pt idx="184" formatCode="0.0">
                  <c:v>12500</c:v>
                </c:pt>
                <c:pt idx="185" formatCode="0.0">
                  <c:v>14760</c:v>
                </c:pt>
                <c:pt idx="186" formatCode="0.0">
                  <c:v>17170</c:v>
                </c:pt>
                <c:pt idx="187" formatCode="0.0">
                  <c:v>19720</c:v>
                </c:pt>
                <c:pt idx="188" formatCode="0.0">
                  <c:v>22410</c:v>
                </c:pt>
                <c:pt idx="189" formatCode="0.0">
                  <c:v>25230</c:v>
                </c:pt>
                <c:pt idx="190" formatCode="0.0">
                  <c:v>28180</c:v>
                </c:pt>
                <c:pt idx="191" formatCode="0.0">
                  <c:v>34420</c:v>
                </c:pt>
                <c:pt idx="192" formatCode="0.0">
                  <c:v>41110</c:v>
                </c:pt>
                <c:pt idx="193" formatCode="0.0">
                  <c:v>48210</c:v>
                </c:pt>
                <c:pt idx="194" formatCode="0.0">
                  <c:v>55690</c:v>
                </c:pt>
                <c:pt idx="195" formatCode="0.0">
                  <c:v>63520</c:v>
                </c:pt>
                <c:pt idx="196" formatCode="0.0">
                  <c:v>71680</c:v>
                </c:pt>
                <c:pt idx="197" formatCode="0.0">
                  <c:v>88890</c:v>
                </c:pt>
                <c:pt idx="198" formatCode="0.0">
                  <c:v>107170</c:v>
                </c:pt>
                <c:pt idx="199" formatCode="0.0">
                  <c:v>126380</c:v>
                </c:pt>
                <c:pt idx="200" formatCode="0.0">
                  <c:v>146410</c:v>
                </c:pt>
                <c:pt idx="201" formatCode="0.0">
                  <c:v>167160</c:v>
                </c:pt>
                <c:pt idx="202" formatCode="0.0">
                  <c:v>188540</c:v>
                </c:pt>
                <c:pt idx="203" formatCode="0.0">
                  <c:v>210480</c:v>
                </c:pt>
                <c:pt idx="204" formatCode="0.0">
                  <c:v>232930</c:v>
                </c:pt>
                <c:pt idx="205" formatCode="0.0">
                  <c:v>255810</c:v>
                </c:pt>
                <c:pt idx="206" formatCode="0.0">
                  <c:v>279090</c:v>
                </c:pt>
                <c:pt idx="207" formatCode="0.0">
                  <c:v>302730</c:v>
                </c:pt>
                <c:pt idx="208" formatCode="0.0">
                  <c:v>350890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45A-4167-B158-622AB184A19C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srim20Ne_Si!$D$20:$D$228</c:f>
              <c:numCache>
                <c:formatCode>0.000000</c:formatCode>
                <c:ptCount val="209"/>
                <c:pt idx="0">
                  <c:v>9.999949999999999E-6</c:v>
                </c:pt>
                <c:pt idx="1">
                  <c:v>1.1249950000000001E-5</c:v>
                </c:pt>
                <c:pt idx="2">
                  <c:v>1.2499949999999999E-5</c:v>
                </c:pt>
                <c:pt idx="3">
                  <c:v>1.374995E-5</c:v>
                </c:pt>
                <c:pt idx="4">
                  <c:v>1.499995E-5</c:v>
                </c:pt>
                <c:pt idx="5">
                  <c:v>1.6249950000000002E-5</c:v>
                </c:pt>
                <c:pt idx="6">
                  <c:v>1.7499950000000002E-5</c:v>
                </c:pt>
                <c:pt idx="7">
                  <c:v>1.8749950000000002E-5</c:v>
                </c:pt>
                <c:pt idx="8">
                  <c:v>1.9999950000000002E-5</c:v>
                </c:pt>
                <c:pt idx="9">
                  <c:v>2.2499950000000001E-5</c:v>
                </c:pt>
                <c:pt idx="10" formatCode="0.00000">
                  <c:v>2.4999950000000001E-5</c:v>
                </c:pt>
                <c:pt idx="11" formatCode="0.00000">
                  <c:v>2.7499950000000001E-5</c:v>
                </c:pt>
                <c:pt idx="12" formatCode="0.00000">
                  <c:v>2.9999950000000001E-5</c:v>
                </c:pt>
                <c:pt idx="13" formatCode="0.00000">
                  <c:v>3.249995E-5</c:v>
                </c:pt>
                <c:pt idx="14" formatCode="0.00000">
                  <c:v>3.499995E-5</c:v>
                </c:pt>
                <c:pt idx="15" formatCode="0.00000">
                  <c:v>3.999995E-5</c:v>
                </c:pt>
                <c:pt idx="16" formatCode="0.00000">
                  <c:v>4.4999950000000006E-5</c:v>
                </c:pt>
                <c:pt idx="17" formatCode="0.00000">
                  <c:v>4.9999950000000006E-5</c:v>
                </c:pt>
                <c:pt idx="18" formatCode="0.00000">
                  <c:v>5.5000000000000002E-5</c:v>
                </c:pt>
                <c:pt idx="19" formatCode="0.00000">
                  <c:v>5.9999999999999995E-5</c:v>
                </c:pt>
                <c:pt idx="20" formatCode="0.00000">
                  <c:v>6.4999999999999994E-5</c:v>
                </c:pt>
                <c:pt idx="21" formatCode="0.00000">
                  <c:v>6.9999999999999994E-5</c:v>
                </c:pt>
                <c:pt idx="22" formatCode="0.00000">
                  <c:v>7.5000000000000007E-5</c:v>
                </c:pt>
                <c:pt idx="23" formatCode="0.00000">
                  <c:v>8.0000000000000007E-5</c:v>
                </c:pt>
                <c:pt idx="24" formatCode="0.00000">
                  <c:v>8.4999999999999993E-5</c:v>
                </c:pt>
                <c:pt idx="25" formatCode="0.00000">
                  <c:v>8.9999999999999992E-5</c:v>
                </c:pt>
                <c:pt idx="26" formatCode="0.00000">
                  <c:v>1E-4</c:v>
                </c:pt>
                <c:pt idx="27" formatCode="0.00000">
                  <c:v>1.125E-4</c:v>
                </c:pt>
                <c:pt idx="28" formatCode="0.00000">
                  <c:v>1.25E-4</c:v>
                </c:pt>
                <c:pt idx="29" formatCode="0.00000">
                  <c:v>1.3749999999999998E-4</c:v>
                </c:pt>
                <c:pt idx="30" formatCode="0.00000">
                  <c:v>1.5000000000000001E-4</c:v>
                </c:pt>
                <c:pt idx="31" formatCode="0.00000">
                  <c:v>1.6249999999999999E-4</c:v>
                </c:pt>
                <c:pt idx="32" formatCode="0.00000">
                  <c:v>1.75E-4</c:v>
                </c:pt>
                <c:pt idx="33" formatCode="0.00000">
                  <c:v>1.875E-4</c:v>
                </c:pt>
                <c:pt idx="34" formatCode="0.00000">
                  <c:v>2.0000000000000001E-4</c:v>
                </c:pt>
                <c:pt idx="35" formatCode="0.00000">
                  <c:v>2.2499999999999999E-4</c:v>
                </c:pt>
                <c:pt idx="36" formatCode="0.00000">
                  <c:v>2.5000000000000001E-4</c:v>
                </c:pt>
                <c:pt idx="37" formatCode="0.00000">
                  <c:v>2.7499999999999996E-4</c:v>
                </c:pt>
                <c:pt idx="38" formatCode="0.00000">
                  <c:v>3.0000000000000003E-4</c:v>
                </c:pt>
                <c:pt idx="39" formatCode="0.00000">
                  <c:v>3.2499999999999999E-4</c:v>
                </c:pt>
                <c:pt idx="40" formatCode="0.00000">
                  <c:v>3.5E-4</c:v>
                </c:pt>
                <c:pt idx="41" formatCode="0.00000">
                  <c:v>4.0000000000000002E-4</c:v>
                </c:pt>
                <c:pt idx="42" formatCode="0.00000">
                  <c:v>4.4999999999999999E-4</c:v>
                </c:pt>
                <c:pt idx="43" formatCode="0.00000">
                  <c:v>5.0000000000000001E-4</c:v>
                </c:pt>
                <c:pt idx="44" formatCode="0.00000">
                  <c:v>5.4999999999999992E-4</c:v>
                </c:pt>
                <c:pt idx="45" formatCode="0.00000">
                  <c:v>6.0000000000000006E-4</c:v>
                </c:pt>
                <c:pt idx="46" formatCode="0.00000">
                  <c:v>6.4999999999999997E-4</c:v>
                </c:pt>
                <c:pt idx="47" formatCode="0.00000">
                  <c:v>6.9999999999999999E-4</c:v>
                </c:pt>
                <c:pt idx="48" formatCode="0.00000">
                  <c:v>7.5000000000000002E-4</c:v>
                </c:pt>
                <c:pt idx="49" formatCode="0.00000">
                  <c:v>8.0000000000000004E-4</c:v>
                </c:pt>
                <c:pt idx="50" formatCode="0.00000">
                  <c:v>8.5000000000000006E-4</c:v>
                </c:pt>
                <c:pt idx="51" formatCode="0.00000">
                  <c:v>8.9999999999999998E-4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1.6250000000000001E-3</c:v>
                </c:pt>
                <c:pt idx="58" formatCode="0.00000">
                  <c:v>1.7500000000000003E-3</c:v>
                </c:pt>
                <c:pt idx="59" formatCode="0.00000">
                  <c:v>1.8749999999999999E-3</c:v>
                </c:pt>
                <c:pt idx="60" formatCode="0.00000">
                  <c:v>2E-3</c:v>
                </c:pt>
                <c:pt idx="61" formatCode="0.00000">
                  <c:v>2.2499999999999998E-3</c:v>
                </c:pt>
                <c:pt idx="62" formatCode="0.00000">
                  <c:v>2.5000000000000001E-3</c:v>
                </c:pt>
                <c:pt idx="63" formatCode="0.00000">
                  <c:v>2.7499999999999998E-3</c:v>
                </c:pt>
                <c:pt idx="64" formatCode="0.00000">
                  <c:v>3.0000000000000001E-3</c:v>
                </c:pt>
                <c:pt idx="65" formatCode="0.00000">
                  <c:v>3.2500000000000003E-3</c:v>
                </c:pt>
                <c:pt idx="66" formatCode="0.00000">
                  <c:v>3.5000000000000005E-3</c:v>
                </c:pt>
                <c:pt idx="67" formatCode="0.00000">
                  <c:v>4.0000000000000001E-3</c:v>
                </c:pt>
                <c:pt idx="68" formatCode="0.00000">
                  <c:v>4.4999999999999997E-3</c:v>
                </c:pt>
                <c:pt idx="69" formatCode="0.00000">
                  <c:v>5.0000000000000001E-3</c:v>
                </c:pt>
                <c:pt idx="70" formatCode="0.00000">
                  <c:v>5.4999999999999997E-3</c:v>
                </c:pt>
                <c:pt idx="71" formatCode="0.00000">
                  <c:v>6.0000000000000001E-3</c:v>
                </c:pt>
                <c:pt idx="72" formatCode="0.00000">
                  <c:v>6.5000000000000006E-3</c:v>
                </c:pt>
                <c:pt idx="73" formatCode="0.00000">
                  <c:v>7.000000000000001E-3</c:v>
                </c:pt>
                <c:pt idx="74" formatCode="0.00000">
                  <c:v>7.4999999999999997E-3</c:v>
                </c:pt>
                <c:pt idx="75" formatCode="0.00000">
                  <c:v>8.0000000000000002E-3</c:v>
                </c:pt>
                <c:pt idx="76" formatCode="0.00000">
                  <c:v>8.5000000000000006E-3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1.3750000000000002E-2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1.7499999999999998E-2</c:v>
                </c:pt>
                <c:pt idx="85" formatCode="0.00000">
                  <c:v>1.8749999999999999E-2</c:v>
                </c:pt>
                <c:pt idx="86" formatCode="0.00000">
                  <c:v>0.02</c:v>
                </c:pt>
                <c:pt idx="87" formatCode="0.000">
                  <c:v>2.2499999999999999E-2</c:v>
                </c:pt>
                <c:pt idx="88" formatCode="0.000">
                  <c:v>2.5000000000000001E-2</c:v>
                </c:pt>
                <c:pt idx="89" formatCode="0.000">
                  <c:v>2.7500000000000004E-2</c:v>
                </c:pt>
                <c:pt idx="90" formatCode="0.000">
                  <c:v>0.03</c:v>
                </c:pt>
                <c:pt idx="91" formatCode="0.000">
                  <c:v>3.2500000000000001E-2</c:v>
                </c:pt>
                <c:pt idx="92" formatCode="0.000">
                  <c:v>3.4999999999999996E-2</c:v>
                </c:pt>
                <c:pt idx="93" formatCode="0.000">
                  <c:v>0.04</c:v>
                </c:pt>
                <c:pt idx="94" formatCode="0.000">
                  <c:v>4.4999999999999998E-2</c:v>
                </c:pt>
                <c:pt idx="95" formatCode="0.000">
                  <c:v>0.05</c:v>
                </c:pt>
                <c:pt idx="96" formatCode="0.000">
                  <c:v>5.5000000000000007E-2</c:v>
                </c:pt>
                <c:pt idx="97" formatCode="0.000">
                  <c:v>0.06</c:v>
                </c:pt>
                <c:pt idx="98" formatCode="0.000">
                  <c:v>6.5000000000000002E-2</c:v>
                </c:pt>
                <c:pt idx="99" formatCode="0.000">
                  <c:v>6.9999999999999993E-2</c:v>
                </c:pt>
                <c:pt idx="100" formatCode="0.000">
                  <c:v>7.4999999999999997E-2</c:v>
                </c:pt>
                <c:pt idx="101" formatCode="0.000">
                  <c:v>0.08</c:v>
                </c:pt>
                <c:pt idx="102" formatCode="0.000">
                  <c:v>8.4999999999999992E-2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0.1875</c:v>
                </c:pt>
                <c:pt idx="112" formatCode="0.000">
                  <c:v>0.2</c:v>
                </c:pt>
                <c:pt idx="113" formatCode="0.000">
                  <c:v>0.22500000000000001</c:v>
                </c:pt>
                <c:pt idx="114" formatCode="0.000">
                  <c:v>0.25</c:v>
                </c:pt>
                <c:pt idx="115" formatCode="0.000">
                  <c:v>0.27500000000000002</c:v>
                </c:pt>
                <c:pt idx="116" formatCode="0.000">
                  <c:v>0.3</c:v>
                </c:pt>
                <c:pt idx="117" formatCode="0.000">
                  <c:v>0.32500000000000001</c:v>
                </c:pt>
                <c:pt idx="118" formatCode="0.000">
                  <c:v>0.35</c:v>
                </c:pt>
                <c:pt idx="119" formatCode="0.000">
                  <c:v>0.4</c:v>
                </c:pt>
                <c:pt idx="120" formatCode="0.000">
                  <c:v>0.45</c:v>
                </c:pt>
                <c:pt idx="121" formatCode="0.000">
                  <c:v>0.5</c:v>
                </c:pt>
                <c:pt idx="122" formatCode="0.000">
                  <c:v>0.55000000000000004</c:v>
                </c:pt>
                <c:pt idx="123" formatCode="0.000">
                  <c:v>0.6</c:v>
                </c:pt>
                <c:pt idx="124" formatCode="0.000">
                  <c:v>0.65</c:v>
                </c:pt>
                <c:pt idx="125" formatCode="0.000">
                  <c:v>0.7</c:v>
                </c:pt>
                <c:pt idx="126" formatCode="0.000">
                  <c:v>0.75</c:v>
                </c:pt>
                <c:pt idx="127" formatCode="0.000">
                  <c:v>0.8</c:v>
                </c:pt>
                <c:pt idx="128" formatCode="0.000">
                  <c:v>0.85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1.875</c:v>
                </c:pt>
                <c:pt idx="138" formatCode="0.000">
                  <c:v>2</c:v>
                </c:pt>
                <c:pt idx="139" formatCode="0.000">
                  <c:v>2.25</c:v>
                </c:pt>
                <c:pt idx="140" formatCode="0.000">
                  <c:v>2.5</c:v>
                </c:pt>
                <c:pt idx="141" formatCode="0.000">
                  <c:v>2.75</c:v>
                </c:pt>
                <c:pt idx="142" formatCode="0.000">
                  <c:v>3</c:v>
                </c:pt>
                <c:pt idx="143" formatCode="0.000">
                  <c:v>3.25</c:v>
                </c:pt>
                <c:pt idx="144" formatCode="0.000">
                  <c:v>3.5</c:v>
                </c:pt>
                <c:pt idx="145" formatCode="0.000">
                  <c:v>4</c:v>
                </c:pt>
                <c:pt idx="146" formatCode="0.000">
                  <c:v>4.5</c:v>
                </c:pt>
                <c:pt idx="147" formatCode="0.000">
                  <c:v>5</c:v>
                </c:pt>
                <c:pt idx="148" formatCode="0.000">
                  <c:v>5.5</c:v>
                </c:pt>
                <c:pt idx="149" formatCode="0.000">
                  <c:v>6</c:v>
                </c:pt>
                <c:pt idx="150" formatCode="0.000">
                  <c:v>6.5</c:v>
                </c:pt>
                <c:pt idx="151" formatCode="0.000">
                  <c:v>7</c:v>
                </c:pt>
                <c:pt idx="152" formatCode="0.000">
                  <c:v>7.5</c:v>
                </c:pt>
                <c:pt idx="153" formatCode="0.000">
                  <c:v>8</c:v>
                </c:pt>
                <c:pt idx="154" formatCode="0.000">
                  <c:v>8.5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18.75</c:v>
                </c:pt>
                <c:pt idx="164" formatCode="0.000">
                  <c:v>20</c:v>
                </c:pt>
                <c:pt idx="165" formatCode="0.000">
                  <c:v>22.5</c:v>
                </c:pt>
                <c:pt idx="166" formatCode="0.000">
                  <c:v>25</c:v>
                </c:pt>
                <c:pt idx="167" formatCode="0.000">
                  <c:v>27.5</c:v>
                </c:pt>
                <c:pt idx="168" formatCode="0.000">
                  <c:v>30</c:v>
                </c:pt>
                <c:pt idx="169" formatCode="0.000">
                  <c:v>32.5</c:v>
                </c:pt>
                <c:pt idx="170" formatCode="0.000">
                  <c:v>35</c:v>
                </c:pt>
                <c:pt idx="171" formatCode="0.000">
                  <c:v>40</c:v>
                </c:pt>
                <c:pt idx="172" formatCode="0.000">
                  <c:v>45</c:v>
                </c:pt>
                <c:pt idx="173" formatCode="0.000">
                  <c:v>50</c:v>
                </c:pt>
                <c:pt idx="174" formatCode="0.000">
                  <c:v>55</c:v>
                </c:pt>
                <c:pt idx="175" formatCode="0.000">
                  <c:v>60</c:v>
                </c:pt>
                <c:pt idx="176" formatCode="0.000">
                  <c:v>65</c:v>
                </c:pt>
                <c:pt idx="177" formatCode="0.000">
                  <c:v>70</c:v>
                </c:pt>
                <c:pt idx="178" formatCode="0.000">
                  <c:v>75</c:v>
                </c:pt>
                <c:pt idx="179" formatCode="0.000">
                  <c:v>80</c:v>
                </c:pt>
                <c:pt idx="180" formatCode="0.000">
                  <c:v>85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187.5</c:v>
                </c:pt>
                <c:pt idx="190" formatCode="0.000">
                  <c:v>200</c:v>
                </c:pt>
                <c:pt idx="191" formatCode="0.000">
                  <c:v>225</c:v>
                </c:pt>
                <c:pt idx="192" formatCode="0.000">
                  <c:v>250</c:v>
                </c:pt>
                <c:pt idx="193" formatCode="0.000">
                  <c:v>275</c:v>
                </c:pt>
                <c:pt idx="194" formatCode="0.000">
                  <c:v>300</c:v>
                </c:pt>
                <c:pt idx="195" formatCode="0.000">
                  <c:v>325</c:v>
                </c:pt>
                <c:pt idx="196" formatCode="0.000">
                  <c:v>350</c:v>
                </c:pt>
                <c:pt idx="197" formatCode="0.000">
                  <c:v>400</c:v>
                </c:pt>
                <c:pt idx="198" formatCode="0.000">
                  <c:v>450</c:v>
                </c:pt>
                <c:pt idx="199" formatCode="0.000">
                  <c:v>500</c:v>
                </c:pt>
                <c:pt idx="200" formatCode="0.000">
                  <c:v>550</c:v>
                </c:pt>
                <c:pt idx="201" formatCode="0.000">
                  <c:v>600</c:v>
                </c:pt>
                <c:pt idx="202" formatCode="0.000">
                  <c:v>650</c:v>
                </c:pt>
                <c:pt idx="203" formatCode="0.000">
                  <c:v>700</c:v>
                </c:pt>
                <c:pt idx="204" formatCode="0.000">
                  <c:v>750</c:v>
                </c:pt>
                <c:pt idx="205" formatCode="0.000">
                  <c:v>800</c:v>
                </c:pt>
                <c:pt idx="206" formatCode="0.000">
                  <c:v>850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srim20Ne_Si!$M$20:$M$228</c:f>
              <c:numCache>
                <c:formatCode>0.000</c:formatCode>
                <c:ptCount val="209"/>
                <c:pt idx="0">
                  <c:v>1.2000000000000001E-3</c:v>
                </c:pt>
                <c:pt idx="1">
                  <c:v>1.2999999999999999E-3</c:v>
                </c:pt>
                <c:pt idx="2">
                  <c:v>1.2999999999999999E-3</c:v>
                </c:pt>
                <c:pt idx="3">
                  <c:v>1.4E-3</c:v>
                </c:pt>
                <c:pt idx="4">
                  <c:v>1.5E-3</c:v>
                </c:pt>
                <c:pt idx="5">
                  <c:v>1.5E-3</c:v>
                </c:pt>
                <c:pt idx="6">
                  <c:v>1.6000000000000001E-3</c:v>
                </c:pt>
                <c:pt idx="7">
                  <c:v>1.6000000000000001E-3</c:v>
                </c:pt>
                <c:pt idx="8">
                  <c:v>1.7000000000000001E-3</c:v>
                </c:pt>
                <c:pt idx="9">
                  <c:v>1.8E-3</c:v>
                </c:pt>
                <c:pt idx="10">
                  <c:v>1.9E-3</c:v>
                </c:pt>
                <c:pt idx="11">
                  <c:v>2E-3</c:v>
                </c:pt>
                <c:pt idx="12">
                  <c:v>2.1000000000000003E-3</c:v>
                </c:pt>
                <c:pt idx="13">
                  <c:v>2.1999999999999997E-3</c:v>
                </c:pt>
                <c:pt idx="14">
                  <c:v>2.3E-3</c:v>
                </c:pt>
                <c:pt idx="15">
                  <c:v>2.5000000000000001E-3</c:v>
                </c:pt>
                <c:pt idx="16">
                  <c:v>2.7000000000000001E-3</c:v>
                </c:pt>
                <c:pt idx="17">
                  <c:v>2.8E-3</c:v>
                </c:pt>
                <c:pt idx="18">
                  <c:v>3.0000000000000001E-3</c:v>
                </c:pt>
                <c:pt idx="19">
                  <c:v>3.0999999999999999E-3</c:v>
                </c:pt>
                <c:pt idx="20">
                  <c:v>3.3E-3</c:v>
                </c:pt>
                <c:pt idx="21">
                  <c:v>3.4000000000000002E-3</c:v>
                </c:pt>
                <c:pt idx="22">
                  <c:v>3.5999999999999999E-3</c:v>
                </c:pt>
                <c:pt idx="23">
                  <c:v>3.6999999999999997E-3</c:v>
                </c:pt>
                <c:pt idx="24">
                  <c:v>3.8999999999999998E-3</c:v>
                </c:pt>
                <c:pt idx="25">
                  <c:v>4.0000000000000001E-3</c:v>
                </c:pt>
                <c:pt idx="26">
                  <c:v>4.3E-3</c:v>
                </c:pt>
                <c:pt idx="27">
                  <c:v>4.5999999999999999E-3</c:v>
                </c:pt>
                <c:pt idx="28">
                  <c:v>4.8999999999999998E-3</c:v>
                </c:pt>
                <c:pt idx="29">
                  <c:v>5.1999999999999998E-3</c:v>
                </c:pt>
                <c:pt idx="30">
                  <c:v>5.4999999999999997E-3</c:v>
                </c:pt>
                <c:pt idx="31">
                  <c:v>5.8000000000000005E-3</c:v>
                </c:pt>
                <c:pt idx="32">
                  <c:v>6.0999999999999995E-3</c:v>
                </c:pt>
                <c:pt idx="33">
                  <c:v>6.4000000000000003E-3</c:v>
                </c:pt>
                <c:pt idx="34">
                  <c:v>6.7000000000000002E-3</c:v>
                </c:pt>
                <c:pt idx="35">
                  <c:v>7.2999999999999992E-3</c:v>
                </c:pt>
                <c:pt idx="36">
                  <c:v>7.7999999999999996E-3</c:v>
                </c:pt>
                <c:pt idx="37">
                  <c:v>8.4000000000000012E-3</c:v>
                </c:pt>
                <c:pt idx="38">
                  <c:v>8.8999999999999999E-3</c:v>
                </c:pt>
                <c:pt idx="39">
                  <c:v>9.4000000000000004E-3</c:v>
                </c:pt>
                <c:pt idx="40">
                  <c:v>0.01</c:v>
                </c:pt>
                <c:pt idx="41">
                  <c:v>1.0999999999999999E-2</c:v>
                </c:pt>
                <c:pt idx="42">
                  <c:v>1.2E-2</c:v>
                </c:pt>
                <c:pt idx="43">
                  <c:v>1.3000000000000001E-2</c:v>
                </c:pt>
                <c:pt idx="44">
                  <c:v>1.4000000000000002E-2</c:v>
                </c:pt>
                <c:pt idx="45">
                  <c:v>1.4999999999999999E-2</c:v>
                </c:pt>
                <c:pt idx="46">
                  <c:v>1.5900000000000001E-2</c:v>
                </c:pt>
                <c:pt idx="47">
                  <c:v>1.6900000000000002E-2</c:v>
                </c:pt>
                <c:pt idx="48">
                  <c:v>1.78E-2</c:v>
                </c:pt>
                <c:pt idx="49">
                  <c:v>1.8700000000000001E-2</c:v>
                </c:pt>
                <c:pt idx="50">
                  <c:v>1.9700000000000002E-2</c:v>
                </c:pt>
                <c:pt idx="51">
                  <c:v>2.06E-2</c:v>
                </c:pt>
                <c:pt idx="52">
                  <c:v>2.24E-2</c:v>
                </c:pt>
                <c:pt idx="53">
                  <c:v>2.46E-2</c:v>
                </c:pt>
                <c:pt idx="54">
                  <c:v>2.6800000000000001E-2</c:v>
                </c:pt>
                <c:pt idx="55">
                  <c:v>2.8899999999999999E-2</c:v>
                </c:pt>
                <c:pt idx="56">
                  <c:v>3.1099999999999999E-2</c:v>
                </c:pt>
                <c:pt idx="57">
                  <c:v>3.3100000000000004E-2</c:v>
                </c:pt>
                <c:pt idx="58">
                  <c:v>3.5199999999999995E-2</c:v>
                </c:pt>
                <c:pt idx="59">
                  <c:v>3.7199999999999997E-2</c:v>
                </c:pt>
                <c:pt idx="60">
                  <c:v>3.9199999999999999E-2</c:v>
                </c:pt>
                <c:pt idx="61">
                  <c:v>4.2799999999999998E-2</c:v>
                </c:pt>
                <c:pt idx="62">
                  <c:v>4.6100000000000002E-2</c:v>
                </c:pt>
                <c:pt idx="63">
                  <c:v>4.9099999999999998E-2</c:v>
                </c:pt>
                <c:pt idx="64">
                  <c:v>5.2000000000000005E-2</c:v>
                </c:pt>
                <c:pt idx="65">
                  <c:v>5.4800000000000001E-2</c:v>
                </c:pt>
                <c:pt idx="66">
                  <c:v>5.7499999999999996E-2</c:v>
                </c:pt>
                <c:pt idx="67">
                  <c:v>6.2700000000000006E-2</c:v>
                </c:pt>
                <c:pt idx="68">
                  <c:v>6.7799999999999999E-2</c:v>
                </c:pt>
                <c:pt idx="69">
                  <c:v>7.2700000000000001E-2</c:v>
                </c:pt>
                <c:pt idx="70">
                  <c:v>7.7399999999999997E-2</c:v>
                </c:pt>
                <c:pt idx="71">
                  <c:v>8.1900000000000001E-2</c:v>
                </c:pt>
                <c:pt idx="72">
                  <c:v>8.6300000000000002E-2</c:v>
                </c:pt>
                <c:pt idx="73">
                  <c:v>9.06E-2</c:v>
                </c:pt>
                <c:pt idx="74">
                  <c:v>9.4699999999999993E-2</c:v>
                </c:pt>
                <c:pt idx="75">
                  <c:v>9.8599999999999993E-2</c:v>
                </c:pt>
                <c:pt idx="76">
                  <c:v>0.1024</c:v>
                </c:pt>
                <c:pt idx="77">
                  <c:v>0.1061</c:v>
                </c:pt>
                <c:pt idx="78">
                  <c:v>0.11299999999999999</c:v>
                </c:pt>
                <c:pt idx="79">
                  <c:v>0.121</c:v>
                </c:pt>
                <c:pt idx="80">
                  <c:v>0.12809999999999999</c:v>
                </c:pt>
                <c:pt idx="81">
                  <c:v>0.1346</c:v>
                </c:pt>
                <c:pt idx="82">
                  <c:v>0.14050000000000001</c:v>
                </c:pt>
                <c:pt idx="83">
                  <c:v>0.14579999999999999</c:v>
                </c:pt>
                <c:pt idx="84">
                  <c:v>0.15049999999999999</c:v>
                </c:pt>
                <c:pt idx="85">
                  <c:v>0.15489999999999998</c:v>
                </c:pt>
                <c:pt idx="86">
                  <c:v>0.15889999999999999</c:v>
                </c:pt>
                <c:pt idx="87">
                  <c:v>0.16599999999999998</c:v>
                </c:pt>
                <c:pt idx="88">
                  <c:v>0.17199999999999999</c:v>
                </c:pt>
                <c:pt idx="89">
                  <c:v>0.17709999999999998</c:v>
                </c:pt>
                <c:pt idx="90">
                  <c:v>0.18160000000000001</c:v>
                </c:pt>
                <c:pt idx="91">
                  <c:v>0.1855</c:v>
                </c:pt>
                <c:pt idx="92">
                  <c:v>0.189</c:v>
                </c:pt>
                <c:pt idx="93">
                  <c:v>0.1951</c:v>
                </c:pt>
                <c:pt idx="94">
                  <c:v>0.2</c:v>
                </c:pt>
                <c:pt idx="95">
                  <c:v>0.20419999999999999</c:v>
                </c:pt>
                <c:pt idx="96">
                  <c:v>0.20779999999999998</c:v>
                </c:pt>
                <c:pt idx="97">
                  <c:v>0.2109</c:v>
                </c:pt>
                <c:pt idx="98">
                  <c:v>0.2137</c:v>
                </c:pt>
                <c:pt idx="99">
                  <c:v>0.21610000000000001</c:v>
                </c:pt>
                <c:pt idx="100">
                  <c:v>0.21840000000000001</c:v>
                </c:pt>
                <c:pt idx="101">
                  <c:v>0.22040000000000001</c:v>
                </c:pt>
                <c:pt idx="102">
                  <c:v>0.2223</c:v>
                </c:pt>
                <c:pt idx="103">
                  <c:v>0.22400000000000003</c:v>
                </c:pt>
                <c:pt idx="104">
                  <c:v>0.22749999999999998</c:v>
                </c:pt>
                <c:pt idx="105">
                  <c:v>0.23159999999999997</c:v>
                </c:pt>
                <c:pt idx="106">
                  <c:v>0.2351</c:v>
                </c:pt>
                <c:pt idx="107">
                  <c:v>0.23830000000000001</c:v>
                </c:pt>
                <c:pt idx="108">
                  <c:v>0.2412</c:v>
                </c:pt>
                <c:pt idx="109">
                  <c:v>0.24390000000000001</c:v>
                </c:pt>
                <c:pt idx="110">
                  <c:v>0.24640000000000001</c:v>
                </c:pt>
                <c:pt idx="111">
                  <c:v>0.24879999999999999</c:v>
                </c:pt>
                <c:pt idx="112">
                  <c:v>0.251</c:v>
                </c:pt>
                <c:pt idx="113">
                  <c:v>0.25650000000000001</c:v>
                </c:pt>
                <c:pt idx="114">
                  <c:v>0.26150000000000001</c:v>
                </c:pt>
                <c:pt idx="115">
                  <c:v>0.26619999999999999</c:v>
                </c:pt>
                <c:pt idx="116">
                  <c:v>0.27060000000000001</c:v>
                </c:pt>
                <c:pt idx="117">
                  <c:v>0.27490000000000003</c:v>
                </c:pt>
                <c:pt idx="118">
                  <c:v>0.27890000000000004</c:v>
                </c:pt>
                <c:pt idx="119">
                  <c:v>0.29060000000000002</c:v>
                </c:pt>
                <c:pt idx="120">
                  <c:v>0.30159999999999998</c:v>
                </c:pt>
                <c:pt idx="121">
                  <c:v>0.31190000000000001</c:v>
                </c:pt>
                <c:pt idx="122">
                  <c:v>0.32169999999999999</c:v>
                </c:pt>
                <c:pt idx="123">
                  <c:v>0.33100000000000002</c:v>
                </c:pt>
                <c:pt idx="124">
                  <c:v>0.34009999999999996</c:v>
                </c:pt>
                <c:pt idx="125">
                  <c:v>0.3488</c:v>
                </c:pt>
                <c:pt idx="126">
                  <c:v>0.35730000000000001</c:v>
                </c:pt>
                <c:pt idx="127">
                  <c:v>0.36549999999999999</c:v>
                </c:pt>
                <c:pt idx="128">
                  <c:v>0.37360000000000004</c:v>
                </c:pt>
                <c:pt idx="129">
                  <c:v>0.38150000000000001</c:v>
                </c:pt>
                <c:pt idx="130">
                  <c:v>0.40849999999999997</c:v>
                </c:pt>
                <c:pt idx="131">
                  <c:v>0.44690000000000002</c:v>
                </c:pt>
                <c:pt idx="132">
                  <c:v>0.4829</c:v>
                </c:pt>
                <c:pt idx="133">
                  <c:v>0.51700000000000002</c:v>
                </c:pt>
                <c:pt idx="134">
                  <c:v>0.54969999999999997</c:v>
                </c:pt>
                <c:pt idx="135">
                  <c:v>0.58129999999999993</c:v>
                </c:pt>
                <c:pt idx="136">
                  <c:v>0.61210000000000009</c:v>
                </c:pt>
                <c:pt idx="137">
                  <c:v>0.64219999999999999</c:v>
                </c:pt>
                <c:pt idx="138">
                  <c:v>0.67169999999999996</c:v>
                </c:pt>
                <c:pt idx="139">
                  <c:v>0.77869999999999995</c:v>
                </c:pt>
                <c:pt idx="140">
                  <c:v>0.87929999999999997</c:v>
                </c:pt>
                <c:pt idx="141" formatCode="0.00">
                  <c:v>0.97620000000000007</c:v>
                </c:pt>
                <c:pt idx="142" formatCode="0.00">
                  <c:v>1.07</c:v>
                </c:pt>
                <c:pt idx="143" formatCode="0.00">
                  <c:v>1.1599999999999999</c:v>
                </c:pt>
                <c:pt idx="144" formatCode="0.00">
                  <c:v>1.25</c:v>
                </c:pt>
                <c:pt idx="145" formatCode="0.00">
                  <c:v>1.59</c:v>
                </c:pt>
                <c:pt idx="146" formatCode="0.00">
                  <c:v>1.9</c:v>
                </c:pt>
                <c:pt idx="147" formatCode="0.00">
                  <c:v>2.19</c:v>
                </c:pt>
                <c:pt idx="148" formatCode="0.00">
                  <c:v>2.48</c:v>
                </c:pt>
                <c:pt idx="149" formatCode="0.00">
                  <c:v>2.77</c:v>
                </c:pt>
                <c:pt idx="150" formatCode="0.00">
                  <c:v>3.06</c:v>
                </c:pt>
                <c:pt idx="151" formatCode="0.00">
                  <c:v>3.35</c:v>
                </c:pt>
                <c:pt idx="152" formatCode="0.00">
                  <c:v>3.64</c:v>
                </c:pt>
                <c:pt idx="153" formatCode="0.00">
                  <c:v>3.94</c:v>
                </c:pt>
                <c:pt idx="154" formatCode="0.00">
                  <c:v>4.24</c:v>
                </c:pt>
                <c:pt idx="155" formatCode="0.00">
                  <c:v>4.54</c:v>
                </c:pt>
                <c:pt idx="156" formatCode="0.00">
                  <c:v>5.69</c:v>
                </c:pt>
                <c:pt idx="157" formatCode="0.00">
                  <c:v>7.35</c:v>
                </c:pt>
                <c:pt idx="158" formatCode="0.00">
                  <c:v>8.93</c:v>
                </c:pt>
                <c:pt idx="159" formatCode="0.00">
                  <c:v>10.48</c:v>
                </c:pt>
                <c:pt idx="160" formatCode="0.00">
                  <c:v>12.02</c:v>
                </c:pt>
                <c:pt idx="161" formatCode="0.00">
                  <c:v>13.57</c:v>
                </c:pt>
                <c:pt idx="162" formatCode="0.00">
                  <c:v>15.14</c:v>
                </c:pt>
                <c:pt idx="163" formatCode="0.00">
                  <c:v>16.72</c:v>
                </c:pt>
                <c:pt idx="164" formatCode="0.00">
                  <c:v>18.329999999999998</c:v>
                </c:pt>
                <c:pt idx="165" formatCode="0.00">
                  <c:v>24.38</c:v>
                </c:pt>
                <c:pt idx="166" formatCode="0.00">
                  <c:v>30.05</c:v>
                </c:pt>
                <c:pt idx="167" formatCode="0.00">
                  <c:v>35.53</c:v>
                </c:pt>
                <c:pt idx="168" formatCode="0.00">
                  <c:v>40.9</c:v>
                </c:pt>
                <c:pt idx="169" formatCode="0.00">
                  <c:v>46.23</c:v>
                </c:pt>
                <c:pt idx="170" formatCode="0.00">
                  <c:v>51.6</c:v>
                </c:pt>
                <c:pt idx="171" formatCode="0.00">
                  <c:v>71.58</c:v>
                </c:pt>
                <c:pt idx="172" formatCode="0.00">
                  <c:v>90.13</c:v>
                </c:pt>
                <c:pt idx="173" formatCode="0.00">
                  <c:v>108.16</c:v>
                </c:pt>
                <c:pt idx="174" formatCode="0.00">
                  <c:v>126.02</c:v>
                </c:pt>
                <c:pt idx="175" formatCode="0.00">
                  <c:v>143.9</c:v>
                </c:pt>
                <c:pt idx="176" formatCode="0.00">
                  <c:v>161.87</c:v>
                </c:pt>
                <c:pt idx="177" formatCode="0.00">
                  <c:v>179.98</c:v>
                </c:pt>
                <c:pt idx="178" formatCode="0.00">
                  <c:v>198.25</c:v>
                </c:pt>
                <c:pt idx="179" formatCode="0.00">
                  <c:v>216.7</c:v>
                </c:pt>
                <c:pt idx="180" formatCode="0.00">
                  <c:v>235.33</c:v>
                </c:pt>
                <c:pt idx="181" formatCode="0.00">
                  <c:v>254.14</c:v>
                </c:pt>
                <c:pt idx="182" formatCode="0.00">
                  <c:v>325.41000000000003</c:v>
                </c:pt>
                <c:pt idx="183" formatCode="0.00">
                  <c:v>426.48</c:v>
                </c:pt>
                <c:pt idx="184" formatCode="0.00">
                  <c:v>520.83000000000004</c:v>
                </c:pt>
                <c:pt idx="185" formatCode="0.00">
                  <c:v>611.9</c:v>
                </c:pt>
                <c:pt idx="186" formatCode="0.00">
                  <c:v>701.2</c:v>
                </c:pt>
                <c:pt idx="187" formatCode="0.00">
                  <c:v>789.48</c:v>
                </c:pt>
                <c:pt idx="188" formatCode="0.00">
                  <c:v>877.14</c:v>
                </c:pt>
                <c:pt idx="189" formatCode="0.00">
                  <c:v>964.41</c:v>
                </c:pt>
                <c:pt idx="190" formatCode="0.00">
                  <c:v>1050</c:v>
                </c:pt>
                <c:pt idx="191" formatCode="0.0">
                  <c:v>1370</c:v>
                </c:pt>
                <c:pt idx="192" formatCode="0.0">
                  <c:v>1670</c:v>
                </c:pt>
                <c:pt idx="193" formatCode="0.0">
                  <c:v>1950</c:v>
                </c:pt>
                <c:pt idx="194" formatCode="0.0">
                  <c:v>2220</c:v>
                </c:pt>
                <c:pt idx="195" formatCode="0.0">
                  <c:v>2480</c:v>
                </c:pt>
                <c:pt idx="196" formatCode="0.0">
                  <c:v>2740</c:v>
                </c:pt>
                <c:pt idx="197" formatCode="0.0">
                  <c:v>3670</c:v>
                </c:pt>
                <c:pt idx="198" formatCode="0.0">
                  <c:v>4490</c:v>
                </c:pt>
                <c:pt idx="199" formatCode="0.0">
                  <c:v>5250</c:v>
                </c:pt>
                <c:pt idx="200" formatCode="0.0">
                  <c:v>5970</c:v>
                </c:pt>
                <c:pt idx="201" formatCode="0.0">
                  <c:v>6660</c:v>
                </c:pt>
                <c:pt idx="202" formatCode="0.0">
                  <c:v>7310</c:v>
                </c:pt>
                <c:pt idx="203" formatCode="0.0">
                  <c:v>7950</c:v>
                </c:pt>
                <c:pt idx="204" formatCode="0.0">
                  <c:v>8560</c:v>
                </c:pt>
                <c:pt idx="205" formatCode="0.0">
                  <c:v>9160</c:v>
                </c:pt>
                <c:pt idx="206" formatCode="0.0">
                  <c:v>9740</c:v>
                </c:pt>
                <c:pt idx="207" formatCode="0.0">
                  <c:v>10300</c:v>
                </c:pt>
                <c:pt idx="208" formatCode="0.0">
                  <c:v>12350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45A-4167-B158-622AB184A19C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srim20Ne_Si!$D$20:$D$228</c:f>
              <c:numCache>
                <c:formatCode>0.000000</c:formatCode>
                <c:ptCount val="209"/>
                <c:pt idx="0">
                  <c:v>9.999949999999999E-6</c:v>
                </c:pt>
                <c:pt idx="1">
                  <c:v>1.1249950000000001E-5</c:v>
                </c:pt>
                <c:pt idx="2">
                  <c:v>1.2499949999999999E-5</c:v>
                </c:pt>
                <c:pt idx="3">
                  <c:v>1.374995E-5</c:v>
                </c:pt>
                <c:pt idx="4">
                  <c:v>1.499995E-5</c:v>
                </c:pt>
                <c:pt idx="5">
                  <c:v>1.6249950000000002E-5</c:v>
                </c:pt>
                <c:pt idx="6">
                  <c:v>1.7499950000000002E-5</c:v>
                </c:pt>
                <c:pt idx="7">
                  <c:v>1.8749950000000002E-5</c:v>
                </c:pt>
                <c:pt idx="8">
                  <c:v>1.9999950000000002E-5</c:v>
                </c:pt>
                <c:pt idx="9">
                  <c:v>2.2499950000000001E-5</c:v>
                </c:pt>
                <c:pt idx="10" formatCode="0.00000">
                  <c:v>2.4999950000000001E-5</c:v>
                </c:pt>
                <c:pt idx="11" formatCode="0.00000">
                  <c:v>2.7499950000000001E-5</c:v>
                </c:pt>
                <c:pt idx="12" formatCode="0.00000">
                  <c:v>2.9999950000000001E-5</c:v>
                </c:pt>
                <c:pt idx="13" formatCode="0.00000">
                  <c:v>3.249995E-5</c:v>
                </c:pt>
                <c:pt idx="14" formatCode="0.00000">
                  <c:v>3.499995E-5</c:v>
                </c:pt>
                <c:pt idx="15" formatCode="0.00000">
                  <c:v>3.999995E-5</c:v>
                </c:pt>
                <c:pt idx="16" formatCode="0.00000">
                  <c:v>4.4999950000000006E-5</c:v>
                </c:pt>
                <c:pt idx="17" formatCode="0.00000">
                  <c:v>4.9999950000000006E-5</c:v>
                </c:pt>
                <c:pt idx="18" formatCode="0.00000">
                  <c:v>5.5000000000000002E-5</c:v>
                </c:pt>
                <c:pt idx="19" formatCode="0.00000">
                  <c:v>5.9999999999999995E-5</c:v>
                </c:pt>
                <c:pt idx="20" formatCode="0.00000">
                  <c:v>6.4999999999999994E-5</c:v>
                </c:pt>
                <c:pt idx="21" formatCode="0.00000">
                  <c:v>6.9999999999999994E-5</c:v>
                </c:pt>
                <c:pt idx="22" formatCode="0.00000">
                  <c:v>7.5000000000000007E-5</c:v>
                </c:pt>
                <c:pt idx="23" formatCode="0.00000">
                  <c:v>8.0000000000000007E-5</c:v>
                </c:pt>
                <c:pt idx="24" formatCode="0.00000">
                  <c:v>8.4999999999999993E-5</c:v>
                </c:pt>
                <c:pt idx="25" formatCode="0.00000">
                  <c:v>8.9999999999999992E-5</c:v>
                </c:pt>
                <c:pt idx="26" formatCode="0.00000">
                  <c:v>1E-4</c:v>
                </c:pt>
                <c:pt idx="27" formatCode="0.00000">
                  <c:v>1.125E-4</c:v>
                </c:pt>
                <c:pt idx="28" formatCode="0.00000">
                  <c:v>1.25E-4</c:v>
                </c:pt>
                <c:pt idx="29" formatCode="0.00000">
                  <c:v>1.3749999999999998E-4</c:v>
                </c:pt>
                <c:pt idx="30" formatCode="0.00000">
                  <c:v>1.5000000000000001E-4</c:v>
                </c:pt>
                <c:pt idx="31" formatCode="0.00000">
                  <c:v>1.6249999999999999E-4</c:v>
                </c:pt>
                <c:pt idx="32" formatCode="0.00000">
                  <c:v>1.75E-4</c:v>
                </c:pt>
                <c:pt idx="33" formatCode="0.00000">
                  <c:v>1.875E-4</c:v>
                </c:pt>
                <c:pt idx="34" formatCode="0.00000">
                  <c:v>2.0000000000000001E-4</c:v>
                </c:pt>
                <c:pt idx="35" formatCode="0.00000">
                  <c:v>2.2499999999999999E-4</c:v>
                </c:pt>
                <c:pt idx="36" formatCode="0.00000">
                  <c:v>2.5000000000000001E-4</c:v>
                </c:pt>
                <c:pt idx="37" formatCode="0.00000">
                  <c:v>2.7499999999999996E-4</c:v>
                </c:pt>
                <c:pt idx="38" formatCode="0.00000">
                  <c:v>3.0000000000000003E-4</c:v>
                </c:pt>
                <c:pt idx="39" formatCode="0.00000">
                  <c:v>3.2499999999999999E-4</c:v>
                </c:pt>
                <c:pt idx="40" formatCode="0.00000">
                  <c:v>3.5E-4</c:v>
                </c:pt>
                <c:pt idx="41" formatCode="0.00000">
                  <c:v>4.0000000000000002E-4</c:v>
                </c:pt>
                <c:pt idx="42" formatCode="0.00000">
                  <c:v>4.4999999999999999E-4</c:v>
                </c:pt>
                <c:pt idx="43" formatCode="0.00000">
                  <c:v>5.0000000000000001E-4</c:v>
                </c:pt>
                <c:pt idx="44" formatCode="0.00000">
                  <c:v>5.4999999999999992E-4</c:v>
                </c:pt>
                <c:pt idx="45" formatCode="0.00000">
                  <c:v>6.0000000000000006E-4</c:v>
                </c:pt>
                <c:pt idx="46" formatCode="0.00000">
                  <c:v>6.4999999999999997E-4</c:v>
                </c:pt>
                <c:pt idx="47" formatCode="0.00000">
                  <c:v>6.9999999999999999E-4</c:v>
                </c:pt>
                <c:pt idx="48" formatCode="0.00000">
                  <c:v>7.5000000000000002E-4</c:v>
                </c:pt>
                <c:pt idx="49" formatCode="0.00000">
                  <c:v>8.0000000000000004E-4</c:v>
                </c:pt>
                <c:pt idx="50" formatCode="0.00000">
                  <c:v>8.5000000000000006E-4</c:v>
                </c:pt>
                <c:pt idx="51" formatCode="0.00000">
                  <c:v>8.9999999999999998E-4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1.6250000000000001E-3</c:v>
                </c:pt>
                <c:pt idx="58" formatCode="0.00000">
                  <c:v>1.7500000000000003E-3</c:v>
                </c:pt>
                <c:pt idx="59" formatCode="0.00000">
                  <c:v>1.8749999999999999E-3</c:v>
                </c:pt>
                <c:pt idx="60" formatCode="0.00000">
                  <c:v>2E-3</c:v>
                </c:pt>
                <c:pt idx="61" formatCode="0.00000">
                  <c:v>2.2499999999999998E-3</c:v>
                </c:pt>
                <c:pt idx="62" formatCode="0.00000">
                  <c:v>2.5000000000000001E-3</c:v>
                </c:pt>
                <c:pt idx="63" formatCode="0.00000">
                  <c:v>2.7499999999999998E-3</c:v>
                </c:pt>
                <c:pt idx="64" formatCode="0.00000">
                  <c:v>3.0000000000000001E-3</c:v>
                </c:pt>
                <c:pt idx="65" formatCode="0.00000">
                  <c:v>3.2500000000000003E-3</c:v>
                </c:pt>
                <c:pt idx="66" formatCode="0.00000">
                  <c:v>3.5000000000000005E-3</c:v>
                </c:pt>
                <c:pt idx="67" formatCode="0.00000">
                  <c:v>4.0000000000000001E-3</c:v>
                </c:pt>
                <c:pt idx="68" formatCode="0.00000">
                  <c:v>4.4999999999999997E-3</c:v>
                </c:pt>
                <c:pt idx="69" formatCode="0.00000">
                  <c:v>5.0000000000000001E-3</c:v>
                </c:pt>
                <c:pt idx="70" formatCode="0.00000">
                  <c:v>5.4999999999999997E-3</c:v>
                </c:pt>
                <c:pt idx="71" formatCode="0.00000">
                  <c:v>6.0000000000000001E-3</c:v>
                </c:pt>
                <c:pt idx="72" formatCode="0.00000">
                  <c:v>6.5000000000000006E-3</c:v>
                </c:pt>
                <c:pt idx="73" formatCode="0.00000">
                  <c:v>7.000000000000001E-3</c:v>
                </c:pt>
                <c:pt idx="74" formatCode="0.00000">
                  <c:v>7.4999999999999997E-3</c:v>
                </c:pt>
                <c:pt idx="75" formatCode="0.00000">
                  <c:v>8.0000000000000002E-3</c:v>
                </c:pt>
                <c:pt idx="76" formatCode="0.00000">
                  <c:v>8.5000000000000006E-3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1.3750000000000002E-2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1.7499999999999998E-2</c:v>
                </c:pt>
                <c:pt idx="85" formatCode="0.00000">
                  <c:v>1.8749999999999999E-2</c:v>
                </c:pt>
                <c:pt idx="86" formatCode="0.00000">
                  <c:v>0.02</c:v>
                </c:pt>
                <c:pt idx="87" formatCode="0.000">
                  <c:v>2.2499999999999999E-2</c:v>
                </c:pt>
                <c:pt idx="88" formatCode="0.000">
                  <c:v>2.5000000000000001E-2</c:v>
                </c:pt>
                <c:pt idx="89" formatCode="0.000">
                  <c:v>2.7500000000000004E-2</c:v>
                </c:pt>
                <c:pt idx="90" formatCode="0.000">
                  <c:v>0.03</c:v>
                </c:pt>
                <c:pt idx="91" formatCode="0.000">
                  <c:v>3.2500000000000001E-2</c:v>
                </c:pt>
                <c:pt idx="92" formatCode="0.000">
                  <c:v>3.4999999999999996E-2</c:v>
                </c:pt>
                <c:pt idx="93" formatCode="0.000">
                  <c:v>0.04</c:v>
                </c:pt>
                <c:pt idx="94" formatCode="0.000">
                  <c:v>4.4999999999999998E-2</c:v>
                </c:pt>
                <c:pt idx="95" formatCode="0.000">
                  <c:v>0.05</c:v>
                </c:pt>
                <c:pt idx="96" formatCode="0.000">
                  <c:v>5.5000000000000007E-2</c:v>
                </c:pt>
                <c:pt idx="97" formatCode="0.000">
                  <c:v>0.06</c:v>
                </c:pt>
                <c:pt idx="98" formatCode="0.000">
                  <c:v>6.5000000000000002E-2</c:v>
                </c:pt>
                <c:pt idx="99" formatCode="0.000">
                  <c:v>6.9999999999999993E-2</c:v>
                </c:pt>
                <c:pt idx="100" formatCode="0.000">
                  <c:v>7.4999999999999997E-2</c:v>
                </c:pt>
                <c:pt idx="101" formatCode="0.000">
                  <c:v>0.08</c:v>
                </c:pt>
                <c:pt idx="102" formatCode="0.000">
                  <c:v>8.4999999999999992E-2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0.1875</c:v>
                </c:pt>
                <c:pt idx="112" formatCode="0.000">
                  <c:v>0.2</c:v>
                </c:pt>
                <c:pt idx="113" formatCode="0.000">
                  <c:v>0.22500000000000001</c:v>
                </c:pt>
                <c:pt idx="114" formatCode="0.000">
                  <c:v>0.25</c:v>
                </c:pt>
                <c:pt idx="115" formatCode="0.000">
                  <c:v>0.27500000000000002</c:v>
                </c:pt>
                <c:pt idx="116" formatCode="0.000">
                  <c:v>0.3</c:v>
                </c:pt>
                <c:pt idx="117" formatCode="0.000">
                  <c:v>0.32500000000000001</c:v>
                </c:pt>
                <c:pt idx="118" formatCode="0.000">
                  <c:v>0.35</c:v>
                </c:pt>
                <c:pt idx="119" formatCode="0.000">
                  <c:v>0.4</c:v>
                </c:pt>
                <c:pt idx="120" formatCode="0.000">
                  <c:v>0.45</c:v>
                </c:pt>
                <c:pt idx="121" formatCode="0.000">
                  <c:v>0.5</c:v>
                </c:pt>
                <c:pt idx="122" formatCode="0.000">
                  <c:v>0.55000000000000004</c:v>
                </c:pt>
                <c:pt idx="123" formatCode="0.000">
                  <c:v>0.6</c:v>
                </c:pt>
                <c:pt idx="124" formatCode="0.000">
                  <c:v>0.65</c:v>
                </c:pt>
                <c:pt idx="125" formatCode="0.000">
                  <c:v>0.7</c:v>
                </c:pt>
                <c:pt idx="126" formatCode="0.000">
                  <c:v>0.75</c:v>
                </c:pt>
                <c:pt idx="127" formatCode="0.000">
                  <c:v>0.8</c:v>
                </c:pt>
                <c:pt idx="128" formatCode="0.000">
                  <c:v>0.85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1.875</c:v>
                </c:pt>
                <c:pt idx="138" formatCode="0.000">
                  <c:v>2</c:v>
                </c:pt>
                <c:pt idx="139" formatCode="0.000">
                  <c:v>2.25</c:v>
                </c:pt>
                <c:pt idx="140" formatCode="0.000">
                  <c:v>2.5</c:v>
                </c:pt>
                <c:pt idx="141" formatCode="0.000">
                  <c:v>2.75</c:v>
                </c:pt>
                <c:pt idx="142" formatCode="0.000">
                  <c:v>3</c:v>
                </c:pt>
                <c:pt idx="143" formatCode="0.000">
                  <c:v>3.25</c:v>
                </c:pt>
                <c:pt idx="144" formatCode="0.000">
                  <c:v>3.5</c:v>
                </c:pt>
                <c:pt idx="145" formatCode="0.000">
                  <c:v>4</c:v>
                </c:pt>
                <c:pt idx="146" formatCode="0.000">
                  <c:v>4.5</c:v>
                </c:pt>
                <c:pt idx="147" formatCode="0.000">
                  <c:v>5</c:v>
                </c:pt>
                <c:pt idx="148" formatCode="0.000">
                  <c:v>5.5</c:v>
                </c:pt>
                <c:pt idx="149" formatCode="0.000">
                  <c:v>6</c:v>
                </c:pt>
                <c:pt idx="150" formatCode="0.000">
                  <c:v>6.5</c:v>
                </c:pt>
                <c:pt idx="151" formatCode="0.000">
                  <c:v>7</c:v>
                </c:pt>
                <c:pt idx="152" formatCode="0.000">
                  <c:v>7.5</c:v>
                </c:pt>
                <c:pt idx="153" formatCode="0.000">
                  <c:v>8</c:v>
                </c:pt>
                <c:pt idx="154" formatCode="0.000">
                  <c:v>8.5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18.75</c:v>
                </c:pt>
                <c:pt idx="164" formatCode="0.000">
                  <c:v>20</c:v>
                </c:pt>
                <c:pt idx="165" formatCode="0.000">
                  <c:v>22.5</c:v>
                </c:pt>
                <c:pt idx="166" formatCode="0.000">
                  <c:v>25</c:v>
                </c:pt>
                <c:pt idx="167" formatCode="0.000">
                  <c:v>27.5</c:v>
                </c:pt>
                <c:pt idx="168" formatCode="0.000">
                  <c:v>30</c:v>
                </c:pt>
                <c:pt idx="169" formatCode="0.000">
                  <c:v>32.5</c:v>
                </c:pt>
                <c:pt idx="170" formatCode="0.000">
                  <c:v>35</c:v>
                </c:pt>
                <c:pt idx="171" formatCode="0.000">
                  <c:v>40</c:v>
                </c:pt>
                <c:pt idx="172" formatCode="0.000">
                  <c:v>45</c:v>
                </c:pt>
                <c:pt idx="173" formatCode="0.000">
                  <c:v>50</c:v>
                </c:pt>
                <c:pt idx="174" formatCode="0.000">
                  <c:v>55</c:v>
                </c:pt>
                <c:pt idx="175" formatCode="0.000">
                  <c:v>60</c:v>
                </c:pt>
                <c:pt idx="176" formatCode="0.000">
                  <c:v>65</c:v>
                </c:pt>
                <c:pt idx="177" formatCode="0.000">
                  <c:v>70</c:v>
                </c:pt>
                <c:pt idx="178" formatCode="0.000">
                  <c:v>75</c:v>
                </c:pt>
                <c:pt idx="179" formatCode="0.000">
                  <c:v>80</c:v>
                </c:pt>
                <c:pt idx="180" formatCode="0.000">
                  <c:v>85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187.5</c:v>
                </c:pt>
                <c:pt idx="190" formatCode="0.000">
                  <c:v>200</c:v>
                </c:pt>
                <c:pt idx="191" formatCode="0.000">
                  <c:v>225</c:v>
                </c:pt>
                <c:pt idx="192" formatCode="0.000">
                  <c:v>250</c:v>
                </c:pt>
                <c:pt idx="193" formatCode="0.000">
                  <c:v>275</c:v>
                </c:pt>
                <c:pt idx="194" formatCode="0.000">
                  <c:v>300</c:v>
                </c:pt>
                <c:pt idx="195" formatCode="0.000">
                  <c:v>325</c:v>
                </c:pt>
                <c:pt idx="196" formatCode="0.000">
                  <c:v>350</c:v>
                </c:pt>
                <c:pt idx="197" formatCode="0.000">
                  <c:v>400</c:v>
                </c:pt>
                <c:pt idx="198" formatCode="0.000">
                  <c:v>450</c:v>
                </c:pt>
                <c:pt idx="199" formatCode="0.000">
                  <c:v>500</c:v>
                </c:pt>
                <c:pt idx="200" formatCode="0.000">
                  <c:v>550</c:v>
                </c:pt>
                <c:pt idx="201" formatCode="0.000">
                  <c:v>600</c:v>
                </c:pt>
                <c:pt idx="202" formatCode="0.000">
                  <c:v>650</c:v>
                </c:pt>
                <c:pt idx="203" formatCode="0.000">
                  <c:v>700</c:v>
                </c:pt>
                <c:pt idx="204" formatCode="0.000">
                  <c:v>750</c:v>
                </c:pt>
                <c:pt idx="205" formatCode="0.000">
                  <c:v>800</c:v>
                </c:pt>
                <c:pt idx="206" formatCode="0.000">
                  <c:v>850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srim20Ne_Si!$P$20:$P$228</c:f>
              <c:numCache>
                <c:formatCode>0.000</c:formatCode>
                <c:ptCount val="209"/>
                <c:pt idx="0">
                  <c:v>8.9999999999999998E-4</c:v>
                </c:pt>
                <c:pt idx="1">
                  <c:v>8.9999999999999998E-4</c:v>
                </c:pt>
                <c:pt idx="2">
                  <c:v>1E-3</c:v>
                </c:pt>
                <c:pt idx="3">
                  <c:v>1E-3</c:v>
                </c:pt>
                <c:pt idx="4">
                  <c:v>1.0999999999999998E-3</c:v>
                </c:pt>
                <c:pt idx="5">
                  <c:v>1.0999999999999998E-3</c:v>
                </c:pt>
                <c:pt idx="6">
                  <c:v>1.2000000000000001E-3</c:v>
                </c:pt>
                <c:pt idx="7">
                  <c:v>1.2000000000000001E-3</c:v>
                </c:pt>
                <c:pt idx="8">
                  <c:v>1.2000000000000001E-3</c:v>
                </c:pt>
                <c:pt idx="9">
                  <c:v>1.2999999999999999E-3</c:v>
                </c:pt>
                <c:pt idx="10">
                  <c:v>1.4E-3</c:v>
                </c:pt>
                <c:pt idx="11">
                  <c:v>1.5E-3</c:v>
                </c:pt>
                <c:pt idx="12">
                  <c:v>1.5E-3</c:v>
                </c:pt>
                <c:pt idx="13">
                  <c:v>1.6000000000000001E-3</c:v>
                </c:pt>
                <c:pt idx="14">
                  <c:v>1.7000000000000001E-3</c:v>
                </c:pt>
                <c:pt idx="15">
                  <c:v>1.8E-3</c:v>
                </c:pt>
                <c:pt idx="16">
                  <c:v>1.9E-3</c:v>
                </c:pt>
                <c:pt idx="17">
                  <c:v>2E-3</c:v>
                </c:pt>
                <c:pt idx="18">
                  <c:v>2.1000000000000003E-3</c:v>
                </c:pt>
                <c:pt idx="19">
                  <c:v>2.3E-3</c:v>
                </c:pt>
                <c:pt idx="20">
                  <c:v>2.4000000000000002E-3</c:v>
                </c:pt>
                <c:pt idx="21">
                  <c:v>2.5000000000000001E-3</c:v>
                </c:pt>
                <c:pt idx="22">
                  <c:v>2.5999999999999999E-3</c:v>
                </c:pt>
                <c:pt idx="23">
                  <c:v>2.7000000000000001E-3</c:v>
                </c:pt>
                <c:pt idx="24">
                  <c:v>2.8E-3</c:v>
                </c:pt>
                <c:pt idx="25">
                  <c:v>2.9000000000000002E-3</c:v>
                </c:pt>
                <c:pt idx="26">
                  <c:v>3.0999999999999999E-3</c:v>
                </c:pt>
                <c:pt idx="27">
                  <c:v>3.3E-3</c:v>
                </c:pt>
                <c:pt idx="28">
                  <c:v>3.5000000000000005E-3</c:v>
                </c:pt>
                <c:pt idx="29">
                  <c:v>3.8E-3</c:v>
                </c:pt>
                <c:pt idx="30">
                  <c:v>4.0000000000000001E-3</c:v>
                </c:pt>
                <c:pt idx="31">
                  <c:v>4.2000000000000006E-3</c:v>
                </c:pt>
                <c:pt idx="32">
                  <c:v>4.3999999999999994E-3</c:v>
                </c:pt>
                <c:pt idx="33">
                  <c:v>4.5999999999999999E-3</c:v>
                </c:pt>
                <c:pt idx="34">
                  <c:v>4.8000000000000004E-3</c:v>
                </c:pt>
                <c:pt idx="35">
                  <c:v>5.1999999999999998E-3</c:v>
                </c:pt>
                <c:pt idx="36">
                  <c:v>5.5999999999999999E-3</c:v>
                </c:pt>
                <c:pt idx="37">
                  <c:v>6.0000000000000001E-3</c:v>
                </c:pt>
                <c:pt idx="38">
                  <c:v>6.4000000000000003E-3</c:v>
                </c:pt>
                <c:pt idx="39">
                  <c:v>6.8000000000000005E-3</c:v>
                </c:pt>
                <c:pt idx="40">
                  <c:v>7.1999999999999998E-3</c:v>
                </c:pt>
                <c:pt idx="41">
                  <c:v>7.9000000000000008E-3</c:v>
                </c:pt>
                <c:pt idx="42">
                  <c:v>8.6E-3</c:v>
                </c:pt>
                <c:pt idx="43">
                  <c:v>9.2999999999999992E-3</c:v>
                </c:pt>
                <c:pt idx="44">
                  <c:v>0.01</c:v>
                </c:pt>
                <c:pt idx="45">
                  <c:v>1.0699999999999999E-2</c:v>
                </c:pt>
                <c:pt idx="46">
                  <c:v>1.1300000000000001E-2</c:v>
                </c:pt>
                <c:pt idx="47">
                  <c:v>1.2E-2</c:v>
                </c:pt>
                <c:pt idx="48">
                  <c:v>1.2699999999999999E-2</c:v>
                </c:pt>
                <c:pt idx="49">
                  <c:v>1.3300000000000001E-2</c:v>
                </c:pt>
                <c:pt idx="50">
                  <c:v>1.4000000000000002E-2</c:v>
                </c:pt>
                <c:pt idx="51">
                  <c:v>1.4599999999999998E-2</c:v>
                </c:pt>
                <c:pt idx="52">
                  <c:v>1.5900000000000001E-2</c:v>
                </c:pt>
                <c:pt idx="53">
                  <c:v>1.7499999999999998E-2</c:v>
                </c:pt>
                <c:pt idx="54">
                  <c:v>1.9099999999999999E-2</c:v>
                </c:pt>
                <c:pt idx="55">
                  <c:v>2.06E-2</c:v>
                </c:pt>
                <c:pt idx="56">
                  <c:v>2.2200000000000001E-2</c:v>
                </c:pt>
                <c:pt idx="57">
                  <c:v>2.3699999999999999E-2</c:v>
                </c:pt>
                <c:pt idx="58">
                  <c:v>2.53E-2</c:v>
                </c:pt>
                <c:pt idx="59">
                  <c:v>2.6800000000000001E-2</c:v>
                </c:pt>
                <c:pt idx="60">
                  <c:v>2.8299999999999999E-2</c:v>
                </c:pt>
                <c:pt idx="61">
                  <c:v>3.1399999999999997E-2</c:v>
                </c:pt>
                <c:pt idx="62">
                  <c:v>3.44E-2</c:v>
                </c:pt>
                <c:pt idx="63">
                  <c:v>3.7199999999999997E-2</c:v>
                </c:pt>
                <c:pt idx="64">
                  <c:v>3.9900000000000005E-2</c:v>
                </c:pt>
                <c:pt idx="65">
                  <c:v>4.2499999999999996E-2</c:v>
                </c:pt>
                <c:pt idx="66">
                  <c:v>4.5100000000000001E-2</c:v>
                </c:pt>
                <c:pt idx="67">
                  <c:v>4.99E-2</c:v>
                </c:pt>
                <c:pt idx="68">
                  <c:v>5.4500000000000007E-2</c:v>
                </c:pt>
                <c:pt idx="69">
                  <c:v>5.8999999999999997E-2</c:v>
                </c:pt>
                <c:pt idx="70">
                  <c:v>6.3299999999999995E-2</c:v>
                </c:pt>
                <c:pt idx="71">
                  <c:v>6.7600000000000007E-2</c:v>
                </c:pt>
                <c:pt idx="72">
                  <c:v>7.1800000000000003E-2</c:v>
                </c:pt>
                <c:pt idx="73">
                  <c:v>7.5899999999999995E-2</c:v>
                </c:pt>
                <c:pt idx="74">
                  <c:v>0.08</c:v>
                </c:pt>
                <c:pt idx="75">
                  <c:v>8.3999999999999991E-2</c:v>
                </c:pt>
                <c:pt idx="76">
                  <c:v>8.7900000000000006E-2</c:v>
                </c:pt>
                <c:pt idx="77">
                  <c:v>9.1700000000000004E-2</c:v>
                </c:pt>
                <c:pt idx="78">
                  <c:v>9.9199999999999997E-2</c:v>
                </c:pt>
                <c:pt idx="79">
                  <c:v>0.1081</c:v>
                </c:pt>
                <c:pt idx="80">
                  <c:v>0.11650000000000001</c:v>
                </c:pt>
                <c:pt idx="81">
                  <c:v>0.12430000000000001</c:v>
                </c:pt>
                <c:pt idx="82">
                  <c:v>0.13169999999999998</c:v>
                </c:pt>
                <c:pt idx="83">
                  <c:v>0.1386</c:v>
                </c:pt>
                <c:pt idx="84">
                  <c:v>0.14510000000000001</c:v>
                </c:pt>
                <c:pt idx="85">
                  <c:v>0.1512</c:v>
                </c:pt>
                <c:pt idx="86">
                  <c:v>0.15679999999999999</c:v>
                </c:pt>
                <c:pt idx="87">
                  <c:v>0.16719999999999999</c:v>
                </c:pt>
                <c:pt idx="88">
                  <c:v>0.17629999999999998</c:v>
                </c:pt>
                <c:pt idx="89">
                  <c:v>0.18440000000000001</c:v>
                </c:pt>
                <c:pt idx="90">
                  <c:v>0.19170000000000001</c:v>
                </c:pt>
                <c:pt idx="91">
                  <c:v>0.19819999999999999</c:v>
                </c:pt>
                <c:pt idx="92">
                  <c:v>0.20419999999999999</c:v>
                </c:pt>
                <c:pt idx="93">
                  <c:v>0.21459999999999999</c:v>
                </c:pt>
                <c:pt idx="94">
                  <c:v>0.22339999999999999</c:v>
                </c:pt>
                <c:pt idx="95">
                  <c:v>0.2311</c:v>
                </c:pt>
                <c:pt idx="96">
                  <c:v>0.23780000000000001</c:v>
                </c:pt>
                <c:pt idx="97">
                  <c:v>0.24380000000000002</c:v>
                </c:pt>
                <c:pt idx="98">
                  <c:v>0.2492</c:v>
                </c:pt>
                <c:pt idx="99">
                  <c:v>0.25409999999999999</c:v>
                </c:pt>
                <c:pt idx="100">
                  <c:v>0.2586</c:v>
                </c:pt>
                <c:pt idx="101">
                  <c:v>0.26280000000000003</c:v>
                </c:pt>
                <c:pt idx="102">
                  <c:v>0.26669999999999999</c:v>
                </c:pt>
                <c:pt idx="103">
                  <c:v>0.27029999999999998</c:v>
                </c:pt>
                <c:pt idx="104">
                  <c:v>0.27690000000000003</c:v>
                </c:pt>
                <c:pt idx="105">
                  <c:v>0.28410000000000002</c:v>
                </c:pt>
                <c:pt idx="106">
                  <c:v>0.29060000000000002</c:v>
                </c:pt>
                <c:pt idx="107">
                  <c:v>0.2964</c:v>
                </c:pt>
                <c:pt idx="108">
                  <c:v>0.30179999999999996</c:v>
                </c:pt>
                <c:pt idx="109">
                  <c:v>0.30670000000000003</c:v>
                </c:pt>
                <c:pt idx="110">
                  <c:v>0.31130000000000002</c:v>
                </c:pt>
                <c:pt idx="111">
                  <c:v>0.31559999999999999</c:v>
                </c:pt>
                <c:pt idx="112">
                  <c:v>0.3196</c:v>
                </c:pt>
                <c:pt idx="113">
                  <c:v>0.3271</c:v>
                </c:pt>
                <c:pt idx="114">
                  <c:v>0.33399999999999996</c:v>
                </c:pt>
                <c:pt idx="115">
                  <c:v>0.34029999999999999</c:v>
                </c:pt>
                <c:pt idx="116">
                  <c:v>0.34620000000000001</c:v>
                </c:pt>
                <c:pt idx="117">
                  <c:v>0.3518</c:v>
                </c:pt>
                <c:pt idx="118">
                  <c:v>0.35699999999999998</c:v>
                </c:pt>
                <c:pt idx="119">
                  <c:v>0.3669</c:v>
                </c:pt>
                <c:pt idx="120">
                  <c:v>0.376</c:v>
                </c:pt>
                <c:pt idx="121">
                  <c:v>0.38450000000000001</c:v>
                </c:pt>
                <c:pt idx="122">
                  <c:v>0.39249999999999996</c:v>
                </c:pt>
                <c:pt idx="123">
                  <c:v>0.4002</c:v>
                </c:pt>
                <c:pt idx="124">
                  <c:v>0.40759999999999996</c:v>
                </c:pt>
                <c:pt idx="125">
                  <c:v>0.41470000000000001</c:v>
                </c:pt>
                <c:pt idx="126">
                  <c:v>0.42160000000000003</c:v>
                </c:pt>
                <c:pt idx="127">
                  <c:v>0.42830000000000001</c:v>
                </c:pt>
                <c:pt idx="128">
                  <c:v>0.43490000000000001</c:v>
                </c:pt>
                <c:pt idx="129">
                  <c:v>0.44130000000000003</c:v>
                </c:pt>
                <c:pt idx="130">
                  <c:v>0.45369999999999999</c:v>
                </c:pt>
                <c:pt idx="131">
                  <c:v>0.46879999999999999</c:v>
                </c:pt>
                <c:pt idx="132">
                  <c:v>0.48339999999999994</c:v>
                </c:pt>
                <c:pt idx="133">
                  <c:v>0.49759999999999999</c:v>
                </c:pt>
                <c:pt idx="134">
                  <c:v>0.51170000000000004</c:v>
                </c:pt>
                <c:pt idx="135">
                  <c:v>0.52560000000000007</c:v>
                </c:pt>
                <c:pt idx="136">
                  <c:v>0.5393</c:v>
                </c:pt>
                <c:pt idx="137">
                  <c:v>0.55300000000000005</c:v>
                </c:pt>
                <c:pt idx="138">
                  <c:v>0.56659999999999999</c:v>
                </c:pt>
                <c:pt idx="139">
                  <c:v>0.59400000000000008</c:v>
                </c:pt>
                <c:pt idx="140">
                  <c:v>0.62160000000000004</c:v>
                </c:pt>
                <c:pt idx="141">
                  <c:v>0.64969999999999994</c:v>
                </c:pt>
                <c:pt idx="142">
                  <c:v>0.6784</c:v>
                </c:pt>
                <c:pt idx="143">
                  <c:v>0.7077</c:v>
                </c:pt>
                <c:pt idx="144">
                  <c:v>0.73770000000000002</c:v>
                </c:pt>
                <c:pt idx="145">
                  <c:v>0.79989999999999994</c:v>
                </c:pt>
                <c:pt idx="146">
                  <c:v>0.86539999999999995</c:v>
                </c:pt>
                <c:pt idx="147">
                  <c:v>0.9343999999999999</c:v>
                </c:pt>
                <c:pt idx="148">
                  <c:v>1.01</c:v>
                </c:pt>
                <c:pt idx="149">
                  <c:v>1.08</c:v>
                </c:pt>
                <c:pt idx="150">
                  <c:v>1.1599999999999999</c:v>
                </c:pt>
                <c:pt idx="151">
                  <c:v>1.25</c:v>
                </c:pt>
                <c:pt idx="152" formatCode="0.00">
                  <c:v>1.33</c:v>
                </c:pt>
                <c:pt idx="153" formatCode="0.00">
                  <c:v>1.43</c:v>
                </c:pt>
                <c:pt idx="154" formatCode="0.00">
                  <c:v>1.52</c:v>
                </c:pt>
                <c:pt idx="155" formatCode="0.00">
                  <c:v>1.62</c:v>
                </c:pt>
                <c:pt idx="156" formatCode="0.00">
                  <c:v>1.83</c:v>
                </c:pt>
                <c:pt idx="157" formatCode="0.00">
                  <c:v>2.12</c:v>
                </c:pt>
                <c:pt idx="158" formatCode="0.00">
                  <c:v>2.42</c:v>
                </c:pt>
                <c:pt idx="159" formatCode="0.00">
                  <c:v>2.76</c:v>
                </c:pt>
                <c:pt idx="160" formatCode="0.00">
                  <c:v>3.11</c:v>
                </c:pt>
                <c:pt idx="161" formatCode="0.00">
                  <c:v>3.49</c:v>
                </c:pt>
                <c:pt idx="162" formatCode="0.00">
                  <c:v>3.9</c:v>
                </c:pt>
                <c:pt idx="163" formatCode="0.00">
                  <c:v>4.33</c:v>
                </c:pt>
                <c:pt idx="164" formatCode="0.00">
                  <c:v>4.78</c:v>
                </c:pt>
                <c:pt idx="165" formatCode="0.00">
                  <c:v>5.75</c:v>
                </c:pt>
                <c:pt idx="166" formatCode="0.00">
                  <c:v>6.8</c:v>
                </c:pt>
                <c:pt idx="167" formatCode="0.00">
                  <c:v>7.93</c:v>
                </c:pt>
                <c:pt idx="168" formatCode="0.00">
                  <c:v>9.14</c:v>
                </c:pt>
                <c:pt idx="169" formatCode="0.00">
                  <c:v>10.42</c:v>
                </c:pt>
                <c:pt idx="170" formatCode="0.00">
                  <c:v>11.78</c:v>
                </c:pt>
                <c:pt idx="171" formatCode="0.00">
                  <c:v>14.7</c:v>
                </c:pt>
                <c:pt idx="172" formatCode="0.00">
                  <c:v>17.91</c:v>
                </c:pt>
                <c:pt idx="173" formatCode="0.00">
                  <c:v>21.38</c:v>
                </c:pt>
                <c:pt idx="174" formatCode="0.00">
                  <c:v>25.12</c:v>
                </c:pt>
                <c:pt idx="175" formatCode="0.00">
                  <c:v>29.12</c:v>
                </c:pt>
                <c:pt idx="176" formatCode="0.00">
                  <c:v>33.36</c:v>
                </c:pt>
                <c:pt idx="177" formatCode="0.00">
                  <c:v>37.840000000000003</c:v>
                </c:pt>
                <c:pt idx="178" formatCode="0.00">
                  <c:v>42.55</c:v>
                </c:pt>
                <c:pt idx="179" formatCode="0.00">
                  <c:v>47.49</c:v>
                </c:pt>
                <c:pt idx="180" formatCode="0.00">
                  <c:v>52.65</c:v>
                </c:pt>
                <c:pt idx="181" formatCode="0.00">
                  <c:v>58.02</c:v>
                </c:pt>
                <c:pt idx="182" formatCode="0.00">
                  <c:v>69.39</c:v>
                </c:pt>
                <c:pt idx="183" formatCode="0.00">
                  <c:v>84.7</c:v>
                </c:pt>
                <c:pt idx="184" formatCode="0.00">
                  <c:v>101.16</c:v>
                </c:pt>
                <c:pt idx="185" formatCode="0.00">
                  <c:v>118.7</c:v>
                </c:pt>
                <c:pt idx="186" formatCode="0.00">
                  <c:v>137.26</c:v>
                </c:pt>
                <c:pt idx="187" formatCode="0.00">
                  <c:v>156.76</c:v>
                </c:pt>
                <c:pt idx="188" formatCode="0.00">
                  <c:v>177.16</c:v>
                </c:pt>
                <c:pt idx="189" formatCode="0.00">
                  <c:v>198.4</c:v>
                </c:pt>
                <c:pt idx="190" formatCode="0.00">
                  <c:v>220.44</c:v>
                </c:pt>
                <c:pt idx="191" formatCode="0.00">
                  <c:v>266.72000000000003</c:v>
                </c:pt>
                <c:pt idx="192" formatCode="0.00">
                  <c:v>315.64</c:v>
                </c:pt>
                <c:pt idx="193" formatCode="0.00">
                  <c:v>366.92</c:v>
                </c:pt>
                <c:pt idx="194" formatCode="0.00">
                  <c:v>420.29</c:v>
                </c:pt>
                <c:pt idx="195" formatCode="0.00">
                  <c:v>475.51</c:v>
                </c:pt>
                <c:pt idx="196" formatCode="0.00">
                  <c:v>532.36</c:v>
                </c:pt>
                <c:pt idx="197" formatCode="0.00">
                  <c:v>650.30999999999995</c:v>
                </c:pt>
                <c:pt idx="198" formatCode="0.00">
                  <c:v>772.82</c:v>
                </c:pt>
                <c:pt idx="199" formatCode="0.00">
                  <c:v>898.84</c:v>
                </c:pt>
                <c:pt idx="200" formatCode="0.00">
                  <c:v>1030</c:v>
                </c:pt>
                <c:pt idx="201" formatCode="0.00">
                  <c:v>1160</c:v>
                </c:pt>
                <c:pt idx="202" formatCode="0.00">
                  <c:v>1290</c:v>
                </c:pt>
                <c:pt idx="203" formatCode="0.00">
                  <c:v>1420</c:v>
                </c:pt>
                <c:pt idx="204" formatCode="0.00">
                  <c:v>1560</c:v>
                </c:pt>
                <c:pt idx="205" formatCode="0.00">
                  <c:v>1690</c:v>
                </c:pt>
                <c:pt idx="206" formatCode="0.00">
                  <c:v>1820</c:v>
                </c:pt>
                <c:pt idx="207" formatCode="0.00">
                  <c:v>1960</c:v>
                </c:pt>
                <c:pt idx="208" formatCode="0.00">
                  <c:v>2220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45A-4167-B158-622AB184A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943976"/>
        <c:axId val="474944368"/>
      </c:scatterChart>
      <c:valAx>
        <c:axId val="474943976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4944368"/>
        <c:crosses val="autoZero"/>
        <c:crossBetween val="midCat"/>
        <c:majorUnit val="10"/>
      </c:valAx>
      <c:valAx>
        <c:axId val="474944368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4943976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8259983206013866"/>
          <c:y val="0.16658687142977227"/>
          <c:w val="0.28994361446264111"/>
          <c:h val="0.10935415124391513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srim20Ne_Al!$P$5</c:f>
          <c:strCache>
            <c:ptCount val="1"/>
            <c:pt idx="0">
              <c:v>srim20Ne_Al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srim20Ne_Al!$D$20:$D$228</c:f>
              <c:numCache>
                <c:formatCode>0.000000</c:formatCode>
                <c:ptCount val="209"/>
                <c:pt idx="0">
                  <c:v>9.999949999999999E-6</c:v>
                </c:pt>
                <c:pt idx="1">
                  <c:v>1.1249950000000001E-5</c:v>
                </c:pt>
                <c:pt idx="2">
                  <c:v>1.2499949999999999E-5</c:v>
                </c:pt>
                <c:pt idx="3">
                  <c:v>1.374995E-5</c:v>
                </c:pt>
                <c:pt idx="4">
                  <c:v>1.499995E-5</c:v>
                </c:pt>
                <c:pt idx="5">
                  <c:v>1.6249950000000002E-5</c:v>
                </c:pt>
                <c:pt idx="6">
                  <c:v>1.7499950000000002E-5</c:v>
                </c:pt>
                <c:pt idx="7">
                  <c:v>1.8749950000000002E-5</c:v>
                </c:pt>
                <c:pt idx="8">
                  <c:v>1.9999950000000002E-5</c:v>
                </c:pt>
                <c:pt idx="9">
                  <c:v>2.2499950000000001E-5</c:v>
                </c:pt>
                <c:pt idx="10" formatCode="0.00000">
                  <c:v>2.4999950000000001E-5</c:v>
                </c:pt>
                <c:pt idx="11" formatCode="0.00000">
                  <c:v>2.7499950000000001E-5</c:v>
                </c:pt>
                <c:pt idx="12" formatCode="0.00000">
                  <c:v>2.9999950000000001E-5</c:v>
                </c:pt>
                <c:pt idx="13" formatCode="0.00000">
                  <c:v>3.249995E-5</c:v>
                </c:pt>
                <c:pt idx="14" formatCode="0.00000">
                  <c:v>3.499995E-5</c:v>
                </c:pt>
                <c:pt idx="15" formatCode="0.00000">
                  <c:v>3.999995E-5</c:v>
                </c:pt>
                <c:pt idx="16" formatCode="0.00000">
                  <c:v>4.4999950000000006E-5</c:v>
                </c:pt>
                <c:pt idx="17" formatCode="0.00000">
                  <c:v>4.9999950000000006E-5</c:v>
                </c:pt>
                <c:pt idx="18" formatCode="0.00000">
                  <c:v>5.5000000000000002E-5</c:v>
                </c:pt>
                <c:pt idx="19" formatCode="0.00000">
                  <c:v>5.9999999999999995E-5</c:v>
                </c:pt>
                <c:pt idx="20" formatCode="0.00000">
                  <c:v>6.4999999999999994E-5</c:v>
                </c:pt>
                <c:pt idx="21" formatCode="0.00000">
                  <c:v>6.9999999999999994E-5</c:v>
                </c:pt>
                <c:pt idx="22" formatCode="0.00000">
                  <c:v>7.5000000000000007E-5</c:v>
                </c:pt>
                <c:pt idx="23" formatCode="0.00000">
                  <c:v>8.0000000000000007E-5</c:v>
                </c:pt>
                <c:pt idx="24" formatCode="0.00000">
                  <c:v>8.4999999999999993E-5</c:v>
                </c:pt>
                <c:pt idx="25" formatCode="0.00000">
                  <c:v>8.9999999999999992E-5</c:v>
                </c:pt>
                <c:pt idx="26" formatCode="0.00000">
                  <c:v>1E-4</c:v>
                </c:pt>
                <c:pt idx="27" formatCode="0.00000">
                  <c:v>1.125E-4</c:v>
                </c:pt>
                <c:pt idx="28" formatCode="0.00000">
                  <c:v>1.25E-4</c:v>
                </c:pt>
                <c:pt idx="29" formatCode="0.00000">
                  <c:v>1.3749999999999998E-4</c:v>
                </c:pt>
                <c:pt idx="30" formatCode="0.00000">
                  <c:v>1.5000000000000001E-4</c:v>
                </c:pt>
                <c:pt idx="31" formatCode="0.00000">
                  <c:v>1.6249999999999999E-4</c:v>
                </c:pt>
                <c:pt idx="32" formatCode="0.00000">
                  <c:v>1.75E-4</c:v>
                </c:pt>
                <c:pt idx="33" formatCode="0.00000">
                  <c:v>1.875E-4</c:v>
                </c:pt>
                <c:pt idx="34" formatCode="0.00000">
                  <c:v>2.0000000000000001E-4</c:v>
                </c:pt>
                <c:pt idx="35" formatCode="0.00000">
                  <c:v>2.2499999999999999E-4</c:v>
                </c:pt>
                <c:pt idx="36" formatCode="0.00000">
                  <c:v>2.5000000000000001E-4</c:v>
                </c:pt>
                <c:pt idx="37" formatCode="0.00000">
                  <c:v>2.7499999999999996E-4</c:v>
                </c:pt>
                <c:pt idx="38" formatCode="0.00000">
                  <c:v>3.0000000000000003E-4</c:v>
                </c:pt>
                <c:pt idx="39" formatCode="0.00000">
                  <c:v>3.2499999999999999E-4</c:v>
                </c:pt>
                <c:pt idx="40" formatCode="0.00000">
                  <c:v>3.5E-4</c:v>
                </c:pt>
                <c:pt idx="41" formatCode="0.00000">
                  <c:v>4.0000000000000002E-4</c:v>
                </c:pt>
                <c:pt idx="42" formatCode="0.00000">
                  <c:v>4.4999999999999999E-4</c:v>
                </c:pt>
                <c:pt idx="43" formatCode="0.00000">
                  <c:v>5.0000000000000001E-4</c:v>
                </c:pt>
                <c:pt idx="44" formatCode="0.00000">
                  <c:v>5.4999999999999992E-4</c:v>
                </c:pt>
                <c:pt idx="45" formatCode="0.00000">
                  <c:v>6.0000000000000006E-4</c:v>
                </c:pt>
                <c:pt idx="46" formatCode="0.00000">
                  <c:v>6.4999999999999997E-4</c:v>
                </c:pt>
                <c:pt idx="47" formatCode="0.00000">
                  <c:v>6.9999999999999999E-4</c:v>
                </c:pt>
                <c:pt idx="48" formatCode="0.00000">
                  <c:v>7.5000000000000002E-4</c:v>
                </c:pt>
                <c:pt idx="49" formatCode="0.00000">
                  <c:v>8.0000000000000004E-4</c:v>
                </c:pt>
                <c:pt idx="50" formatCode="0.00000">
                  <c:v>8.5000000000000006E-4</c:v>
                </c:pt>
                <c:pt idx="51" formatCode="0.00000">
                  <c:v>8.9999999999999998E-4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1.6250000000000001E-3</c:v>
                </c:pt>
                <c:pt idx="58" formatCode="0.00000">
                  <c:v>1.7500000000000003E-3</c:v>
                </c:pt>
                <c:pt idx="59" formatCode="0.00000">
                  <c:v>1.8749999999999999E-3</c:v>
                </c:pt>
                <c:pt idx="60" formatCode="0.00000">
                  <c:v>2E-3</c:v>
                </c:pt>
                <c:pt idx="61" formatCode="0.00000">
                  <c:v>2.2499999999999998E-3</c:v>
                </c:pt>
                <c:pt idx="62" formatCode="0.00000">
                  <c:v>2.5000000000000001E-3</c:v>
                </c:pt>
                <c:pt idx="63" formatCode="0.00000">
                  <c:v>2.7499999999999998E-3</c:v>
                </c:pt>
                <c:pt idx="64" formatCode="0.00000">
                  <c:v>3.0000000000000001E-3</c:v>
                </c:pt>
                <c:pt idx="65" formatCode="0.00000">
                  <c:v>3.2500000000000003E-3</c:v>
                </c:pt>
                <c:pt idx="66" formatCode="0.00000">
                  <c:v>3.5000000000000005E-3</c:v>
                </c:pt>
                <c:pt idx="67" formatCode="0.00000">
                  <c:v>4.0000000000000001E-3</c:v>
                </c:pt>
                <c:pt idx="68" formatCode="0.00000">
                  <c:v>4.4999999999999997E-3</c:v>
                </c:pt>
                <c:pt idx="69" formatCode="0.00000">
                  <c:v>5.0000000000000001E-3</c:v>
                </c:pt>
                <c:pt idx="70" formatCode="0.00000">
                  <c:v>5.4999999999999997E-3</c:v>
                </c:pt>
                <c:pt idx="71" formatCode="0.00000">
                  <c:v>6.0000000000000001E-3</c:v>
                </c:pt>
                <c:pt idx="72" formatCode="0.00000">
                  <c:v>6.5000000000000006E-3</c:v>
                </c:pt>
                <c:pt idx="73" formatCode="0.00000">
                  <c:v>7.000000000000001E-3</c:v>
                </c:pt>
                <c:pt idx="74" formatCode="0.00000">
                  <c:v>7.4999999999999997E-3</c:v>
                </c:pt>
                <c:pt idx="75" formatCode="0.00000">
                  <c:v>8.0000000000000002E-3</c:v>
                </c:pt>
                <c:pt idx="76" formatCode="0.00000">
                  <c:v>8.5000000000000006E-3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1.3750000000000002E-2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1.7499999999999998E-2</c:v>
                </c:pt>
                <c:pt idx="85" formatCode="0.00000">
                  <c:v>1.8749999999999999E-2</c:v>
                </c:pt>
                <c:pt idx="86" formatCode="0.00000">
                  <c:v>0.02</c:v>
                </c:pt>
                <c:pt idx="87" formatCode="0.000">
                  <c:v>2.2499999999999999E-2</c:v>
                </c:pt>
                <c:pt idx="88" formatCode="0.000">
                  <c:v>2.5000000000000001E-2</c:v>
                </c:pt>
                <c:pt idx="89" formatCode="0.000">
                  <c:v>2.7500000000000004E-2</c:v>
                </c:pt>
                <c:pt idx="90" formatCode="0.000">
                  <c:v>0.03</c:v>
                </c:pt>
                <c:pt idx="91" formatCode="0.000">
                  <c:v>3.2500000000000001E-2</c:v>
                </c:pt>
                <c:pt idx="92" formatCode="0.000">
                  <c:v>3.4999999999999996E-2</c:v>
                </c:pt>
                <c:pt idx="93" formatCode="0.000">
                  <c:v>0.04</c:v>
                </c:pt>
                <c:pt idx="94" formatCode="0.000">
                  <c:v>4.4999999999999998E-2</c:v>
                </c:pt>
                <c:pt idx="95" formatCode="0.000">
                  <c:v>0.05</c:v>
                </c:pt>
                <c:pt idx="96" formatCode="0.000">
                  <c:v>5.5000000000000007E-2</c:v>
                </c:pt>
                <c:pt idx="97" formatCode="0.000">
                  <c:v>0.06</c:v>
                </c:pt>
                <c:pt idx="98" formatCode="0.000">
                  <c:v>6.5000000000000002E-2</c:v>
                </c:pt>
                <c:pt idx="99" formatCode="0.000">
                  <c:v>6.9999999999999993E-2</c:v>
                </c:pt>
                <c:pt idx="100" formatCode="0.000">
                  <c:v>7.4999999999999997E-2</c:v>
                </c:pt>
                <c:pt idx="101" formatCode="0.000">
                  <c:v>0.08</c:v>
                </c:pt>
                <c:pt idx="102" formatCode="0.000">
                  <c:v>8.4999999999999992E-2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0.1875</c:v>
                </c:pt>
                <c:pt idx="112" formatCode="0.000">
                  <c:v>0.2</c:v>
                </c:pt>
                <c:pt idx="113" formatCode="0.000">
                  <c:v>0.22500000000000001</c:v>
                </c:pt>
                <c:pt idx="114" formatCode="0.000">
                  <c:v>0.25</c:v>
                </c:pt>
                <c:pt idx="115" formatCode="0.000">
                  <c:v>0.27500000000000002</c:v>
                </c:pt>
                <c:pt idx="116" formatCode="0.000">
                  <c:v>0.3</c:v>
                </c:pt>
                <c:pt idx="117" formatCode="0.000">
                  <c:v>0.32500000000000001</c:v>
                </c:pt>
                <c:pt idx="118" formatCode="0.000">
                  <c:v>0.35</c:v>
                </c:pt>
                <c:pt idx="119" formatCode="0.000">
                  <c:v>0.4</c:v>
                </c:pt>
                <c:pt idx="120" formatCode="0.000">
                  <c:v>0.45</c:v>
                </c:pt>
                <c:pt idx="121" formatCode="0.000">
                  <c:v>0.5</c:v>
                </c:pt>
                <c:pt idx="122" formatCode="0.000">
                  <c:v>0.55000000000000004</c:v>
                </c:pt>
                <c:pt idx="123" formatCode="0.000">
                  <c:v>0.6</c:v>
                </c:pt>
                <c:pt idx="124" formatCode="0.000">
                  <c:v>0.65</c:v>
                </c:pt>
                <c:pt idx="125" formatCode="0.000">
                  <c:v>0.7</c:v>
                </c:pt>
                <c:pt idx="126" formatCode="0.000">
                  <c:v>0.75</c:v>
                </c:pt>
                <c:pt idx="127" formatCode="0.000">
                  <c:v>0.8</c:v>
                </c:pt>
                <c:pt idx="128" formatCode="0.000">
                  <c:v>0.85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1.875</c:v>
                </c:pt>
                <c:pt idx="138" formatCode="0.000">
                  <c:v>2</c:v>
                </c:pt>
                <c:pt idx="139" formatCode="0.000">
                  <c:v>2.25</c:v>
                </c:pt>
                <c:pt idx="140" formatCode="0.000">
                  <c:v>2.5</c:v>
                </c:pt>
                <c:pt idx="141" formatCode="0.000">
                  <c:v>2.75</c:v>
                </c:pt>
                <c:pt idx="142" formatCode="0.000">
                  <c:v>3</c:v>
                </c:pt>
                <c:pt idx="143" formatCode="0.000">
                  <c:v>3.25</c:v>
                </c:pt>
                <c:pt idx="144" formatCode="0.000">
                  <c:v>3.5</c:v>
                </c:pt>
                <c:pt idx="145" formatCode="0.000">
                  <c:v>4</c:v>
                </c:pt>
                <c:pt idx="146" formatCode="0.000">
                  <c:v>4.5</c:v>
                </c:pt>
                <c:pt idx="147" formatCode="0.000">
                  <c:v>5</c:v>
                </c:pt>
                <c:pt idx="148" formatCode="0.000">
                  <c:v>5.5</c:v>
                </c:pt>
                <c:pt idx="149" formatCode="0.000">
                  <c:v>6</c:v>
                </c:pt>
                <c:pt idx="150" formatCode="0.000">
                  <c:v>6.5</c:v>
                </c:pt>
                <c:pt idx="151" formatCode="0.000">
                  <c:v>7</c:v>
                </c:pt>
                <c:pt idx="152" formatCode="0.000">
                  <c:v>7.5</c:v>
                </c:pt>
                <c:pt idx="153" formatCode="0.000">
                  <c:v>8</c:v>
                </c:pt>
                <c:pt idx="154" formatCode="0.000">
                  <c:v>8.5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18.75</c:v>
                </c:pt>
                <c:pt idx="164" formatCode="0.000">
                  <c:v>20</c:v>
                </c:pt>
                <c:pt idx="165" formatCode="0.000">
                  <c:v>22.5</c:v>
                </c:pt>
                <c:pt idx="166" formatCode="0.000">
                  <c:v>25</c:v>
                </c:pt>
                <c:pt idx="167" formatCode="0.000">
                  <c:v>27.5</c:v>
                </c:pt>
                <c:pt idx="168" formatCode="0.000">
                  <c:v>30</c:v>
                </c:pt>
                <c:pt idx="169" formatCode="0.000">
                  <c:v>32.5</c:v>
                </c:pt>
                <c:pt idx="170" formatCode="0.000">
                  <c:v>35</c:v>
                </c:pt>
                <c:pt idx="171" formatCode="0.000">
                  <c:v>40</c:v>
                </c:pt>
                <c:pt idx="172" formatCode="0.000">
                  <c:v>45</c:v>
                </c:pt>
                <c:pt idx="173" formatCode="0.000">
                  <c:v>50</c:v>
                </c:pt>
                <c:pt idx="174" formatCode="0.000">
                  <c:v>55</c:v>
                </c:pt>
                <c:pt idx="175" formatCode="0.000">
                  <c:v>60</c:v>
                </c:pt>
                <c:pt idx="176" formatCode="0.000">
                  <c:v>65</c:v>
                </c:pt>
                <c:pt idx="177" formatCode="0.000">
                  <c:v>70</c:v>
                </c:pt>
                <c:pt idx="178" formatCode="0.000">
                  <c:v>75</c:v>
                </c:pt>
                <c:pt idx="179" formatCode="0.000">
                  <c:v>80</c:v>
                </c:pt>
                <c:pt idx="180" formatCode="0.000">
                  <c:v>85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187.5</c:v>
                </c:pt>
                <c:pt idx="190" formatCode="0.000">
                  <c:v>200</c:v>
                </c:pt>
                <c:pt idx="191" formatCode="0.000">
                  <c:v>225</c:v>
                </c:pt>
                <c:pt idx="192" formatCode="0.000">
                  <c:v>250</c:v>
                </c:pt>
                <c:pt idx="193" formatCode="0.000">
                  <c:v>275</c:v>
                </c:pt>
                <c:pt idx="194" formatCode="0.000">
                  <c:v>300</c:v>
                </c:pt>
                <c:pt idx="195" formatCode="0.000">
                  <c:v>325</c:v>
                </c:pt>
                <c:pt idx="196" formatCode="0.000">
                  <c:v>350</c:v>
                </c:pt>
                <c:pt idx="197" formatCode="0.000">
                  <c:v>400</c:v>
                </c:pt>
                <c:pt idx="198" formatCode="0.000">
                  <c:v>450</c:v>
                </c:pt>
                <c:pt idx="199" formatCode="0.000">
                  <c:v>500</c:v>
                </c:pt>
                <c:pt idx="200" formatCode="0.000">
                  <c:v>550</c:v>
                </c:pt>
                <c:pt idx="201" formatCode="0.000">
                  <c:v>600</c:v>
                </c:pt>
                <c:pt idx="202" formatCode="0.000">
                  <c:v>650</c:v>
                </c:pt>
                <c:pt idx="203" formatCode="0.000">
                  <c:v>700</c:v>
                </c:pt>
                <c:pt idx="204" formatCode="0.000">
                  <c:v>750</c:v>
                </c:pt>
                <c:pt idx="205" formatCode="0.000">
                  <c:v>800</c:v>
                </c:pt>
                <c:pt idx="206" formatCode="0.000">
                  <c:v>850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srim20Ne_Al!$E$20:$E$228</c:f>
              <c:numCache>
                <c:formatCode>0.000E+00</c:formatCode>
                <c:ptCount val="209"/>
                <c:pt idx="0">
                  <c:v>4.8410000000000002E-2</c:v>
                </c:pt>
                <c:pt idx="1">
                  <c:v>5.1339999999999997E-2</c:v>
                </c:pt>
                <c:pt idx="2">
                  <c:v>5.4120000000000001E-2</c:v>
                </c:pt>
                <c:pt idx="3">
                  <c:v>5.6759999999999998E-2</c:v>
                </c:pt>
                <c:pt idx="4">
                  <c:v>5.9290000000000002E-2</c:v>
                </c:pt>
                <c:pt idx="5">
                  <c:v>6.1710000000000001E-2</c:v>
                </c:pt>
                <c:pt idx="6">
                  <c:v>6.404E-2</c:v>
                </c:pt>
                <c:pt idx="7">
                  <c:v>6.6280000000000006E-2</c:v>
                </c:pt>
                <c:pt idx="8">
                  <c:v>6.8459999999999993E-2</c:v>
                </c:pt>
                <c:pt idx="9">
                  <c:v>7.2609999999999994E-2</c:v>
                </c:pt>
                <c:pt idx="10">
                  <c:v>7.6539999999999997E-2</c:v>
                </c:pt>
                <c:pt idx="11">
                  <c:v>8.0269999999999994E-2</c:v>
                </c:pt>
                <c:pt idx="12">
                  <c:v>8.3839999999999998E-2</c:v>
                </c:pt>
                <c:pt idx="13">
                  <c:v>8.727E-2</c:v>
                </c:pt>
                <c:pt idx="14">
                  <c:v>9.0560000000000002E-2</c:v>
                </c:pt>
                <c:pt idx="15">
                  <c:v>9.6809999999999993E-2</c:v>
                </c:pt>
                <c:pt idx="16">
                  <c:v>0.1027</c:v>
                </c:pt>
                <c:pt idx="17">
                  <c:v>0.1082</c:v>
                </c:pt>
                <c:pt idx="18">
                  <c:v>0.1135</c:v>
                </c:pt>
                <c:pt idx="19">
                  <c:v>0.1186</c:v>
                </c:pt>
                <c:pt idx="20">
                  <c:v>0.1234</c:v>
                </c:pt>
                <c:pt idx="21">
                  <c:v>0.12809999999999999</c:v>
                </c:pt>
                <c:pt idx="22">
                  <c:v>0.1326</c:v>
                </c:pt>
                <c:pt idx="23">
                  <c:v>0.13689999999999999</c:v>
                </c:pt>
                <c:pt idx="24">
                  <c:v>0.1411</c:v>
                </c:pt>
                <c:pt idx="25">
                  <c:v>0.1452</c:v>
                </c:pt>
                <c:pt idx="26">
                  <c:v>0.15310000000000001</c:v>
                </c:pt>
                <c:pt idx="27">
                  <c:v>0.16239999999999999</c:v>
                </c:pt>
                <c:pt idx="28">
                  <c:v>0.1711</c:v>
                </c:pt>
                <c:pt idx="29">
                  <c:v>0.17949999999999999</c:v>
                </c:pt>
                <c:pt idx="30">
                  <c:v>0.1875</c:v>
                </c:pt>
                <c:pt idx="31">
                  <c:v>0.1951</c:v>
                </c:pt>
                <c:pt idx="32">
                  <c:v>0.20250000000000001</c:v>
                </c:pt>
                <c:pt idx="33">
                  <c:v>0.20960000000000001</c:v>
                </c:pt>
                <c:pt idx="34">
                  <c:v>0.2165</c:v>
                </c:pt>
                <c:pt idx="35">
                  <c:v>0.2296</c:v>
                </c:pt>
                <c:pt idx="36">
                  <c:v>0.24199999999999999</c:v>
                </c:pt>
                <c:pt idx="37">
                  <c:v>0.25380000000000003</c:v>
                </c:pt>
                <c:pt idx="38">
                  <c:v>0.2651</c:v>
                </c:pt>
                <c:pt idx="39">
                  <c:v>0.27600000000000002</c:v>
                </c:pt>
                <c:pt idx="40">
                  <c:v>0.28639999999999999</c:v>
                </c:pt>
                <c:pt idx="41">
                  <c:v>0.30620000000000003</c:v>
                </c:pt>
                <c:pt idx="42">
                  <c:v>0.32469999999999999</c:v>
                </c:pt>
                <c:pt idx="43">
                  <c:v>0.34229999999999999</c:v>
                </c:pt>
                <c:pt idx="44">
                  <c:v>0.35899999999999999</c:v>
                </c:pt>
                <c:pt idx="45">
                  <c:v>0.375</c:v>
                </c:pt>
                <c:pt idx="46">
                  <c:v>0.39029999999999998</c:v>
                </c:pt>
                <c:pt idx="47">
                  <c:v>0.40500000000000003</c:v>
                </c:pt>
                <c:pt idx="48">
                  <c:v>0.41920000000000002</c:v>
                </c:pt>
                <c:pt idx="49">
                  <c:v>0.433</c:v>
                </c:pt>
                <c:pt idx="50">
                  <c:v>0.44629999999999997</c:v>
                </c:pt>
                <c:pt idx="51">
                  <c:v>0.4592</c:v>
                </c:pt>
                <c:pt idx="52">
                  <c:v>0.48409999999999997</c:v>
                </c:pt>
                <c:pt idx="53">
                  <c:v>0.51339999999999997</c:v>
                </c:pt>
                <c:pt idx="54">
                  <c:v>0.54120000000000001</c:v>
                </c:pt>
                <c:pt idx="55">
                  <c:v>0.56759999999999999</c:v>
                </c:pt>
                <c:pt idx="56">
                  <c:v>0.59289999999999998</c:v>
                </c:pt>
                <c:pt idx="57">
                  <c:v>0.61709999999999998</c:v>
                </c:pt>
                <c:pt idx="58">
                  <c:v>0.64039999999999997</c:v>
                </c:pt>
                <c:pt idx="59">
                  <c:v>0.66279999999999994</c:v>
                </c:pt>
                <c:pt idx="60">
                  <c:v>0.68459999999999999</c:v>
                </c:pt>
                <c:pt idx="61">
                  <c:v>0.83199999999999996</c:v>
                </c:pt>
                <c:pt idx="62">
                  <c:v>0.94879999999999998</c:v>
                </c:pt>
                <c:pt idx="63">
                  <c:v>1.0409999999999999</c:v>
                </c:pt>
                <c:pt idx="64">
                  <c:v>1.113</c:v>
                </c:pt>
                <c:pt idx="65">
                  <c:v>1.171</c:v>
                </c:pt>
                <c:pt idx="66">
                  <c:v>1.2170000000000001</c:v>
                </c:pt>
                <c:pt idx="67">
                  <c:v>1.284</c:v>
                </c:pt>
                <c:pt idx="68">
                  <c:v>1.331</c:v>
                </c:pt>
                <c:pt idx="69">
                  <c:v>1.367</c:v>
                </c:pt>
                <c:pt idx="70">
                  <c:v>1.3959999999999999</c:v>
                </c:pt>
                <c:pt idx="71">
                  <c:v>1.423</c:v>
                </c:pt>
                <c:pt idx="72">
                  <c:v>1.4490000000000001</c:v>
                </c:pt>
                <c:pt idx="73">
                  <c:v>1.474</c:v>
                </c:pt>
                <c:pt idx="74">
                  <c:v>1.5009999999999999</c:v>
                </c:pt>
                <c:pt idx="75">
                  <c:v>1.528</c:v>
                </c:pt>
                <c:pt idx="76">
                  <c:v>1.5569999999999999</c:v>
                </c:pt>
                <c:pt idx="77">
                  <c:v>1.587</c:v>
                </c:pt>
                <c:pt idx="78">
                  <c:v>1.65</c:v>
                </c:pt>
                <c:pt idx="79">
                  <c:v>1.734</c:v>
                </c:pt>
                <c:pt idx="80">
                  <c:v>1.8240000000000001</c:v>
                </c:pt>
                <c:pt idx="81">
                  <c:v>1.917</c:v>
                </c:pt>
                <c:pt idx="82">
                  <c:v>2.0129999999999999</c:v>
                </c:pt>
                <c:pt idx="83">
                  <c:v>2.11</c:v>
                </c:pt>
                <c:pt idx="84">
                  <c:v>2.2080000000000002</c:v>
                </c:pt>
                <c:pt idx="85">
                  <c:v>2.3069999999999999</c:v>
                </c:pt>
                <c:pt idx="86">
                  <c:v>2.4049999999999998</c:v>
                </c:pt>
                <c:pt idx="87">
                  <c:v>2.6</c:v>
                </c:pt>
                <c:pt idx="88">
                  <c:v>2.7909999999999999</c:v>
                </c:pt>
                <c:pt idx="89">
                  <c:v>2.976</c:v>
                </c:pt>
                <c:pt idx="90">
                  <c:v>3.1539999999999999</c:v>
                </c:pt>
                <c:pt idx="91">
                  <c:v>3.3260000000000001</c:v>
                </c:pt>
                <c:pt idx="92">
                  <c:v>3.4910000000000001</c:v>
                </c:pt>
                <c:pt idx="93">
                  <c:v>3.8</c:v>
                </c:pt>
                <c:pt idx="94">
                  <c:v>4.0810000000000004</c:v>
                </c:pt>
                <c:pt idx="95">
                  <c:v>4.3390000000000004</c:v>
                </c:pt>
                <c:pt idx="96">
                  <c:v>4.5739999999999998</c:v>
                </c:pt>
                <c:pt idx="97">
                  <c:v>4.7889999999999997</c:v>
                </c:pt>
                <c:pt idx="98">
                  <c:v>4.9870000000000001</c:v>
                </c:pt>
                <c:pt idx="99">
                  <c:v>5.1689999999999996</c:v>
                </c:pt>
                <c:pt idx="100">
                  <c:v>5.3369999999999997</c:v>
                </c:pt>
                <c:pt idx="101">
                  <c:v>5.4930000000000003</c:v>
                </c:pt>
                <c:pt idx="102">
                  <c:v>5.6379999999999999</c:v>
                </c:pt>
                <c:pt idx="103">
                  <c:v>5.7729999999999997</c:v>
                </c:pt>
                <c:pt idx="104">
                  <c:v>6.0170000000000003</c:v>
                </c:pt>
                <c:pt idx="105">
                  <c:v>6.2830000000000004</c:v>
                </c:pt>
                <c:pt idx="106">
                  <c:v>6.5140000000000002</c:v>
                </c:pt>
                <c:pt idx="107">
                  <c:v>6.7169999999999996</c:v>
                </c:pt>
                <c:pt idx="108">
                  <c:v>6.8970000000000002</c:v>
                </c:pt>
                <c:pt idx="109">
                  <c:v>7.0590000000000002</c:v>
                </c:pt>
                <c:pt idx="110">
                  <c:v>7.2039999999999997</c:v>
                </c:pt>
                <c:pt idx="111">
                  <c:v>7.335</c:v>
                </c:pt>
                <c:pt idx="112">
                  <c:v>7.4539999999999997</c:v>
                </c:pt>
                <c:pt idx="113">
                  <c:v>7.6630000000000003</c:v>
                </c:pt>
                <c:pt idx="114">
                  <c:v>7.8390000000000004</c:v>
                </c:pt>
                <c:pt idx="115">
                  <c:v>7.9880000000000004</c:v>
                </c:pt>
                <c:pt idx="116">
                  <c:v>8.1159999999999997</c:v>
                </c:pt>
                <c:pt idx="117">
                  <c:v>8.2260000000000009</c:v>
                </c:pt>
                <c:pt idx="118">
                  <c:v>8.3209999999999997</c:v>
                </c:pt>
                <c:pt idx="119">
                  <c:v>8.4740000000000002</c:v>
                </c:pt>
                <c:pt idx="120">
                  <c:v>8.5879999999999992</c:v>
                </c:pt>
                <c:pt idx="121">
                  <c:v>8.6739999999999995</c:v>
                </c:pt>
                <c:pt idx="122">
                  <c:v>8.7360000000000007</c:v>
                </c:pt>
                <c:pt idx="123">
                  <c:v>8.7810000000000006</c:v>
                </c:pt>
                <c:pt idx="124">
                  <c:v>8.81</c:v>
                </c:pt>
                <c:pt idx="125">
                  <c:v>8.8279999999999994</c:v>
                </c:pt>
                <c:pt idx="126">
                  <c:v>8.8360000000000003</c:v>
                </c:pt>
                <c:pt idx="127">
                  <c:v>8.8360000000000003</c:v>
                </c:pt>
                <c:pt idx="128">
                  <c:v>8.8279999999999994</c:v>
                </c:pt>
                <c:pt idx="129">
                  <c:v>8.8149999999999995</c:v>
                </c:pt>
                <c:pt idx="130">
                  <c:v>8.7729999999999997</c:v>
                </c:pt>
                <c:pt idx="131">
                  <c:v>8.6999999999999993</c:v>
                </c:pt>
                <c:pt idx="132">
                  <c:v>8.61</c:v>
                </c:pt>
                <c:pt idx="133">
                  <c:v>8.5090000000000003</c:v>
                </c:pt>
                <c:pt idx="134">
                  <c:v>8.4</c:v>
                </c:pt>
                <c:pt idx="135">
                  <c:v>8.2850000000000001</c:v>
                </c:pt>
                <c:pt idx="136">
                  <c:v>8.1669999999999998</c:v>
                </c:pt>
                <c:pt idx="137">
                  <c:v>8.048</c:v>
                </c:pt>
                <c:pt idx="138">
                  <c:v>7.9269999999999996</c:v>
                </c:pt>
                <c:pt idx="139">
                  <c:v>7.665</c:v>
                </c:pt>
                <c:pt idx="140">
                  <c:v>7.3540000000000001</c:v>
                </c:pt>
                <c:pt idx="141">
                  <c:v>7.0990000000000002</c:v>
                </c:pt>
                <c:pt idx="142">
                  <c:v>6.8559999999999999</c:v>
                </c:pt>
                <c:pt idx="143">
                  <c:v>6.6260000000000003</c:v>
                </c:pt>
                <c:pt idx="144">
                  <c:v>6.4089999999999998</c:v>
                </c:pt>
                <c:pt idx="145">
                  <c:v>6.008</c:v>
                </c:pt>
                <c:pt idx="146">
                  <c:v>5.649</c:v>
                </c:pt>
                <c:pt idx="147">
                  <c:v>5.327</c:v>
                </c:pt>
                <c:pt idx="148">
                  <c:v>5.0369999999999999</c:v>
                </c:pt>
                <c:pt idx="149">
                  <c:v>4.7750000000000004</c:v>
                </c:pt>
                <c:pt idx="150">
                  <c:v>4.5380000000000003</c:v>
                </c:pt>
                <c:pt idx="151">
                  <c:v>4.3230000000000004</c:v>
                </c:pt>
                <c:pt idx="152">
                  <c:v>4.1269999999999998</c:v>
                </c:pt>
                <c:pt idx="153">
                  <c:v>3.9470000000000001</c:v>
                </c:pt>
                <c:pt idx="154">
                  <c:v>3.782</c:v>
                </c:pt>
                <c:pt idx="155">
                  <c:v>3.63</c:v>
                </c:pt>
                <c:pt idx="156">
                  <c:v>3.36</c:v>
                </c:pt>
                <c:pt idx="157">
                  <c:v>3.0750000000000002</c:v>
                </c:pt>
                <c:pt idx="158">
                  <c:v>2.835</c:v>
                </c:pt>
                <c:pt idx="159">
                  <c:v>2.63</c:v>
                </c:pt>
                <c:pt idx="160">
                  <c:v>2.4540000000000002</c:v>
                </c:pt>
                <c:pt idx="161">
                  <c:v>2.3010000000000002</c:v>
                </c:pt>
                <c:pt idx="162">
                  <c:v>2.1669999999999998</c:v>
                </c:pt>
                <c:pt idx="163">
                  <c:v>2.0489999999999999</c:v>
                </c:pt>
                <c:pt idx="164">
                  <c:v>1.9450000000000001</c:v>
                </c:pt>
                <c:pt idx="165">
                  <c:v>1.7689999999999999</c:v>
                </c:pt>
                <c:pt idx="166">
                  <c:v>1.63</c:v>
                </c:pt>
                <c:pt idx="167">
                  <c:v>1.518</c:v>
                </c:pt>
                <c:pt idx="168">
                  <c:v>1.4279999999999999</c:v>
                </c:pt>
                <c:pt idx="169">
                  <c:v>1.341</c:v>
                </c:pt>
                <c:pt idx="170">
                  <c:v>1.264</c:v>
                </c:pt>
                <c:pt idx="171">
                  <c:v>1.1379999999999999</c:v>
                </c:pt>
                <c:pt idx="172">
                  <c:v>1.0369999999999999</c:v>
                </c:pt>
                <c:pt idx="173">
                  <c:v>0.95499999999999996</c:v>
                </c:pt>
                <c:pt idx="174">
                  <c:v>0.88649999999999995</c:v>
                </c:pt>
                <c:pt idx="175">
                  <c:v>0.8286</c:v>
                </c:pt>
                <c:pt idx="176">
                  <c:v>0.77880000000000005</c:v>
                </c:pt>
                <c:pt idx="177">
                  <c:v>0.73570000000000002</c:v>
                </c:pt>
                <c:pt idx="178">
                  <c:v>0.69789999999999996</c:v>
                </c:pt>
                <c:pt idx="179">
                  <c:v>0.66449999999999998</c:v>
                </c:pt>
                <c:pt idx="180">
                  <c:v>0.63480000000000003</c:v>
                </c:pt>
                <c:pt idx="181">
                  <c:v>0.60819999999999996</c:v>
                </c:pt>
                <c:pt idx="182">
                  <c:v>0.56240000000000001</c:v>
                </c:pt>
                <c:pt idx="183">
                  <c:v>0.51600000000000001</c:v>
                </c:pt>
                <c:pt idx="184">
                  <c:v>0.4783</c:v>
                </c:pt>
                <c:pt idx="185">
                  <c:v>0.44719999999999999</c:v>
                </c:pt>
                <c:pt idx="186">
                  <c:v>0.42099999999999999</c:v>
                </c:pt>
                <c:pt idx="187">
                  <c:v>0.39860000000000001</c:v>
                </c:pt>
                <c:pt idx="188">
                  <c:v>0.37930000000000003</c:v>
                </c:pt>
                <c:pt idx="189">
                  <c:v>0.36249999999999999</c:v>
                </c:pt>
                <c:pt idx="190">
                  <c:v>0.34770000000000001</c:v>
                </c:pt>
                <c:pt idx="191">
                  <c:v>0.32290000000000002</c:v>
                </c:pt>
                <c:pt idx="192">
                  <c:v>0.3029</c:v>
                </c:pt>
                <c:pt idx="193">
                  <c:v>0.28649999999999998</c:v>
                </c:pt>
                <c:pt idx="194">
                  <c:v>0.27279999999999999</c:v>
                </c:pt>
                <c:pt idx="195">
                  <c:v>0.26119999999999999</c:v>
                </c:pt>
                <c:pt idx="196">
                  <c:v>0.25119999999999998</c:v>
                </c:pt>
                <c:pt idx="197">
                  <c:v>0.2351</c:v>
                </c:pt>
                <c:pt idx="198">
                  <c:v>0.22259999999999999</c:v>
                </c:pt>
                <c:pt idx="199">
                  <c:v>0.21279999999999999</c:v>
                </c:pt>
                <c:pt idx="200">
                  <c:v>0.20480000000000001</c:v>
                </c:pt>
                <c:pt idx="201">
                  <c:v>0.19819999999999999</c:v>
                </c:pt>
                <c:pt idx="202">
                  <c:v>0.1928</c:v>
                </c:pt>
                <c:pt idx="203">
                  <c:v>0.18820000000000001</c:v>
                </c:pt>
                <c:pt idx="204">
                  <c:v>0.18429999999999999</c:v>
                </c:pt>
                <c:pt idx="205">
                  <c:v>0.18099999999999999</c:v>
                </c:pt>
                <c:pt idx="206">
                  <c:v>0.17810000000000001</c:v>
                </c:pt>
                <c:pt idx="207">
                  <c:v>0.17560000000000001</c:v>
                </c:pt>
                <c:pt idx="208">
                  <c:v>0.17150000000000001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AF6-4B95-BF0C-370E311BFC6A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srim20Ne_Al!$D$20:$D$228</c:f>
              <c:numCache>
                <c:formatCode>0.000000</c:formatCode>
                <c:ptCount val="209"/>
                <c:pt idx="0">
                  <c:v>9.999949999999999E-6</c:v>
                </c:pt>
                <c:pt idx="1">
                  <c:v>1.1249950000000001E-5</c:v>
                </c:pt>
                <c:pt idx="2">
                  <c:v>1.2499949999999999E-5</c:v>
                </c:pt>
                <c:pt idx="3">
                  <c:v>1.374995E-5</c:v>
                </c:pt>
                <c:pt idx="4">
                  <c:v>1.499995E-5</c:v>
                </c:pt>
                <c:pt idx="5">
                  <c:v>1.6249950000000002E-5</c:v>
                </c:pt>
                <c:pt idx="6">
                  <c:v>1.7499950000000002E-5</c:v>
                </c:pt>
                <c:pt idx="7">
                  <c:v>1.8749950000000002E-5</c:v>
                </c:pt>
                <c:pt idx="8">
                  <c:v>1.9999950000000002E-5</c:v>
                </c:pt>
                <c:pt idx="9">
                  <c:v>2.2499950000000001E-5</c:v>
                </c:pt>
                <c:pt idx="10" formatCode="0.00000">
                  <c:v>2.4999950000000001E-5</c:v>
                </c:pt>
                <c:pt idx="11" formatCode="0.00000">
                  <c:v>2.7499950000000001E-5</c:v>
                </c:pt>
                <c:pt idx="12" formatCode="0.00000">
                  <c:v>2.9999950000000001E-5</c:v>
                </c:pt>
                <c:pt idx="13" formatCode="0.00000">
                  <c:v>3.249995E-5</c:v>
                </c:pt>
                <c:pt idx="14" formatCode="0.00000">
                  <c:v>3.499995E-5</c:v>
                </c:pt>
                <c:pt idx="15" formatCode="0.00000">
                  <c:v>3.999995E-5</c:v>
                </c:pt>
                <c:pt idx="16" formatCode="0.00000">
                  <c:v>4.4999950000000006E-5</c:v>
                </c:pt>
                <c:pt idx="17" formatCode="0.00000">
                  <c:v>4.9999950000000006E-5</c:v>
                </c:pt>
                <c:pt idx="18" formatCode="0.00000">
                  <c:v>5.5000000000000002E-5</c:v>
                </c:pt>
                <c:pt idx="19" formatCode="0.00000">
                  <c:v>5.9999999999999995E-5</c:v>
                </c:pt>
                <c:pt idx="20" formatCode="0.00000">
                  <c:v>6.4999999999999994E-5</c:v>
                </c:pt>
                <c:pt idx="21" formatCode="0.00000">
                  <c:v>6.9999999999999994E-5</c:v>
                </c:pt>
                <c:pt idx="22" formatCode="0.00000">
                  <c:v>7.5000000000000007E-5</c:v>
                </c:pt>
                <c:pt idx="23" formatCode="0.00000">
                  <c:v>8.0000000000000007E-5</c:v>
                </c:pt>
                <c:pt idx="24" formatCode="0.00000">
                  <c:v>8.4999999999999993E-5</c:v>
                </c:pt>
                <c:pt idx="25" formatCode="0.00000">
                  <c:v>8.9999999999999992E-5</c:v>
                </c:pt>
                <c:pt idx="26" formatCode="0.00000">
                  <c:v>1E-4</c:v>
                </c:pt>
                <c:pt idx="27" formatCode="0.00000">
                  <c:v>1.125E-4</c:v>
                </c:pt>
                <c:pt idx="28" formatCode="0.00000">
                  <c:v>1.25E-4</c:v>
                </c:pt>
                <c:pt idx="29" formatCode="0.00000">
                  <c:v>1.3749999999999998E-4</c:v>
                </c:pt>
                <c:pt idx="30" formatCode="0.00000">
                  <c:v>1.5000000000000001E-4</c:v>
                </c:pt>
                <c:pt idx="31" formatCode="0.00000">
                  <c:v>1.6249999999999999E-4</c:v>
                </c:pt>
                <c:pt idx="32" formatCode="0.00000">
                  <c:v>1.75E-4</c:v>
                </c:pt>
                <c:pt idx="33" formatCode="0.00000">
                  <c:v>1.875E-4</c:v>
                </c:pt>
                <c:pt idx="34" formatCode="0.00000">
                  <c:v>2.0000000000000001E-4</c:v>
                </c:pt>
                <c:pt idx="35" formatCode="0.00000">
                  <c:v>2.2499999999999999E-4</c:v>
                </c:pt>
                <c:pt idx="36" formatCode="0.00000">
                  <c:v>2.5000000000000001E-4</c:v>
                </c:pt>
                <c:pt idx="37" formatCode="0.00000">
                  <c:v>2.7499999999999996E-4</c:v>
                </c:pt>
                <c:pt idx="38" formatCode="0.00000">
                  <c:v>3.0000000000000003E-4</c:v>
                </c:pt>
                <c:pt idx="39" formatCode="0.00000">
                  <c:v>3.2499999999999999E-4</c:v>
                </c:pt>
                <c:pt idx="40" formatCode="0.00000">
                  <c:v>3.5E-4</c:v>
                </c:pt>
                <c:pt idx="41" formatCode="0.00000">
                  <c:v>4.0000000000000002E-4</c:v>
                </c:pt>
                <c:pt idx="42" formatCode="0.00000">
                  <c:v>4.4999999999999999E-4</c:v>
                </c:pt>
                <c:pt idx="43" formatCode="0.00000">
                  <c:v>5.0000000000000001E-4</c:v>
                </c:pt>
                <c:pt idx="44" formatCode="0.00000">
                  <c:v>5.4999999999999992E-4</c:v>
                </c:pt>
                <c:pt idx="45" formatCode="0.00000">
                  <c:v>6.0000000000000006E-4</c:v>
                </c:pt>
                <c:pt idx="46" formatCode="0.00000">
                  <c:v>6.4999999999999997E-4</c:v>
                </c:pt>
                <c:pt idx="47" formatCode="0.00000">
                  <c:v>6.9999999999999999E-4</c:v>
                </c:pt>
                <c:pt idx="48" formatCode="0.00000">
                  <c:v>7.5000000000000002E-4</c:v>
                </c:pt>
                <c:pt idx="49" formatCode="0.00000">
                  <c:v>8.0000000000000004E-4</c:v>
                </c:pt>
                <c:pt idx="50" formatCode="0.00000">
                  <c:v>8.5000000000000006E-4</c:v>
                </c:pt>
                <c:pt idx="51" formatCode="0.00000">
                  <c:v>8.9999999999999998E-4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1.6250000000000001E-3</c:v>
                </c:pt>
                <c:pt idx="58" formatCode="0.00000">
                  <c:v>1.7500000000000003E-3</c:v>
                </c:pt>
                <c:pt idx="59" formatCode="0.00000">
                  <c:v>1.8749999999999999E-3</c:v>
                </c:pt>
                <c:pt idx="60" formatCode="0.00000">
                  <c:v>2E-3</c:v>
                </c:pt>
                <c:pt idx="61" formatCode="0.00000">
                  <c:v>2.2499999999999998E-3</c:v>
                </c:pt>
                <c:pt idx="62" formatCode="0.00000">
                  <c:v>2.5000000000000001E-3</c:v>
                </c:pt>
                <c:pt idx="63" formatCode="0.00000">
                  <c:v>2.7499999999999998E-3</c:v>
                </c:pt>
                <c:pt idx="64" formatCode="0.00000">
                  <c:v>3.0000000000000001E-3</c:v>
                </c:pt>
                <c:pt idx="65" formatCode="0.00000">
                  <c:v>3.2500000000000003E-3</c:v>
                </c:pt>
                <c:pt idx="66" formatCode="0.00000">
                  <c:v>3.5000000000000005E-3</c:v>
                </c:pt>
                <c:pt idx="67" formatCode="0.00000">
                  <c:v>4.0000000000000001E-3</c:v>
                </c:pt>
                <c:pt idx="68" formatCode="0.00000">
                  <c:v>4.4999999999999997E-3</c:v>
                </c:pt>
                <c:pt idx="69" formatCode="0.00000">
                  <c:v>5.0000000000000001E-3</c:v>
                </c:pt>
                <c:pt idx="70" formatCode="0.00000">
                  <c:v>5.4999999999999997E-3</c:v>
                </c:pt>
                <c:pt idx="71" formatCode="0.00000">
                  <c:v>6.0000000000000001E-3</c:v>
                </c:pt>
                <c:pt idx="72" formatCode="0.00000">
                  <c:v>6.5000000000000006E-3</c:v>
                </c:pt>
                <c:pt idx="73" formatCode="0.00000">
                  <c:v>7.000000000000001E-3</c:v>
                </c:pt>
                <c:pt idx="74" formatCode="0.00000">
                  <c:v>7.4999999999999997E-3</c:v>
                </c:pt>
                <c:pt idx="75" formatCode="0.00000">
                  <c:v>8.0000000000000002E-3</c:v>
                </c:pt>
                <c:pt idx="76" formatCode="0.00000">
                  <c:v>8.5000000000000006E-3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1.3750000000000002E-2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1.7499999999999998E-2</c:v>
                </c:pt>
                <c:pt idx="85" formatCode="0.00000">
                  <c:v>1.8749999999999999E-2</c:v>
                </c:pt>
                <c:pt idx="86" formatCode="0.00000">
                  <c:v>0.02</c:v>
                </c:pt>
                <c:pt idx="87" formatCode="0.000">
                  <c:v>2.2499999999999999E-2</c:v>
                </c:pt>
                <c:pt idx="88" formatCode="0.000">
                  <c:v>2.5000000000000001E-2</c:v>
                </c:pt>
                <c:pt idx="89" formatCode="0.000">
                  <c:v>2.7500000000000004E-2</c:v>
                </c:pt>
                <c:pt idx="90" formatCode="0.000">
                  <c:v>0.03</c:v>
                </c:pt>
                <c:pt idx="91" formatCode="0.000">
                  <c:v>3.2500000000000001E-2</c:v>
                </c:pt>
                <c:pt idx="92" formatCode="0.000">
                  <c:v>3.4999999999999996E-2</c:v>
                </c:pt>
                <c:pt idx="93" formatCode="0.000">
                  <c:v>0.04</c:v>
                </c:pt>
                <c:pt idx="94" formatCode="0.000">
                  <c:v>4.4999999999999998E-2</c:v>
                </c:pt>
                <c:pt idx="95" formatCode="0.000">
                  <c:v>0.05</c:v>
                </c:pt>
                <c:pt idx="96" formatCode="0.000">
                  <c:v>5.5000000000000007E-2</c:v>
                </c:pt>
                <c:pt idx="97" formatCode="0.000">
                  <c:v>0.06</c:v>
                </c:pt>
                <c:pt idx="98" formatCode="0.000">
                  <c:v>6.5000000000000002E-2</c:v>
                </c:pt>
                <c:pt idx="99" formatCode="0.000">
                  <c:v>6.9999999999999993E-2</c:v>
                </c:pt>
                <c:pt idx="100" formatCode="0.000">
                  <c:v>7.4999999999999997E-2</c:v>
                </c:pt>
                <c:pt idx="101" formatCode="0.000">
                  <c:v>0.08</c:v>
                </c:pt>
                <c:pt idx="102" formatCode="0.000">
                  <c:v>8.4999999999999992E-2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0.1875</c:v>
                </c:pt>
                <c:pt idx="112" formatCode="0.000">
                  <c:v>0.2</c:v>
                </c:pt>
                <c:pt idx="113" formatCode="0.000">
                  <c:v>0.22500000000000001</c:v>
                </c:pt>
                <c:pt idx="114" formatCode="0.000">
                  <c:v>0.25</c:v>
                </c:pt>
                <c:pt idx="115" formatCode="0.000">
                  <c:v>0.27500000000000002</c:v>
                </c:pt>
                <c:pt idx="116" formatCode="0.000">
                  <c:v>0.3</c:v>
                </c:pt>
                <c:pt idx="117" formatCode="0.000">
                  <c:v>0.32500000000000001</c:v>
                </c:pt>
                <c:pt idx="118" formatCode="0.000">
                  <c:v>0.35</c:v>
                </c:pt>
                <c:pt idx="119" formatCode="0.000">
                  <c:v>0.4</c:v>
                </c:pt>
                <c:pt idx="120" formatCode="0.000">
                  <c:v>0.45</c:v>
                </c:pt>
                <c:pt idx="121" formatCode="0.000">
                  <c:v>0.5</c:v>
                </c:pt>
                <c:pt idx="122" formatCode="0.000">
                  <c:v>0.55000000000000004</c:v>
                </c:pt>
                <c:pt idx="123" formatCode="0.000">
                  <c:v>0.6</c:v>
                </c:pt>
                <c:pt idx="124" formatCode="0.000">
                  <c:v>0.65</c:v>
                </c:pt>
                <c:pt idx="125" formatCode="0.000">
                  <c:v>0.7</c:v>
                </c:pt>
                <c:pt idx="126" formatCode="0.000">
                  <c:v>0.75</c:v>
                </c:pt>
                <c:pt idx="127" formatCode="0.000">
                  <c:v>0.8</c:v>
                </c:pt>
                <c:pt idx="128" formatCode="0.000">
                  <c:v>0.85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1.875</c:v>
                </c:pt>
                <c:pt idx="138" formatCode="0.000">
                  <c:v>2</c:v>
                </c:pt>
                <c:pt idx="139" formatCode="0.000">
                  <c:v>2.25</c:v>
                </c:pt>
                <c:pt idx="140" formatCode="0.000">
                  <c:v>2.5</c:v>
                </c:pt>
                <c:pt idx="141" formatCode="0.000">
                  <c:v>2.75</c:v>
                </c:pt>
                <c:pt idx="142" formatCode="0.000">
                  <c:v>3</c:v>
                </c:pt>
                <c:pt idx="143" formatCode="0.000">
                  <c:v>3.25</c:v>
                </c:pt>
                <c:pt idx="144" formatCode="0.000">
                  <c:v>3.5</c:v>
                </c:pt>
                <c:pt idx="145" formatCode="0.000">
                  <c:v>4</c:v>
                </c:pt>
                <c:pt idx="146" formatCode="0.000">
                  <c:v>4.5</c:v>
                </c:pt>
                <c:pt idx="147" formatCode="0.000">
                  <c:v>5</c:v>
                </c:pt>
                <c:pt idx="148" formatCode="0.000">
                  <c:v>5.5</c:v>
                </c:pt>
                <c:pt idx="149" formatCode="0.000">
                  <c:v>6</c:v>
                </c:pt>
                <c:pt idx="150" formatCode="0.000">
                  <c:v>6.5</c:v>
                </c:pt>
                <c:pt idx="151" formatCode="0.000">
                  <c:v>7</c:v>
                </c:pt>
                <c:pt idx="152" formatCode="0.000">
                  <c:v>7.5</c:v>
                </c:pt>
                <c:pt idx="153" formatCode="0.000">
                  <c:v>8</c:v>
                </c:pt>
                <c:pt idx="154" formatCode="0.000">
                  <c:v>8.5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18.75</c:v>
                </c:pt>
                <c:pt idx="164" formatCode="0.000">
                  <c:v>20</c:v>
                </c:pt>
                <c:pt idx="165" formatCode="0.000">
                  <c:v>22.5</c:v>
                </c:pt>
                <c:pt idx="166" formatCode="0.000">
                  <c:v>25</c:v>
                </c:pt>
                <c:pt idx="167" formatCode="0.000">
                  <c:v>27.5</c:v>
                </c:pt>
                <c:pt idx="168" formatCode="0.000">
                  <c:v>30</c:v>
                </c:pt>
                <c:pt idx="169" formatCode="0.000">
                  <c:v>32.5</c:v>
                </c:pt>
                <c:pt idx="170" formatCode="0.000">
                  <c:v>35</c:v>
                </c:pt>
                <c:pt idx="171" formatCode="0.000">
                  <c:v>40</c:v>
                </c:pt>
                <c:pt idx="172" formatCode="0.000">
                  <c:v>45</c:v>
                </c:pt>
                <c:pt idx="173" formatCode="0.000">
                  <c:v>50</c:v>
                </c:pt>
                <c:pt idx="174" formatCode="0.000">
                  <c:v>55</c:v>
                </c:pt>
                <c:pt idx="175" formatCode="0.000">
                  <c:v>60</c:v>
                </c:pt>
                <c:pt idx="176" formatCode="0.000">
                  <c:v>65</c:v>
                </c:pt>
                <c:pt idx="177" formatCode="0.000">
                  <c:v>70</c:v>
                </c:pt>
                <c:pt idx="178" formatCode="0.000">
                  <c:v>75</c:v>
                </c:pt>
                <c:pt idx="179" formatCode="0.000">
                  <c:v>80</c:v>
                </c:pt>
                <c:pt idx="180" formatCode="0.000">
                  <c:v>85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187.5</c:v>
                </c:pt>
                <c:pt idx="190" formatCode="0.000">
                  <c:v>200</c:v>
                </c:pt>
                <c:pt idx="191" formatCode="0.000">
                  <c:v>225</c:v>
                </c:pt>
                <c:pt idx="192" formatCode="0.000">
                  <c:v>250</c:v>
                </c:pt>
                <c:pt idx="193" formatCode="0.000">
                  <c:v>275</c:v>
                </c:pt>
                <c:pt idx="194" formatCode="0.000">
                  <c:v>300</c:v>
                </c:pt>
                <c:pt idx="195" formatCode="0.000">
                  <c:v>325</c:v>
                </c:pt>
                <c:pt idx="196" formatCode="0.000">
                  <c:v>350</c:v>
                </c:pt>
                <c:pt idx="197" formatCode="0.000">
                  <c:v>400</c:v>
                </c:pt>
                <c:pt idx="198" formatCode="0.000">
                  <c:v>450</c:v>
                </c:pt>
                <c:pt idx="199" formatCode="0.000">
                  <c:v>500</c:v>
                </c:pt>
                <c:pt idx="200" formatCode="0.000">
                  <c:v>550</c:v>
                </c:pt>
                <c:pt idx="201" formatCode="0.000">
                  <c:v>600</c:v>
                </c:pt>
                <c:pt idx="202" formatCode="0.000">
                  <c:v>650</c:v>
                </c:pt>
                <c:pt idx="203" formatCode="0.000">
                  <c:v>700</c:v>
                </c:pt>
                <c:pt idx="204" formatCode="0.000">
                  <c:v>750</c:v>
                </c:pt>
                <c:pt idx="205" formatCode="0.000">
                  <c:v>800</c:v>
                </c:pt>
                <c:pt idx="206" formatCode="0.000">
                  <c:v>850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srim20Ne_Al!$F$20:$F$228</c:f>
              <c:numCache>
                <c:formatCode>0.000E+00</c:formatCode>
                <c:ptCount val="209"/>
                <c:pt idx="0">
                  <c:v>0.45250000000000001</c:v>
                </c:pt>
                <c:pt idx="1">
                  <c:v>0.47449999999999998</c:v>
                </c:pt>
                <c:pt idx="2">
                  <c:v>0.49459999999999998</c:v>
                </c:pt>
                <c:pt idx="3">
                  <c:v>0.5131</c:v>
                </c:pt>
                <c:pt idx="4">
                  <c:v>0.5302</c:v>
                </c:pt>
                <c:pt idx="5">
                  <c:v>0.54620000000000002</c:v>
                </c:pt>
                <c:pt idx="6">
                  <c:v>0.56110000000000004</c:v>
                </c:pt>
                <c:pt idx="7">
                  <c:v>0.57520000000000004</c:v>
                </c:pt>
                <c:pt idx="8">
                  <c:v>0.58840000000000003</c:v>
                </c:pt>
                <c:pt idx="9">
                  <c:v>0.61280000000000001</c:v>
                </c:pt>
                <c:pt idx="10">
                  <c:v>0.63490000000000002</c:v>
                </c:pt>
                <c:pt idx="11">
                  <c:v>0.65490000000000004</c:v>
                </c:pt>
                <c:pt idx="12">
                  <c:v>0.67330000000000001</c:v>
                </c:pt>
                <c:pt idx="13">
                  <c:v>0.69020000000000004</c:v>
                </c:pt>
                <c:pt idx="14">
                  <c:v>0.70589999999999997</c:v>
                </c:pt>
                <c:pt idx="15">
                  <c:v>0.73409999999999997</c:v>
                </c:pt>
                <c:pt idx="16">
                  <c:v>0.75880000000000003</c:v>
                </c:pt>
                <c:pt idx="17">
                  <c:v>0.78069999999999995</c:v>
                </c:pt>
                <c:pt idx="18">
                  <c:v>0.80030000000000001</c:v>
                </c:pt>
                <c:pt idx="19">
                  <c:v>0.81799999999999995</c:v>
                </c:pt>
                <c:pt idx="20">
                  <c:v>0.83399999999999996</c:v>
                </c:pt>
                <c:pt idx="21">
                  <c:v>0.84860000000000002</c:v>
                </c:pt>
                <c:pt idx="22">
                  <c:v>0.8619</c:v>
                </c:pt>
                <c:pt idx="23">
                  <c:v>0.87419999999999998</c:v>
                </c:pt>
                <c:pt idx="24">
                  <c:v>0.88560000000000005</c:v>
                </c:pt>
                <c:pt idx="25">
                  <c:v>0.89600000000000002</c:v>
                </c:pt>
                <c:pt idx="26">
                  <c:v>0.91479999999999995</c:v>
                </c:pt>
                <c:pt idx="27">
                  <c:v>0.93489999999999995</c:v>
                </c:pt>
                <c:pt idx="28">
                  <c:v>0.95189999999999997</c:v>
                </c:pt>
                <c:pt idx="29">
                  <c:v>0.96640000000000004</c:v>
                </c:pt>
                <c:pt idx="30">
                  <c:v>0.97889999999999999</c:v>
                </c:pt>
                <c:pt idx="31">
                  <c:v>0.98960000000000004</c:v>
                </c:pt>
                <c:pt idx="32">
                  <c:v>0.999</c:v>
                </c:pt>
                <c:pt idx="33">
                  <c:v>1.0069999999999999</c:v>
                </c:pt>
                <c:pt idx="34">
                  <c:v>1.014</c:v>
                </c:pt>
                <c:pt idx="35">
                  <c:v>1.026</c:v>
                </c:pt>
                <c:pt idx="36">
                  <c:v>1.0349999999999999</c:v>
                </c:pt>
                <c:pt idx="37">
                  <c:v>1.0409999999999999</c:v>
                </c:pt>
                <c:pt idx="38">
                  <c:v>1.046</c:v>
                </c:pt>
                <c:pt idx="39">
                  <c:v>1.0489999999999999</c:v>
                </c:pt>
                <c:pt idx="40">
                  <c:v>1.0509999999999999</c:v>
                </c:pt>
                <c:pt idx="41">
                  <c:v>1.0529999999999999</c:v>
                </c:pt>
                <c:pt idx="42">
                  <c:v>1.0509999999999999</c:v>
                </c:pt>
                <c:pt idx="43">
                  <c:v>1.048</c:v>
                </c:pt>
                <c:pt idx="44">
                  <c:v>1.0429999999999999</c:v>
                </c:pt>
                <c:pt idx="45">
                  <c:v>1.038</c:v>
                </c:pt>
                <c:pt idx="46">
                  <c:v>1.0309999999999999</c:v>
                </c:pt>
                <c:pt idx="47">
                  <c:v>1.024</c:v>
                </c:pt>
                <c:pt idx="48">
                  <c:v>1.016</c:v>
                </c:pt>
                <c:pt idx="49">
                  <c:v>1.0089999999999999</c:v>
                </c:pt>
                <c:pt idx="50">
                  <c:v>1</c:v>
                </c:pt>
                <c:pt idx="51">
                  <c:v>0.99229999999999996</c:v>
                </c:pt>
                <c:pt idx="52">
                  <c:v>0.97570000000000001</c:v>
                </c:pt>
                <c:pt idx="53">
                  <c:v>0.95499999999999996</c:v>
                </c:pt>
                <c:pt idx="54">
                  <c:v>0.93469999999999998</c:v>
                </c:pt>
                <c:pt idx="55">
                  <c:v>0.91490000000000005</c:v>
                </c:pt>
                <c:pt idx="56">
                  <c:v>0.89570000000000005</c:v>
                </c:pt>
                <c:pt idx="57">
                  <c:v>0.87719999999999998</c:v>
                </c:pt>
                <c:pt idx="58">
                  <c:v>0.85950000000000004</c:v>
                </c:pt>
                <c:pt idx="59">
                  <c:v>0.84250000000000003</c:v>
                </c:pt>
                <c:pt idx="60">
                  <c:v>0.82609999999999995</c:v>
                </c:pt>
                <c:pt idx="61">
                  <c:v>0.7954</c:v>
                </c:pt>
                <c:pt idx="62">
                  <c:v>0.7671</c:v>
                </c:pt>
                <c:pt idx="63">
                  <c:v>0.74099999999999999</c:v>
                </c:pt>
                <c:pt idx="64">
                  <c:v>0.71689999999999998</c:v>
                </c:pt>
                <c:pt idx="65">
                  <c:v>0.69450000000000001</c:v>
                </c:pt>
                <c:pt idx="66">
                  <c:v>0.67379999999999995</c:v>
                </c:pt>
                <c:pt idx="67">
                  <c:v>0.63629999999999998</c:v>
                </c:pt>
                <c:pt idx="68">
                  <c:v>0.60340000000000005</c:v>
                </c:pt>
                <c:pt idx="69">
                  <c:v>0.57420000000000004</c:v>
                </c:pt>
                <c:pt idx="70">
                  <c:v>0.54820000000000002</c:v>
                </c:pt>
                <c:pt idx="71">
                  <c:v>0.52490000000000003</c:v>
                </c:pt>
                <c:pt idx="72">
                  <c:v>0.50370000000000004</c:v>
                </c:pt>
                <c:pt idx="73">
                  <c:v>0.48449999999999999</c:v>
                </c:pt>
                <c:pt idx="74">
                  <c:v>0.46689999999999998</c:v>
                </c:pt>
                <c:pt idx="75">
                  <c:v>0.45079999999999998</c:v>
                </c:pt>
                <c:pt idx="76">
                  <c:v>0.43590000000000001</c:v>
                </c:pt>
                <c:pt idx="77">
                  <c:v>0.42209999999999998</c:v>
                </c:pt>
                <c:pt idx="78">
                  <c:v>0.39739999999999998</c:v>
                </c:pt>
                <c:pt idx="79">
                  <c:v>0.37090000000000001</c:v>
                </c:pt>
                <c:pt idx="80">
                  <c:v>0.34810000000000002</c:v>
                </c:pt>
                <c:pt idx="81">
                  <c:v>0.32840000000000003</c:v>
                </c:pt>
                <c:pt idx="82">
                  <c:v>0.311</c:v>
                </c:pt>
                <c:pt idx="83">
                  <c:v>0.29570000000000002</c:v>
                </c:pt>
                <c:pt idx="84">
                  <c:v>0.28199999999999997</c:v>
                </c:pt>
                <c:pt idx="85">
                  <c:v>0.2697</c:v>
                </c:pt>
                <c:pt idx="86">
                  <c:v>0.25850000000000001</c:v>
                </c:pt>
                <c:pt idx="87">
                  <c:v>0.23910000000000001</c:v>
                </c:pt>
                <c:pt idx="88">
                  <c:v>0.22270000000000001</c:v>
                </c:pt>
                <c:pt idx="89">
                  <c:v>0.2087</c:v>
                </c:pt>
                <c:pt idx="90">
                  <c:v>0.1966</c:v>
                </c:pt>
                <c:pt idx="91">
                  <c:v>0.18590000000000001</c:v>
                </c:pt>
                <c:pt idx="92">
                  <c:v>0.17649999999999999</c:v>
                </c:pt>
                <c:pt idx="93">
                  <c:v>0.1605</c:v>
                </c:pt>
                <c:pt idx="94">
                  <c:v>0.1474</c:v>
                </c:pt>
                <c:pt idx="95">
                  <c:v>0.13650000000000001</c:v>
                </c:pt>
                <c:pt idx="96">
                  <c:v>0.1273</c:v>
                </c:pt>
                <c:pt idx="97">
                  <c:v>0.11940000000000001</c:v>
                </c:pt>
                <c:pt idx="98">
                  <c:v>0.1125</c:v>
                </c:pt>
                <c:pt idx="99">
                  <c:v>0.10639999999999999</c:v>
                </c:pt>
                <c:pt idx="100">
                  <c:v>0.10100000000000001</c:v>
                </c:pt>
                <c:pt idx="101">
                  <c:v>9.6159999999999995E-2</c:v>
                </c:pt>
                <c:pt idx="102">
                  <c:v>9.1819999999999999E-2</c:v>
                </c:pt>
                <c:pt idx="103">
                  <c:v>8.7900000000000006E-2</c:v>
                </c:pt>
                <c:pt idx="104">
                  <c:v>8.1059999999999993E-2</c:v>
                </c:pt>
                <c:pt idx="105">
                  <c:v>7.399E-2</c:v>
                </c:pt>
                <c:pt idx="106">
                  <c:v>6.8150000000000002E-2</c:v>
                </c:pt>
                <c:pt idx="107">
                  <c:v>6.3240000000000005E-2</c:v>
                </c:pt>
                <c:pt idx="108">
                  <c:v>5.9049999999999998E-2</c:v>
                </c:pt>
                <c:pt idx="109">
                  <c:v>5.5419999999999997E-2</c:v>
                </c:pt>
                <c:pt idx="110">
                  <c:v>5.2249999999999998E-2</c:v>
                </c:pt>
                <c:pt idx="111">
                  <c:v>4.9450000000000001E-2</c:v>
                </c:pt>
                <c:pt idx="112">
                  <c:v>4.6960000000000002E-2</c:v>
                </c:pt>
                <c:pt idx="113">
                  <c:v>4.2709999999999998E-2</c:v>
                </c:pt>
                <c:pt idx="114">
                  <c:v>3.9219999999999998E-2</c:v>
                </c:pt>
                <c:pt idx="115">
                  <c:v>3.6299999999999999E-2</c:v>
                </c:pt>
                <c:pt idx="116">
                  <c:v>3.381E-2</c:v>
                </c:pt>
                <c:pt idx="117">
                  <c:v>3.1669999999999997E-2</c:v>
                </c:pt>
                <c:pt idx="118">
                  <c:v>2.98E-2</c:v>
                </c:pt>
                <c:pt idx="119">
                  <c:v>2.6700000000000002E-2</c:v>
                </c:pt>
                <c:pt idx="120">
                  <c:v>2.4209999999999999E-2</c:v>
                </c:pt>
                <c:pt idx="121">
                  <c:v>2.2179999999999998E-2</c:v>
                </c:pt>
                <c:pt idx="122">
                  <c:v>2.0490000000000001E-2</c:v>
                </c:pt>
                <c:pt idx="123">
                  <c:v>1.9050000000000001E-2</c:v>
                </c:pt>
                <c:pt idx="124">
                  <c:v>1.7809999999999999E-2</c:v>
                </c:pt>
                <c:pt idx="125">
                  <c:v>1.6740000000000001E-2</c:v>
                </c:pt>
                <c:pt idx="126">
                  <c:v>1.5789999999999998E-2</c:v>
                </c:pt>
                <c:pt idx="127">
                  <c:v>1.495E-2</c:v>
                </c:pt>
                <c:pt idx="128">
                  <c:v>1.421E-2</c:v>
                </c:pt>
                <c:pt idx="129">
                  <c:v>1.353E-2</c:v>
                </c:pt>
                <c:pt idx="130">
                  <c:v>1.238E-2</c:v>
                </c:pt>
                <c:pt idx="131">
                  <c:v>1.119E-2</c:v>
                </c:pt>
                <c:pt idx="132">
                  <c:v>1.023E-2</c:v>
                </c:pt>
                <c:pt idx="133">
                  <c:v>9.4289999999999999E-3</c:v>
                </c:pt>
                <c:pt idx="134">
                  <c:v>8.7500000000000008E-3</c:v>
                </c:pt>
                <c:pt idx="135">
                  <c:v>8.1679999999999999E-3</c:v>
                </c:pt>
                <c:pt idx="136">
                  <c:v>7.6629999999999997E-3</c:v>
                </c:pt>
                <c:pt idx="137">
                  <c:v>7.2199999999999999E-3</c:v>
                </c:pt>
                <c:pt idx="138">
                  <c:v>6.8279999999999999E-3</c:v>
                </c:pt>
                <c:pt idx="139">
                  <c:v>6.1659999999999996E-3</c:v>
                </c:pt>
                <c:pt idx="140">
                  <c:v>5.6270000000000001E-3</c:v>
                </c:pt>
                <c:pt idx="141">
                  <c:v>5.1789999999999996E-3</c:v>
                </c:pt>
                <c:pt idx="142">
                  <c:v>4.8009999999999997E-3</c:v>
                </c:pt>
                <c:pt idx="143">
                  <c:v>4.4770000000000001E-3</c:v>
                </c:pt>
                <c:pt idx="144">
                  <c:v>4.1970000000000002E-3</c:v>
                </c:pt>
                <c:pt idx="145">
                  <c:v>3.7330000000000002E-3</c:v>
                </c:pt>
                <c:pt idx="146">
                  <c:v>3.3670000000000002E-3</c:v>
                </c:pt>
                <c:pt idx="147">
                  <c:v>3.0690000000000001E-3</c:v>
                </c:pt>
                <c:pt idx="148">
                  <c:v>2.8219999999999999E-3</c:v>
                </c:pt>
                <c:pt idx="149">
                  <c:v>2.6129999999999999E-3</c:v>
                </c:pt>
                <c:pt idx="150">
                  <c:v>2.4350000000000001E-3</c:v>
                </c:pt>
                <c:pt idx="151">
                  <c:v>2.2799999999999999E-3</c:v>
                </c:pt>
                <c:pt idx="152">
                  <c:v>2.1450000000000002E-3</c:v>
                </c:pt>
                <c:pt idx="153">
                  <c:v>2.026E-3</c:v>
                </c:pt>
                <c:pt idx="154">
                  <c:v>1.92E-3</c:v>
                </c:pt>
                <c:pt idx="155">
                  <c:v>1.825E-3</c:v>
                </c:pt>
                <c:pt idx="156">
                  <c:v>1.6620000000000001E-3</c:v>
                </c:pt>
                <c:pt idx="157">
                  <c:v>1.4959999999999999E-3</c:v>
                </c:pt>
                <c:pt idx="158">
                  <c:v>1.3619999999999999E-3</c:v>
                </c:pt>
                <c:pt idx="159">
                  <c:v>1.2509999999999999E-3</c:v>
                </c:pt>
                <c:pt idx="160">
                  <c:v>1.157E-3</c:v>
                </c:pt>
                <c:pt idx="161">
                  <c:v>1.077E-3</c:v>
                </c:pt>
                <c:pt idx="162">
                  <c:v>1.008E-3</c:v>
                </c:pt>
                <c:pt idx="163">
                  <c:v>9.4780000000000005E-4</c:v>
                </c:pt>
                <c:pt idx="164">
                  <c:v>8.9439999999999995E-4</c:v>
                </c:pt>
                <c:pt idx="165">
                  <c:v>8.0469999999999999E-4</c:v>
                </c:pt>
                <c:pt idx="166">
                  <c:v>7.3189999999999996E-4</c:v>
                </c:pt>
                <c:pt idx="167">
                  <c:v>6.7170000000000001E-4</c:v>
                </c:pt>
                <c:pt idx="168">
                  <c:v>6.2109999999999997E-4</c:v>
                </c:pt>
                <c:pt idx="169">
                  <c:v>5.7779999999999995E-4</c:v>
                </c:pt>
                <c:pt idx="170">
                  <c:v>5.4040000000000002E-4</c:v>
                </c:pt>
                <c:pt idx="171">
                  <c:v>4.7899999999999999E-4</c:v>
                </c:pt>
                <c:pt idx="172">
                  <c:v>4.305E-4</c:v>
                </c:pt>
                <c:pt idx="173">
                  <c:v>3.9130000000000002E-4</c:v>
                </c:pt>
                <c:pt idx="174">
                  <c:v>3.589E-4</c:v>
                </c:pt>
                <c:pt idx="175">
                  <c:v>3.3169999999999999E-4</c:v>
                </c:pt>
                <c:pt idx="176">
                  <c:v>3.0840000000000002E-4</c:v>
                </c:pt>
                <c:pt idx="177">
                  <c:v>2.8830000000000001E-4</c:v>
                </c:pt>
                <c:pt idx="178">
                  <c:v>2.7080000000000002E-4</c:v>
                </c:pt>
                <c:pt idx="179">
                  <c:v>2.5530000000000003E-4</c:v>
                </c:pt>
                <c:pt idx="180">
                  <c:v>2.4159999999999999E-4</c:v>
                </c:pt>
                <c:pt idx="181">
                  <c:v>2.2929999999999999E-4</c:v>
                </c:pt>
                <c:pt idx="182">
                  <c:v>2.0829999999999999E-4</c:v>
                </c:pt>
                <c:pt idx="183">
                  <c:v>1.8709999999999999E-4</c:v>
                </c:pt>
                <c:pt idx="184">
                  <c:v>1.6990000000000001E-4</c:v>
                </c:pt>
                <c:pt idx="185">
                  <c:v>1.5569999999999999E-4</c:v>
                </c:pt>
                <c:pt idx="186">
                  <c:v>1.438E-4</c:v>
                </c:pt>
                <c:pt idx="187">
                  <c:v>1.337E-4</c:v>
                </c:pt>
                <c:pt idx="188">
                  <c:v>1.249E-4</c:v>
                </c:pt>
                <c:pt idx="189">
                  <c:v>1.172E-4</c:v>
                </c:pt>
                <c:pt idx="190">
                  <c:v>1.105E-4</c:v>
                </c:pt>
                <c:pt idx="191">
                  <c:v>9.9179999999999996E-5</c:v>
                </c:pt>
                <c:pt idx="192">
                  <c:v>9.0030000000000004E-5</c:v>
                </c:pt>
                <c:pt idx="193">
                  <c:v>8.2479999999999996E-5</c:v>
                </c:pt>
                <c:pt idx="194">
                  <c:v>7.6130000000000005E-5</c:v>
                </c:pt>
                <c:pt idx="195">
                  <c:v>7.0729999999999995E-5</c:v>
                </c:pt>
                <c:pt idx="196">
                  <c:v>6.6060000000000001E-5</c:v>
                </c:pt>
                <c:pt idx="197">
                  <c:v>5.8409999999999998E-5</c:v>
                </c:pt>
                <c:pt idx="198">
                  <c:v>5.24E-5</c:v>
                </c:pt>
                <c:pt idx="199">
                  <c:v>4.7540000000000002E-5</c:v>
                </c:pt>
                <c:pt idx="200">
                  <c:v>4.354E-5</c:v>
                </c:pt>
                <c:pt idx="201">
                  <c:v>4.0179999999999998E-5</c:v>
                </c:pt>
                <c:pt idx="202">
                  <c:v>3.731E-5</c:v>
                </c:pt>
                <c:pt idx="203">
                  <c:v>3.4839999999999998E-5</c:v>
                </c:pt>
                <c:pt idx="204">
                  <c:v>3.2679999999999999E-5</c:v>
                </c:pt>
                <c:pt idx="205">
                  <c:v>3.0790000000000002E-5</c:v>
                </c:pt>
                <c:pt idx="206">
                  <c:v>2.9110000000000001E-5</c:v>
                </c:pt>
                <c:pt idx="207">
                  <c:v>2.7610000000000002E-5</c:v>
                </c:pt>
                <c:pt idx="208">
                  <c:v>2.5040000000000001E-5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AF6-4B95-BF0C-370E311BFC6A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srim20Ne_Al!$D$20:$D$228</c:f>
              <c:numCache>
                <c:formatCode>0.000000</c:formatCode>
                <c:ptCount val="209"/>
                <c:pt idx="0">
                  <c:v>9.999949999999999E-6</c:v>
                </c:pt>
                <c:pt idx="1">
                  <c:v>1.1249950000000001E-5</c:v>
                </c:pt>
                <c:pt idx="2">
                  <c:v>1.2499949999999999E-5</c:v>
                </c:pt>
                <c:pt idx="3">
                  <c:v>1.374995E-5</c:v>
                </c:pt>
                <c:pt idx="4">
                  <c:v>1.499995E-5</c:v>
                </c:pt>
                <c:pt idx="5">
                  <c:v>1.6249950000000002E-5</c:v>
                </c:pt>
                <c:pt idx="6">
                  <c:v>1.7499950000000002E-5</c:v>
                </c:pt>
                <c:pt idx="7">
                  <c:v>1.8749950000000002E-5</c:v>
                </c:pt>
                <c:pt idx="8">
                  <c:v>1.9999950000000002E-5</c:v>
                </c:pt>
                <c:pt idx="9">
                  <c:v>2.2499950000000001E-5</c:v>
                </c:pt>
                <c:pt idx="10" formatCode="0.00000">
                  <c:v>2.4999950000000001E-5</c:v>
                </c:pt>
                <c:pt idx="11" formatCode="0.00000">
                  <c:v>2.7499950000000001E-5</c:v>
                </c:pt>
                <c:pt idx="12" formatCode="0.00000">
                  <c:v>2.9999950000000001E-5</c:v>
                </c:pt>
                <c:pt idx="13" formatCode="0.00000">
                  <c:v>3.249995E-5</c:v>
                </c:pt>
                <c:pt idx="14" formatCode="0.00000">
                  <c:v>3.499995E-5</c:v>
                </c:pt>
                <c:pt idx="15" formatCode="0.00000">
                  <c:v>3.999995E-5</c:v>
                </c:pt>
                <c:pt idx="16" formatCode="0.00000">
                  <c:v>4.4999950000000006E-5</c:v>
                </c:pt>
                <c:pt idx="17" formatCode="0.00000">
                  <c:v>4.9999950000000006E-5</c:v>
                </c:pt>
                <c:pt idx="18" formatCode="0.00000">
                  <c:v>5.5000000000000002E-5</c:v>
                </c:pt>
                <c:pt idx="19" formatCode="0.00000">
                  <c:v>5.9999999999999995E-5</c:v>
                </c:pt>
                <c:pt idx="20" formatCode="0.00000">
                  <c:v>6.4999999999999994E-5</c:v>
                </c:pt>
                <c:pt idx="21" formatCode="0.00000">
                  <c:v>6.9999999999999994E-5</c:v>
                </c:pt>
                <c:pt idx="22" formatCode="0.00000">
                  <c:v>7.5000000000000007E-5</c:v>
                </c:pt>
                <c:pt idx="23" formatCode="0.00000">
                  <c:v>8.0000000000000007E-5</c:v>
                </c:pt>
                <c:pt idx="24" formatCode="0.00000">
                  <c:v>8.4999999999999993E-5</c:v>
                </c:pt>
                <c:pt idx="25" formatCode="0.00000">
                  <c:v>8.9999999999999992E-5</c:v>
                </c:pt>
                <c:pt idx="26" formatCode="0.00000">
                  <c:v>1E-4</c:v>
                </c:pt>
                <c:pt idx="27" formatCode="0.00000">
                  <c:v>1.125E-4</c:v>
                </c:pt>
                <c:pt idx="28" formatCode="0.00000">
                  <c:v>1.25E-4</c:v>
                </c:pt>
                <c:pt idx="29" formatCode="0.00000">
                  <c:v>1.3749999999999998E-4</c:v>
                </c:pt>
                <c:pt idx="30" formatCode="0.00000">
                  <c:v>1.5000000000000001E-4</c:v>
                </c:pt>
                <c:pt idx="31" formatCode="0.00000">
                  <c:v>1.6249999999999999E-4</c:v>
                </c:pt>
                <c:pt idx="32" formatCode="0.00000">
                  <c:v>1.75E-4</c:v>
                </c:pt>
                <c:pt idx="33" formatCode="0.00000">
                  <c:v>1.875E-4</c:v>
                </c:pt>
                <c:pt idx="34" formatCode="0.00000">
                  <c:v>2.0000000000000001E-4</c:v>
                </c:pt>
                <c:pt idx="35" formatCode="0.00000">
                  <c:v>2.2499999999999999E-4</c:v>
                </c:pt>
                <c:pt idx="36" formatCode="0.00000">
                  <c:v>2.5000000000000001E-4</c:v>
                </c:pt>
                <c:pt idx="37" formatCode="0.00000">
                  <c:v>2.7499999999999996E-4</c:v>
                </c:pt>
                <c:pt idx="38" formatCode="0.00000">
                  <c:v>3.0000000000000003E-4</c:v>
                </c:pt>
                <c:pt idx="39" formatCode="0.00000">
                  <c:v>3.2499999999999999E-4</c:v>
                </c:pt>
                <c:pt idx="40" formatCode="0.00000">
                  <c:v>3.5E-4</c:v>
                </c:pt>
                <c:pt idx="41" formatCode="0.00000">
                  <c:v>4.0000000000000002E-4</c:v>
                </c:pt>
                <c:pt idx="42" formatCode="0.00000">
                  <c:v>4.4999999999999999E-4</c:v>
                </c:pt>
                <c:pt idx="43" formatCode="0.00000">
                  <c:v>5.0000000000000001E-4</c:v>
                </c:pt>
                <c:pt idx="44" formatCode="0.00000">
                  <c:v>5.4999999999999992E-4</c:v>
                </c:pt>
                <c:pt idx="45" formatCode="0.00000">
                  <c:v>6.0000000000000006E-4</c:v>
                </c:pt>
                <c:pt idx="46" formatCode="0.00000">
                  <c:v>6.4999999999999997E-4</c:v>
                </c:pt>
                <c:pt idx="47" formatCode="0.00000">
                  <c:v>6.9999999999999999E-4</c:v>
                </c:pt>
                <c:pt idx="48" formatCode="0.00000">
                  <c:v>7.5000000000000002E-4</c:v>
                </c:pt>
                <c:pt idx="49" formatCode="0.00000">
                  <c:v>8.0000000000000004E-4</c:v>
                </c:pt>
                <c:pt idx="50" formatCode="0.00000">
                  <c:v>8.5000000000000006E-4</c:v>
                </c:pt>
                <c:pt idx="51" formatCode="0.00000">
                  <c:v>8.9999999999999998E-4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1.6250000000000001E-3</c:v>
                </c:pt>
                <c:pt idx="58" formatCode="0.00000">
                  <c:v>1.7500000000000003E-3</c:v>
                </c:pt>
                <c:pt idx="59" formatCode="0.00000">
                  <c:v>1.8749999999999999E-3</c:v>
                </c:pt>
                <c:pt idx="60" formatCode="0.00000">
                  <c:v>2E-3</c:v>
                </c:pt>
                <c:pt idx="61" formatCode="0.00000">
                  <c:v>2.2499999999999998E-3</c:v>
                </c:pt>
                <c:pt idx="62" formatCode="0.00000">
                  <c:v>2.5000000000000001E-3</c:v>
                </c:pt>
                <c:pt idx="63" formatCode="0.00000">
                  <c:v>2.7499999999999998E-3</c:v>
                </c:pt>
                <c:pt idx="64" formatCode="0.00000">
                  <c:v>3.0000000000000001E-3</c:v>
                </c:pt>
                <c:pt idx="65" formatCode="0.00000">
                  <c:v>3.2500000000000003E-3</c:v>
                </c:pt>
                <c:pt idx="66" formatCode="0.00000">
                  <c:v>3.5000000000000005E-3</c:v>
                </c:pt>
                <c:pt idx="67" formatCode="0.00000">
                  <c:v>4.0000000000000001E-3</c:v>
                </c:pt>
                <c:pt idx="68" formatCode="0.00000">
                  <c:v>4.4999999999999997E-3</c:v>
                </c:pt>
                <c:pt idx="69" formatCode="0.00000">
                  <c:v>5.0000000000000001E-3</c:v>
                </c:pt>
                <c:pt idx="70" formatCode="0.00000">
                  <c:v>5.4999999999999997E-3</c:v>
                </c:pt>
                <c:pt idx="71" formatCode="0.00000">
                  <c:v>6.0000000000000001E-3</c:v>
                </c:pt>
                <c:pt idx="72" formatCode="0.00000">
                  <c:v>6.5000000000000006E-3</c:v>
                </c:pt>
                <c:pt idx="73" formatCode="0.00000">
                  <c:v>7.000000000000001E-3</c:v>
                </c:pt>
                <c:pt idx="74" formatCode="0.00000">
                  <c:v>7.4999999999999997E-3</c:v>
                </c:pt>
                <c:pt idx="75" formatCode="0.00000">
                  <c:v>8.0000000000000002E-3</c:v>
                </c:pt>
                <c:pt idx="76" formatCode="0.00000">
                  <c:v>8.5000000000000006E-3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1.3750000000000002E-2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1.7499999999999998E-2</c:v>
                </c:pt>
                <c:pt idx="85" formatCode="0.00000">
                  <c:v>1.8749999999999999E-2</c:v>
                </c:pt>
                <c:pt idx="86" formatCode="0.00000">
                  <c:v>0.02</c:v>
                </c:pt>
                <c:pt idx="87" formatCode="0.000">
                  <c:v>2.2499999999999999E-2</c:v>
                </c:pt>
                <c:pt idx="88" formatCode="0.000">
                  <c:v>2.5000000000000001E-2</c:v>
                </c:pt>
                <c:pt idx="89" formatCode="0.000">
                  <c:v>2.7500000000000004E-2</c:v>
                </c:pt>
                <c:pt idx="90" formatCode="0.000">
                  <c:v>0.03</c:v>
                </c:pt>
                <c:pt idx="91" formatCode="0.000">
                  <c:v>3.2500000000000001E-2</c:v>
                </c:pt>
                <c:pt idx="92" formatCode="0.000">
                  <c:v>3.4999999999999996E-2</c:v>
                </c:pt>
                <c:pt idx="93" formatCode="0.000">
                  <c:v>0.04</c:v>
                </c:pt>
                <c:pt idx="94" formatCode="0.000">
                  <c:v>4.4999999999999998E-2</c:v>
                </c:pt>
                <c:pt idx="95" formatCode="0.000">
                  <c:v>0.05</c:v>
                </c:pt>
                <c:pt idx="96" formatCode="0.000">
                  <c:v>5.5000000000000007E-2</c:v>
                </c:pt>
                <c:pt idx="97" formatCode="0.000">
                  <c:v>0.06</c:v>
                </c:pt>
                <c:pt idx="98" formatCode="0.000">
                  <c:v>6.5000000000000002E-2</c:v>
                </c:pt>
                <c:pt idx="99" formatCode="0.000">
                  <c:v>6.9999999999999993E-2</c:v>
                </c:pt>
                <c:pt idx="100" formatCode="0.000">
                  <c:v>7.4999999999999997E-2</c:v>
                </c:pt>
                <c:pt idx="101" formatCode="0.000">
                  <c:v>0.08</c:v>
                </c:pt>
                <c:pt idx="102" formatCode="0.000">
                  <c:v>8.4999999999999992E-2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0.1875</c:v>
                </c:pt>
                <c:pt idx="112" formatCode="0.000">
                  <c:v>0.2</c:v>
                </c:pt>
                <c:pt idx="113" formatCode="0.000">
                  <c:v>0.22500000000000001</c:v>
                </c:pt>
                <c:pt idx="114" formatCode="0.000">
                  <c:v>0.25</c:v>
                </c:pt>
                <c:pt idx="115" formatCode="0.000">
                  <c:v>0.27500000000000002</c:v>
                </c:pt>
                <c:pt idx="116" formatCode="0.000">
                  <c:v>0.3</c:v>
                </c:pt>
                <c:pt idx="117" formatCode="0.000">
                  <c:v>0.32500000000000001</c:v>
                </c:pt>
                <c:pt idx="118" formatCode="0.000">
                  <c:v>0.35</c:v>
                </c:pt>
                <c:pt idx="119" formatCode="0.000">
                  <c:v>0.4</c:v>
                </c:pt>
                <c:pt idx="120" formatCode="0.000">
                  <c:v>0.45</c:v>
                </c:pt>
                <c:pt idx="121" formatCode="0.000">
                  <c:v>0.5</c:v>
                </c:pt>
                <c:pt idx="122" formatCode="0.000">
                  <c:v>0.55000000000000004</c:v>
                </c:pt>
                <c:pt idx="123" formatCode="0.000">
                  <c:v>0.6</c:v>
                </c:pt>
                <c:pt idx="124" formatCode="0.000">
                  <c:v>0.65</c:v>
                </c:pt>
                <c:pt idx="125" formatCode="0.000">
                  <c:v>0.7</c:v>
                </c:pt>
                <c:pt idx="126" formatCode="0.000">
                  <c:v>0.75</c:v>
                </c:pt>
                <c:pt idx="127" formatCode="0.000">
                  <c:v>0.8</c:v>
                </c:pt>
                <c:pt idx="128" formatCode="0.000">
                  <c:v>0.85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1.875</c:v>
                </c:pt>
                <c:pt idx="138" formatCode="0.000">
                  <c:v>2</c:v>
                </c:pt>
                <c:pt idx="139" formatCode="0.000">
                  <c:v>2.25</c:v>
                </c:pt>
                <c:pt idx="140" formatCode="0.000">
                  <c:v>2.5</c:v>
                </c:pt>
                <c:pt idx="141" formatCode="0.000">
                  <c:v>2.75</c:v>
                </c:pt>
                <c:pt idx="142" formatCode="0.000">
                  <c:v>3</c:v>
                </c:pt>
                <c:pt idx="143" formatCode="0.000">
                  <c:v>3.25</c:v>
                </c:pt>
                <c:pt idx="144" formatCode="0.000">
                  <c:v>3.5</c:v>
                </c:pt>
                <c:pt idx="145" formatCode="0.000">
                  <c:v>4</c:v>
                </c:pt>
                <c:pt idx="146" formatCode="0.000">
                  <c:v>4.5</c:v>
                </c:pt>
                <c:pt idx="147" formatCode="0.000">
                  <c:v>5</c:v>
                </c:pt>
                <c:pt idx="148" formatCode="0.000">
                  <c:v>5.5</c:v>
                </c:pt>
                <c:pt idx="149" formatCode="0.000">
                  <c:v>6</c:v>
                </c:pt>
                <c:pt idx="150" formatCode="0.000">
                  <c:v>6.5</c:v>
                </c:pt>
                <c:pt idx="151" formatCode="0.000">
                  <c:v>7</c:v>
                </c:pt>
                <c:pt idx="152" formatCode="0.000">
                  <c:v>7.5</c:v>
                </c:pt>
                <c:pt idx="153" formatCode="0.000">
                  <c:v>8</c:v>
                </c:pt>
                <c:pt idx="154" formatCode="0.000">
                  <c:v>8.5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18.75</c:v>
                </c:pt>
                <c:pt idx="164" formatCode="0.000">
                  <c:v>20</c:v>
                </c:pt>
                <c:pt idx="165" formatCode="0.000">
                  <c:v>22.5</c:v>
                </c:pt>
                <c:pt idx="166" formatCode="0.000">
                  <c:v>25</c:v>
                </c:pt>
                <c:pt idx="167" formatCode="0.000">
                  <c:v>27.5</c:v>
                </c:pt>
                <c:pt idx="168" formatCode="0.000">
                  <c:v>30</c:v>
                </c:pt>
                <c:pt idx="169" formatCode="0.000">
                  <c:v>32.5</c:v>
                </c:pt>
                <c:pt idx="170" formatCode="0.000">
                  <c:v>35</c:v>
                </c:pt>
                <c:pt idx="171" formatCode="0.000">
                  <c:v>40</c:v>
                </c:pt>
                <c:pt idx="172" formatCode="0.000">
                  <c:v>45</c:v>
                </c:pt>
                <c:pt idx="173" formatCode="0.000">
                  <c:v>50</c:v>
                </c:pt>
                <c:pt idx="174" formatCode="0.000">
                  <c:v>55</c:v>
                </c:pt>
                <c:pt idx="175" formatCode="0.000">
                  <c:v>60</c:v>
                </c:pt>
                <c:pt idx="176" formatCode="0.000">
                  <c:v>65</c:v>
                </c:pt>
                <c:pt idx="177" formatCode="0.000">
                  <c:v>70</c:v>
                </c:pt>
                <c:pt idx="178" formatCode="0.000">
                  <c:v>75</c:v>
                </c:pt>
                <c:pt idx="179" formatCode="0.000">
                  <c:v>80</c:v>
                </c:pt>
                <c:pt idx="180" formatCode="0.000">
                  <c:v>85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187.5</c:v>
                </c:pt>
                <c:pt idx="190" formatCode="0.000">
                  <c:v>200</c:v>
                </c:pt>
                <c:pt idx="191" formatCode="0.000">
                  <c:v>225</c:v>
                </c:pt>
                <c:pt idx="192" formatCode="0.000">
                  <c:v>250</c:v>
                </c:pt>
                <c:pt idx="193" formatCode="0.000">
                  <c:v>275</c:v>
                </c:pt>
                <c:pt idx="194" formatCode="0.000">
                  <c:v>300</c:v>
                </c:pt>
                <c:pt idx="195" formatCode="0.000">
                  <c:v>325</c:v>
                </c:pt>
                <c:pt idx="196" formatCode="0.000">
                  <c:v>350</c:v>
                </c:pt>
                <c:pt idx="197" formatCode="0.000">
                  <c:v>400</c:v>
                </c:pt>
                <c:pt idx="198" formatCode="0.000">
                  <c:v>450</c:v>
                </c:pt>
                <c:pt idx="199" formatCode="0.000">
                  <c:v>500</c:v>
                </c:pt>
                <c:pt idx="200" formatCode="0.000">
                  <c:v>550</c:v>
                </c:pt>
                <c:pt idx="201" formatCode="0.000">
                  <c:v>600</c:v>
                </c:pt>
                <c:pt idx="202" formatCode="0.000">
                  <c:v>650</c:v>
                </c:pt>
                <c:pt idx="203" formatCode="0.000">
                  <c:v>700</c:v>
                </c:pt>
                <c:pt idx="204" formatCode="0.000">
                  <c:v>750</c:v>
                </c:pt>
                <c:pt idx="205" formatCode="0.000">
                  <c:v>800</c:v>
                </c:pt>
                <c:pt idx="206" formatCode="0.000">
                  <c:v>850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srim20Ne_Al!$G$20:$G$228</c:f>
              <c:numCache>
                <c:formatCode>0.000E+00</c:formatCode>
                <c:ptCount val="209"/>
                <c:pt idx="0">
                  <c:v>0.50090999999999997</c:v>
                </c:pt>
                <c:pt idx="1">
                  <c:v>0.52583999999999997</c:v>
                </c:pt>
                <c:pt idx="2">
                  <c:v>0.54871999999999999</c:v>
                </c:pt>
                <c:pt idx="3">
                  <c:v>0.56986000000000003</c:v>
                </c:pt>
                <c:pt idx="4">
                  <c:v>0.58948999999999996</c:v>
                </c:pt>
                <c:pt idx="5">
                  <c:v>0.60791000000000006</c:v>
                </c:pt>
                <c:pt idx="6">
                  <c:v>0.62514000000000003</c:v>
                </c:pt>
                <c:pt idx="7">
                  <c:v>0.64148000000000005</c:v>
                </c:pt>
                <c:pt idx="8">
                  <c:v>0.65686</c:v>
                </c:pt>
                <c:pt idx="9">
                  <c:v>0.68540999999999996</c:v>
                </c:pt>
                <c:pt idx="10">
                  <c:v>0.71144000000000007</c:v>
                </c:pt>
                <c:pt idx="11">
                  <c:v>0.73516999999999999</c:v>
                </c:pt>
                <c:pt idx="12">
                  <c:v>0.75714000000000004</c:v>
                </c:pt>
                <c:pt idx="13">
                  <c:v>0.77746999999999999</c:v>
                </c:pt>
                <c:pt idx="14">
                  <c:v>0.79645999999999995</c:v>
                </c:pt>
                <c:pt idx="15">
                  <c:v>0.83090999999999993</c:v>
                </c:pt>
                <c:pt idx="16">
                  <c:v>0.86150000000000004</c:v>
                </c:pt>
                <c:pt idx="17">
                  <c:v>0.88889999999999991</c:v>
                </c:pt>
                <c:pt idx="18">
                  <c:v>0.91380000000000006</c:v>
                </c:pt>
                <c:pt idx="19">
                  <c:v>0.93659999999999999</c:v>
                </c:pt>
                <c:pt idx="20">
                  <c:v>0.95739999999999992</c:v>
                </c:pt>
                <c:pt idx="21">
                  <c:v>0.97670000000000001</c:v>
                </c:pt>
                <c:pt idx="22">
                  <c:v>0.99449999999999994</c:v>
                </c:pt>
                <c:pt idx="23">
                  <c:v>1.0110999999999999</c:v>
                </c:pt>
                <c:pt idx="24">
                  <c:v>1.0266999999999999</c:v>
                </c:pt>
                <c:pt idx="25">
                  <c:v>1.0411999999999999</c:v>
                </c:pt>
                <c:pt idx="26">
                  <c:v>1.0678999999999998</c:v>
                </c:pt>
                <c:pt idx="27">
                  <c:v>1.0972999999999999</c:v>
                </c:pt>
                <c:pt idx="28">
                  <c:v>1.123</c:v>
                </c:pt>
                <c:pt idx="29">
                  <c:v>1.1459000000000001</c:v>
                </c:pt>
                <c:pt idx="30">
                  <c:v>1.1663999999999999</c:v>
                </c:pt>
                <c:pt idx="31">
                  <c:v>1.1847000000000001</c:v>
                </c:pt>
                <c:pt idx="32">
                  <c:v>1.2015</c:v>
                </c:pt>
                <c:pt idx="33">
                  <c:v>1.2165999999999999</c:v>
                </c:pt>
                <c:pt idx="34">
                  <c:v>1.2304999999999999</c:v>
                </c:pt>
                <c:pt idx="35">
                  <c:v>1.2556</c:v>
                </c:pt>
                <c:pt idx="36">
                  <c:v>1.2769999999999999</c:v>
                </c:pt>
                <c:pt idx="37">
                  <c:v>1.2948</c:v>
                </c:pt>
                <c:pt idx="38">
                  <c:v>1.3111000000000002</c:v>
                </c:pt>
                <c:pt idx="39">
                  <c:v>1.325</c:v>
                </c:pt>
                <c:pt idx="40">
                  <c:v>1.3373999999999999</c:v>
                </c:pt>
                <c:pt idx="41">
                  <c:v>1.3592</c:v>
                </c:pt>
                <c:pt idx="42">
                  <c:v>1.3756999999999999</c:v>
                </c:pt>
                <c:pt idx="43">
                  <c:v>1.3903000000000001</c:v>
                </c:pt>
                <c:pt idx="44">
                  <c:v>1.4019999999999999</c:v>
                </c:pt>
                <c:pt idx="45">
                  <c:v>1.413</c:v>
                </c:pt>
                <c:pt idx="46">
                  <c:v>1.4213</c:v>
                </c:pt>
                <c:pt idx="47">
                  <c:v>1.429</c:v>
                </c:pt>
                <c:pt idx="48">
                  <c:v>1.4352</c:v>
                </c:pt>
                <c:pt idx="49">
                  <c:v>1.4419999999999999</c:v>
                </c:pt>
                <c:pt idx="50">
                  <c:v>1.4462999999999999</c:v>
                </c:pt>
                <c:pt idx="51">
                  <c:v>1.4515</c:v>
                </c:pt>
                <c:pt idx="52">
                  <c:v>1.4598</c:v>
                </c:pt>
                <c:pt idx="53">
                  <c:v>1.4683999999999999</c:v>
                </c:pt>
                <c:pt idx="54">
                  <c:v>1.4759</c:v>
                </c:pt>
                <c:pt idx="55">
                  <c:v>1.4824999999999999</c:v>
                </c:pt>
                <c:pt idx="56">
                  <c:v>1.4885999999999999</c:v>
                </c:pt>
                <c:pt idx="57">
                  <c:v>1.4943</c:v>
                </c:pt>
                <c:pt idx="58">
                  <c:v>1.4999</c:v>
                </c:pt>
                <c:pt idx="59">
                  <c:v>1.5053000000000001</c:v>
                </c:pt>
                <c:pt idx="60">
                  <c:v>1.5106999999999999</c:v>
                </c:pt>
                <c:pt idx="61">
                  <c:v>1.6274</c:v>
                </c:pt>
                <c:pt idx="62">
                  <c:v>1.7159</c:v>
                </c:pt>
                <c:pt idx="63">
                  <c:v>1.782</c:v>
                </c:pt>
                <c:pt idx="64">
                  <c:v>1.8298999999999999</c:v>
                </c:pt>
                <c:pt idx="65">
                  <c:v>1.8654999999999999</c:v>
                </c:pt>
                <c:pt idx="66">
                  <c:v>1.8908</c:v>
                </c:pt>
                <c:pt idx="67">
                  <c:v>1.9203000000000001</c:v>
                </c:pt>
                <c:pt idx="68">
                  <c:v>1.9344000000000001</c:v>
                </c:pt>
                <c:pt idx="69">
                  <c:v>1.9412</c:v>
                </c:pt>
                <c:pt idx="70">
                  <c:v>1.9441999999999999</c:v>
                </c:pt>
                <c:pt idx="71">
                  <c:v>1.9479000000000002</c:v>
                </c:pt>
                <c:pt idx="72">
                  <c:v>1.9527000000000001</c:v>
                </c:pt>
                <c:pt idx="73">
                  <c:v>1.9584999999999999</c:v>
                </c:pt>
                <c:pt idx="74">
                  <c:v>1.9678999999999998</c:v>
                </c:pt>
                <c:pt idx="75">
                  <c:v>1.9788000000000001</c:v>
                </c:pt>
                <c:pt idx="76">
                  <c:v>1.9928999999999999</c:v>
                </c:pt>
                <c:pt idx="77">
                  <c:v>2.0091000000000001</c:v>
                </c:pt>
                <c:pt idx="78">
                  <c:v>2.0473999999999997</c:v>
                </c:pt>
                <c:pt idx="79">
                  <c:v>2.1048999999999998</c:v>
                </c:pt>
                <c:pt idx="80">
                  <c:v>2.1720999999999999</c:v>
                </c:pt>
                <c:pt idx="81">
                  <c:v>2.2454000000000001</c:v>
                </c:pt>
                <c:pt idx="82">
                  <c:v>2.3239999999999998</c:v>
                </c:pt>
                <c:pt idx="83">
                  <c:v>2.4056999999999999</c:v>
                </c:pt>
                <c:pt idx="84">
                  <c:v>2.4900000000000002</c:v>
                </c:pt>
                <c:pt idx="85">
                  <c:v>2.5766999999999998</c:v>
                </c:pt>
                <c:pt idx="86">
                  <c:v>2.6635</c:v>
                </c:pt>
                <c:pt idx="87">
                  <c:v>2.8391000000000002</c:v>
                </c:pt>
                <c:pt idx="88">
                  <c:v>3.0137</c:v>
                </c:pt>
                <c:pt idx="89">
                  <c:v>3.1846999999999999</c:v>
                </c:pt>
                <c:pt idx="90">
                  <c:v>3.3506</c:v>
                </c:pt>
                <c:pt idx="91">
                  <c:v>3.5119000000000002</c:v>
                </c:pt>
                <c:pt idx="92">
                  <c:v>3.6675</c:v>
                </c:pt>
                <c:pt idx="93">
                  <c:v>3.9604999999999997</c:v>
                </c:pt>
                <c:pt idx="94">
                  <c:v>4.2284000000000006</c:v>
                </c:pt>
                <c:pt idx="95">
                  <c:v>4.4755000000000003</c:v>
                </c:pt>
                <c:pt idx="96">
                  <c:v>4.7012999999999998</c:v>
                </c:pt>
                <c:pt idx="97">
                  <c:v>4.9083999999999994</c:v>
                </c:pt>
                <c:pt idx="98">
                  <c:v>5.0994999999999999</c:v>
                </c:pt>
                <c:pt idx="99">
                  <c:v>5.2753999999999994</c:v>
                </c:pt>
                <c:pt idx="100">
                  <c:v>5.4379999999999997</c:v>
                </c:pt>
                <c:pt idx="101">
                  <c:v>5.5891600000000006</c:v>
                </c:pt>
                <c:pt idx="102">
                  <c:v>5.7298200000000001</c:v>
                </c:pt>
                <c:pt idx="103">
                  <c:v>5.8609</c:v>
                </c:pt>
                <c:pt idx="104">
                  <c:v>6.0980600000000003</c:v>
                </c:pt>
                <c:pt idx="105">
                  <c:v>6.3569900000000006</c:v>
                </c:pt>
                <c:pt idx="106">
                  <c:v>6.5821500000000004</c:v>
                </c:pt>
                <c:pt idx="107">
                  <c:v>6.78024</c:v>
                </c:pt>
                <c:pt idx="108">
                  <c:v>6.9560500000000003</c:v>
                </c:pt>
                <c:pt idx="109">
                  <c:v>7.11442</c:v>
                </c:pt>
                <c:pt idx="110">
                  <c:v>7.2562499999999996</c:v>
                </c:pt>
                <c:pt idx="111">
                  <c:v>7.3844500000000002</c:v>
                </c:pt>
                <c:pt idx="112">
                  <c:v>7.5009600000000001</c:v>
                </c:pt>
                <c:pt idx="113">
                  <c:v>7.7057099999999998</c:v>
                </c:pt>
                <c:pt idx="114">
                  <c:v>7.8782200000000007</c:v>
                </c:pt>
                <c:pt idx="115">
                  <c:v>8.0243000000000002</c:v>
                </c:pt>
                <c:pt idx="116">
                  <c:v>8.1498100000000004</c:v>
                </c:pt>
                <c:pt idx="117">
                  <c:v>8.257670000000001</c:v>
                </c:pt>
                <c:pt idx="118">
                  <c:v>8.3507999999999996</c:v>
                </c:pt>
                <c:pt idx="119">
                  <c:v>8.5007000000000001</c:v>
                </c:pt>
                <c:pt idx="120">
                  <c:v>8.6122099999999993</c:v>
                </c:pt>
                <c:pt idx="121">
                  <c:v>8.69618</c:v>
                </c:pt>
                <c:pt idx="122">
                  <c:v>8.7564900000000012</c:v>
                </c:pt>
                <c:pt idx="123">
                  <c:v>8.8000500000000006</c:v>
                </c:pt>
                <c:pt idx="124">
                  <c:v>8.8278100000000013</c:v>
                </c:pt>
                <c:pt idx="125">
                  <c:v>8.8447399999999998</c:v>
                </c:pt>
                <c:pt idx="126">
                  <c:v>8.8517900000000012</c:v>
                </c:pt>
                <c:pt idx="127">
                  <c:v>8.850950000000001</c:v>
                </c:pt>
                <c:pt idx="128">
                  <c:v>8.8422099999999997</c:v>
                </c:pt>
                <c:pt idx="129">
                  <c:v>8.8285299999999989</c:v>
                </c:pt>
                <c:pt idx="130">
                  <c:v>8.78538</c:v>
                </c:pt>
                <c:pt idx="131">
                  <c:v>8.7111899999999984</c:v>
                </c:pt>
                <c:pt idx="132">
                  <c:v>8.6202299999999994</c:v>
                </c:pt>
                <c:pt idx="133">
                  <c:v>8.5184290000000011</c:v>
                </c:pt>
                <c:pt idx="134">
                  <c:v>8.4087499999999995</c:v>
                </c:pt>
                <c:pt idx="135">
                  <c:v>8.2931679999999997</c:v>
                </c:pt>
                <c:pt idx="136">
                  <c:v>8.1746630000000007</c:v>
                </c:pt>
                <c:pt idx="137">
                  <c:v>8.0552200000000003</c:v>
                </c:pt>
                <c:pt idx="138">
                  <c:v>7.9338279999999992</c:v>
                </c:pt>
                <c:pt idx="139">
                  <c:v>7.6711660000000004</c:v>
                </c:pt>
                <c:pt idx="140">
                  <c:v>7.3596269999999997</c:v>
                </c:pt>
                <c:pt idx="141">
                  <c:v>7.1041790000000002</c:v>
                </c:pt>
                <c:pt idx="142">
                  <c:v>6.8608009999999995</c:v>
                </c:pt>
                <c:pt idx="143">
                  <c:v>6.630477</c:v>
                </c:pt>
                <c:pt idx="144">
                  <c:v>6.4131969999999994</c:v>
                </c:pt>
                <c:pt idx="145">
                  <c:v>6.0117330000000004</c:v>
                </c:pt>
                <c:pt idx="146">
                  <c:v>5.6523669999999999</c:v>
                </c:pt>
                <c:pt idx="147">
                  <c:v>5.3300689999999999</c:v>
                </c:pt>
                <c:pt idx="148">
                  <c:v>5.039822</c:v>
                </c:pt>
                <c:pt idx="149">
                  <c:v>4.7776130000000006</c:v>
                </c:pt>
                <c:pt idx="150">
                  <c:v>4.5404350000000004</c:v>
                </c:pt>
                <c:pt idx="151">
                  <c:v>4.3252800000000002</c:v>
                </c:pt>
                <c:pt idx="152">
                  <c:v>4.1291449999999994</c:v>
                </c:pt>
                <c:pt idx="153">
                  <c:v>3.9490259999999999</c:v>
                </c:pt>
                <c:pt idx="154">
                  <c:v>3.7839200000000002</c:v>
                </c:pt>
                <c:pt idx="155">
                  <c:v>3.6318250000000001</c:v>
                </c:pt>
                <c:pt idx="156">
                  <c:v>3.3616619999999999</c:v>
                </c:pt>
                <c:pt idx="157">
                  <c:v>3.0764960000000001</c:v>
                </c:pt>
                <c:pt idx="158">
                  <c:v>2.8363619999999998</c:v>
                </c:pt>
                <c:pt idx="159">
                  <c:v>2.6312509999999998</c:v>
                </c:pt>
                <c:pt idx="160">
                  <c:v>2.4551570000000003</c:v>
                </c:pt>
                <c:pt idx="161">
                  <c:v>2.3020770000000002</c:v>
                </c:pt>
                <c:pt idx="162">
                  <c:v>2.1680079999999999</c:v>
                </c:pt>
                <c:pt idx="163">
                  <c:v>2.0499478</c:v>
                </c:pt>
                <c:pt idx="164">
                  <c:v>1.9458944</c:v>
                </c:pt>
                <c:pt idx="165">
                  <c:v>1.7698046999999999</c:v>
                </c:pt>
                <c:pt idx="166">
                  <c:v>1.6307318999999998</c:v>
                </c:pt>
                <c:pt idx="167">
                  <c:v>1.5186717000000001</c:v>
                </c:pt>
                <c:pt idx="168">
                  <c:v>1.4286211</c:v>
                </c:pt>
                <c:pt idx="169">
                  <c:v>1.3415778</c:v>
                </c:pt>
                <c:pt idx="170">
                  <c:v>1.2645404</c:v>
                </c:pt>
                <c:pt idx="171">
                  <c:v>1.1384789999999998</c:v>
                </c:pt>
                <c:pt idx="172">
                  <c:v>1.0374304999999999</c:v>
                </c:pt>
                <c:pt idx="173">
                  <c:v>0.95539129999999994</c:v>
                </c:pt>
                <c:pt idx="174">
                  <c:v>0.88685890000000001</c:v>
                </c:pt>
                <c:pt idx="175">
                  <c:v>0.82893170000000005</c:v>
                </c:pt>
                <c:pt idx="176">
                  <c:v>0.77910840000000003</c:v>
                </c:pt>
                <c:pt idx="177">
                  <c:v>0.73598830000000004</c:v>
                </c:pt>
                <c:pt idx="178">
                  <c:v>0.69817079999999998</c:v>
                </c:pt>
                <c:pt idx="179">
                  <c:v>0.66475529999999994</c:v>
                </c:pt>
                <c:pt idx="180">
                  <c:v>0.63504159999999998</c:v>
                </c:pt>
                <c:pt idx="181">
                  <c:v>0.60842929999999995</c:v>
                </c:pt>
                <c:pt idx="182">
                  <c:v>0.56260830000000006</c:v>
                </c:pt>
                <c:pt idx="183">
                  <c:v>0.51618710000000001</c:v>
                </c:pt>
                <c:pt idx="184">
                  <c:v>0.4784699</c:v>
                </c:pt>
                <c:pt idx="185">
                  <c:v>0.44735569999999997</c:v>
                </c:pt>
                <c:pt idx="186">
                  <c:v>0.42114380000000001</c:v>
                </c:pt>
                <c:pt idx="187">
                  <c:v>0.39873370000000002</c:v>
                </c:pt>
                <c:pt idx="188">
                  <c:v>0.37942490000000001</c:v>
                </c:pt>
                <c:pt idx="189">
                  <c:v>0.36261719999999997</c:v>
                </c:pt>
                <c:pt idx="190">
                  <c:v>0.34781050000000002</c:v>
                </c:pt>
                <c:pt idx="191">
                  <c:v>0.32299918</c:v>
                </c:pt>
                <c:pt idx="192">
                  <c:v>0.30299003000000002</c:v>
                </c:pt>
                <c:pt idx="193">
                  <c:v>0.28658247999999997</c:v>
                </c:pt>
                <c:pt idx="194">
                  <c:v>0.27287612999999999</c:v>
                </c:pt>
                <c:pt idx="195">
                  <c:v>0.26127073000000001</c:v>
                </c:pt>
                <c:pt idx="196">
                  <c:v>0.25126605999999996</c:v>
                </c:pt>
                <c:pt idx="197">
                  <c:v>0.23515841000000001</c:v>
                </c:pt>
                <c:pt idx="198">
                  <c:v>0.2226524</c:v>
                </c:pt>
                <c:pt idx="199">
                  <c:v>0.21284754</c:v>
                </c:pt>
                <c:pt idx="200">
                  <c:v>0.20484354000000002</c:v>
                </c:pt>
                <c:pt idx="201">
                  <c:v>0.19824017999999999</c:v>
                </c:pt>
                <c:pt idx="202">
                  <c:v>0.19283731000000001</c:v>
                </c:pt>
                <c:pt idx="203">
                  <c:v>0.18823484000000001</c:v>
                </c:pt>
                <c:pt idx="204">
                  <c:v>0.18433268</c:v>
                </c:pt>
                <c:pt idx="205">
                  <c:v>0.18103079</c:v>
                </c:pt>
                <c:pt idx="206">
                  <c:v>0.17812911000000001</c:v>
                </c:pt>
                <c:pt idx="207">
                  <c:v>0.17562761000000002</c:v>
                </c:pt>
                <c:pt idx="208">
                  <c:v>0.17152504000000002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AF6-4B95-BF0C-370E311BF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921240"/>
        <c:axId val="474921632"/>
      </c:scatterChart>
      <c:valAx>
        <c:axId val="474921240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4921632"/>
        <c:crosses val="autoZero"/>
        <c:crossBetween val="midCat"/>
        <c:majorUnit val="10"/>
      </c:valAx>
      <c:valAx>
        <c:axId val="474921632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dE/dX</a:t>
                </a:r>
                <a:r>
                  <a:rPr lang="en-US" baseline="0">
                    <a:solidFill>
                      <a:schemeClr val="tx1"/>
                    </a:solidFill>
                  </a:rPr>
                  <a:t>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4921240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118499174520122"/>
          <c:y val="0.65749478285340468"/>
          <c:w val="0.24938594652854704"/>
          <c:h val="0.15493819682796106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srim20Ne_Al!$P$5</c:f>
          <c:strCache>
            <c:ptCount val="1"/>
            <c:pt idx="0">
              <c:v>srim20Ne_Al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srim20Ne_Al!$D$20:$D$228</c:f>
              <c:numCache>
                <c:formatCode>0.000000</c:formatCode>
                <c:ptCount val="209"/>
                <c:pt idx="0">
                  <c:v>9.999949999999999E-6</c:v>
                </c:pt>
                <c:pt idx="1">
                  <c:v>1.1249950000000001E-5</c:v>
                </c:pt>
                <c:pt idx="2">
                  <c:v>1.2499949999999999E-5</c:v>
                </c:pt>
                <c:pt idx="3">
                  <c:v>1.374995E-5</c:v>
                </c:pt>
                <c:pt idx="4">
                  <c:v>1.499995E-5</c:v>
                </c:pt>
                <c:pt idx="5">
                  <c:v>1.6249950000000002E-5</c:v>
                </c:pt>
                <c:pt idx="6">
                  <c:v>1.7499950000000002E-5</c:v>
                </c:pt>
                <c:pt idx="7">
                  <c:v>1.8749950000000002E-5</c:v>
                </c:pt>
                <c:pt idx="8">
                  <c:v>1.9999950000000002E-5</c:v>
                </c:pt>
                <c:pt idx="9">
                  <c:v>2.2499950000000001E-5</c:v>
                </c:pt>
                <c:pt idx="10" formatCode="0.00000">
                  <c:v>2.4999950000000001E-5</c:v>
                </c:pt>
                <c:pt idx="11" formatCode="0.00000">
                  <c:v>2.7499950000000001E-5</c:v>
                </c:pt>
                <c:pt idx="12" formatCode="0.00000">
                  <c:v>2.9999950000000001E-5</c:v>
                </c:pt>
                <c:pt idx="13" formatCode="0.00000">
                  <c:v>3.249995E-5</c:v>
                </c:pt>
                <c:pt idx="14" formatCode="0.00000">
                  <c:v>3.499995E-5</c:v>
                </c:pt>
                <c:pt idx="15" formatCode="0.00000">
                  <c:v>3.999995E-5</c:v>
                </c:pt>
                <c:pt idx="16" formatCode="0.00000">
                  <c:v>4.4999950000000006E-5</c:v>
                </c:pt>
                <c:pt idx="17" formatCode="0.00000">
                  <c:v>4.9999950000000006E-5</c:v>
                </c:pt>
                <c:pt idx="18" formatCode="0.00000">
                  <c:v>5.5000000000000002E-5</c:v>
                </c:pt>
                <c:pt idx="19" formatCode="0.00000">
                  <c:v>5.9999999999999995E-5</c:v>
                </c:pt>
                <c:pt idx="20" formatCode="0.00000">
                  <c:v>6.4999999999999994E-5</c:v>
                </c:pt>
                <c:pt idx="21" formatCode="0.00000">
                  <c:v>6.9999999999999994E-5</c:v>
                </c:pt>
                <c:pt idx="22" formatCode="0.00000">
                  <c:v>7.5000000000000007E-5</c:v>
                </c:pt>
                <c:pt idx="23" formatCode="0.00000">
                  <c:v>8.0000000000000007E-5</c:v>
                </c:pt>
                <c:pt idx="24" formatCode="0.00000">
                  <c:v>8.4999999999999993E-5</c:v>
                </c:pt>
                <c:pt idx="25" formatCode="0.00000">
                  <c:v>8.9999999999999992E-5</c:v>
                </c:pt>
                <c:pt idx="26" formatCode="0.00000">
                  <c:v>1E-4</c:v>
                </c:pt>
                <c:pt idx="27" formatCode="0.00000">
                  <c:v>1.125E-4</c:v>
                </c:pt>
                <c:pt idx="28" formatCode="0.00000">
                  <c:v>1.25E-4</c:v>
                </c:pt>
                <c:pt idx="29" formatCode="0.00000">
                  <c:v>1.3749999999999998E-4</c:v>
                </c:pt>
                <c:pt idx="30" formatCode="0.00000">
                  <c:v>1.5000000000000001E-4</c:v>
                </c:pt>
                <c:pt idx="31" formatCode="0.00000">
                  <c:v>1.6249999999999999E-4</c:v>
                </c:pt>
                <c:pt idx="32" formatCode="0.00000">
                  <c:v>1.75E-4</c:v>
                </c:pt>
                <c:pt idx="33" formatCode="0.00000">
                  <c:v>1.875E-4</c:v>
                </c:pt>
                <c:pt idx="34" formatCode="0.00000">
                  <c:v>2.0000000000000001E-4</c:v>
                </c:pt>
                <c:pt idx="35" formatCode="0.00000">
                  <c:v>2.2499999999999999E-4</c:v>
                </c:pt>
                <c:pt idx="36" formatCode="0.00000">
                  <c:v>2.5000000000000001E-4</c:v>
                </c:pt>
                <c:pt idx="37" formatCode="0.00000">
                  <c:v>2.7499999999999996E-4</c:v>
                </c:pt>
                <c:pt idx="38" formatCode="0.00000">
                  <c:v>3.0000000000000003E-4</c:v>
                </c:pt>
                <c:pt idx="39" formatCode="0.00000">
                  <c:v>3.2499999999999999E-4</c:v>
                </c:pt>
                <c:pt idx="40" formatCode="0.00000">
                  <c:v>3.5E-4</c:v>
                </c:pt>
                <c:pt idx="41" formatCode="0.00000">
                  <c:v>4.0000000000000002E-4</c:v>
                </c:pt>
                <c:pt idx="42" formatCode="0.00000">
                  <c:v>4.4999999999999999E-4</c:v>
                </c:pt>
                <c:pt idx="43" formatCode="0.00000">
                  <c:v>5.0000000000000001E-4</c:v>
                </c:pt>
                <c:pt idx="44" formatCode="0.00000">
                  <c:v>5.4999999999999992E-4</c:v>
                </c:pt>
                <c:pt idx="45" formatCode="0.00000">
                  <c:v>6.0000000000000006E-4</c:v>
                </c:pt>
                <c:pt idx="46" formatCode="0.00000">
                  <c:v>6.4999999999999997E-4</c:v>
                </c:pt>
                <c:pt idx="47" formatCode="0.00000">
                  <c:v>6.9999999999999999E-4</c:v>
                </c:pt>
                <c:pt idx="48" formatCode="0.00000">
                  <c:v>7.5000000000000002E-4</c:v>
                </c:pt>
                <c:pt idx="49" formatCode="0.00000">
                  <c:v>8.0000000000000004E-4</c:v>
                </c:pt>
                <c:pt idx="50" formatCode="0.00000">
                  <c:v>8.5000000000000006E-4</c:v>
                </c:pt>
                <c:pt idx="51" formatCode="0.00000">
                  <c:v>8.9999999999999998E-4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1.6250000000000001E-3</c:v>
                </c:pt>
                <c:pt idx="58" formatCode="0.00000">
                  <c:v>1.7500000000000003E-3</c:v>
                </c:pt>
                <c:pt idx="59" formatCode="0.00000">
                  <c:v>1.8749999999999999E-3</c:v>
                </c:pt>
                <c:pt idx="60" formatCode="0.00000">
                  <c:v>2E-3</c:v>
                </c:pt>
                <c:pt idx="61" formatCode="0.00000">
                  <c:v>2.2499999999999998E-3</c:v>
                </c:pt>
                <c:pt idx="62" formatCode="0.00000">
                  <c:v>2.5000000000000001E-3</c:v>
                </c:pt>
                <c:pt idx="63" formatCode="0.00000">
                  <c:v>2.7499999999999998E-3</c:v>
                </c:pt>
                <c:pt idx="64" formatCode="0.00000">
                  <c:v>3.0000000000000001E-3</c:v>
                </c:pt>
                <c:pt idx="65" formatCode="0.00000">
                  <c:v>3.2500000000000003E-3</c:v>
                </c:pt>
                <c:pt idx="66" formatCode="0.00000">
                  <c:v>3.5000000000000005E-3</c:v>
                </c:pt>
                <c:pt idx="67" formatCode="0.00000">
                  <c:v>4.0000000000000001E-3</c:v>
                </c:pt>
                <c:pt idx="68" formatCode="0.00000">
                  <c:v>4.4999999999999997E-3</c:v>
                </c:pt>
                <c:pt idx="69" formatCode="0.00000">
                  <c:v>5.0000000000000001E-3</c:v>
                </c:pt>
                <c:pt idx="70" formatCode="0.00000">
                  <c:v>5.4999999999999997E-3</c:v>
                </c:pt>
                <c:pt idx="71" formatCode="0.00000">
                  <c:v>6.0000000000000001E-3</c:v>
                </c:pt>
                <c:pt idx="72" formatCode="0.00000">
                  <c:v>6.5000000000000006E-3</c:v>
                </c:pt>
                <c:pt idx="73" formatCode="0.00000">
                  <c:v>7.000000000000001E-3</c:v>
                </c:pt>
                <c:pt idx="74" formatCode="0.00000">
                  <c:v>7.4999999999999997E-3</c:v>
                </c:pt>
                <c:pt idx="75" formatCode="0.00000">
                  <c:v>8.0000000000000002E-3</c:v>
                </c:pt>
                <c:pt idx="76" formatCode="0.00000">
                  <c:v>8.5000000000000006E-3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1.3750000000000002E-2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1.7499999999999998E-2</c:v>
                </c:pt>
                <c:pt idx="85" formatCode="0.00000">
                  <c:v>1.8749999999999999E-2</c:v>
                </c:pt>
                <c:pt idx="86" formatCode="0.00000">
                  <c:v>0.02</c:v>
                </c:pt>
                <c:pt idx="87" formatCode="0.000">
                  <c:v>2.2499999999999999E-2</c:v>
                </c:pt>
                <c:pt idx="88" formatCode="0.000">
                  <c:v>2.5000000000000001E-2</c:v>
                </c:pt>
                <c:pt idx="89" formatCode="0.000">
                  <c:v>2.7500000000000004E-2</c:v>
                </c:pt>
                <c:pt idx="90" formatCode="0.000">
                  <c:v>0.03</c:v>
                </c:pt>
                <c:pt idx="91" formatCode="0.000">
                  <c:v>3.2500000000000001E-2</c:v>
                </c:pt>
                <c:pt idx="92" formatCode="0.000">
                  <c:v>3.4999999999999996E-2</c:v>
                </c:pt>
                <c:pt idx="93" formatCode="0.000">
                  <c:v>0.04</c:v>
                </c:pt>
                <c:pt idx="94" formatCode="0.000">
                  <c:v>4.4999999999999998E-2</c:v>
                </c:pt>
                <c:pt idx="95" formatCode="0.000">
                  <c:v>0.05</c:v>
                </c:pt>
                <c:pt idx="96" formatCode="0.000">
                  <c:v>5.5000000000000007E-2</c:v>
                </c:pt>
                <c:pt idx="97" formatCode="0.000">
                  <c:v>0.06</c:v>
                </c:pt>
                <c:pt idx="98" formatCode="0.000">
                  <c:v>6.5000000000000002E-2</c:v>
                </c:pt>
                <c:pt idx="99" formatCode="0.000">
                  <c:v>6.9999999999999993E-2</c:v>
                </c:pt>
                <c:pt idx="100" formatCode="0.000">
                  <c:v>7.4999999999999997E-2</c:v>
                </c:pt>
                <c:pt idx="101" formatCode="0.000">
                  <c:v>0.08</c:v>
                </c:pt>
                <c:pt idx="102" formatCode="0.000">
                  <c:v>8.4999999999999992E-2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0.1875</c:v>
                </c:pt>
                <c:pt idx="112" formatCode="0.000">
                  <c:v>0.2</c:v>
                </c:pt>
                <c:pt idx="113" formatCode="0.000">
                  <c:v>0.22500000000000001</c:v>
                </c:pt>
                <c:pt idx="114" formatCode="0.000">
                  <c:v>0.25</c:v>
                </c:pt>
                <c:pt idx="115" formatCode="0.000">
                  <c:v>0.27500000000000002</c:v>
                </c:pt>
                <c:pt idx="116" formatCode="0.000">
                  <c:v>0.3</c:v>
                </c:pt>
                <c:pt idx="117" formatCode="0.000">
                  <c:v>0.32500000000000001</c:v>
                </c:pt>
                <c:pt idx="118" formatCode="0.000">
                  <c:v>0.35</c:v>
                </c:pt>
                <c:pt idx="119" formatCode="0.000">
                  <c:v>0.4</c:v>
                </c:pt>
                <c:pt idx="120" formatCode="0.000">
                  <c:v>0.45</c:v>
                </c:pt>
                <c:pt idx="121" formatCode="0.000">
                  <c:v>0.5</c:v>
                </c:pt>
                <c:pt idx="122" formatCode="0.000">
                  <c:v>0.55000000000000004</c:v>
                </c:pt>
                <c:pt idx="123" formatCode="0.000">
                  <c:v>0.6</c:v>
                </c:pt>
                <c:pt idx="124" formatCode="0.000">
                  <c:v>0.65</c:v>
                </c:pt>
                <c:pt idx="125" formatCode="0.000">
                  <c:v>0.7</c:v>
                </c:pt>
                <c:pt idx="126" formatCode="0.000">
                  <c:v>0.75</c:v>
                </c:pt>
                <c:pt idx="127" formatCode="0.000">
                  <c:v>0.8</c:v>
                </c:pt>
                <c:pt idx="128" formatCode="0.000">
                  <c:v>0.85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1.875</c:v>
                </c:pt>
                <c:pt idx="138" formatCode="0.000">
                  <c:v>2</c:v>
                </c:pt>
                <c:pt idx="139" formatCode="0.000">
                  <c:v>2.25</c:v>
                </c:pt>
                <c:pt idx="140" formatCode="0.000">
                  <c:v>2.5</c:v>
                </c:pt>
                <c:pt idx="141" formatCode="0.000">
                  <c:v>2.75</c:v>
                </c:pt>
                <c:pt idx="142" formatCode="0.000">
                  <c:v>3</c:v>
                </c:pt>
                <c:pt idx="143" formatCode="0.000">
                  <c:v>3.25</c:v>
                </c:pt>
                <c:pt idx="144" formatCode="0.000">
                  <c:v>3.5</c:v>
                </c:pt>
                <c:pt idx="145" formatCode="0.000">
                  <c:v>4</c:v>
                </c:pt>
                <c:pt idx="146" formatCode="0.000">
                  <c:v>4.5</c:v>
                </c:pt>
                <c:pt idx="147" formatCode="0.000">
                  <c:v>5</c:v>
                </c:pt>
                <c:pt idx="148" formatCode="0.000">
                  <c:v>5.5</c:v>
                </c:pt>
                <c:pt idx="149" formatCode="0.000">
                  <c:v>6</c:v>
                </c:pt>
                <c:pt idx="150" formatCode="0.000">
                  <c:v>6.5</c:v>
                </c:pt>
                <c:pt idx="151" formatCode="0.000">
                  <c:v>7</c:v>
                </c:pt>
                <c:pt idx="152" formatCode="0.000">
                  <c:v>7.5</c:v>
                </c:pt>
                <c:pt idx="153" formatCode="0.000">
                  <c:v>8</c:v>
                </c:pt>
                <c:pt idx="154" formatCode="0.000">
                  <c:v>8.5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18.75</c:v>
                </c:pt>
                <c:pt idx="164" formatCode="0.000">
                  <c:v>20</c:v>
                </c:pt>
                <c:pt idx="165" formatCode="0.000">
                  <c:v>22.5</c:v>
                </c:pt>
                <c:pt idx="166" formatCode="0.000">
                  <c:v>25</c:v>
                </c:pt>
                <c:pt idx="167" formatCode="0.000">
                  <c:v>27.5</c:v>
                </c:pt>
                <c:pt idx="168" formatCode="0.000">
                  <c:v>30</c:v>
                </c:pt>
                <c:pt idx="169" formatCode="0.000">
                  <c:v>32.5</c:v>
                </c:pt>
                <c:pt idx="170" formatCode="0.000">
                  <c:v>35</c:v>
                </c:pt>
                <c:pt idx="171" formatCode="0.000">
                  <c:v>40</c:v>
                </c:pt>
                <c:pt idx="172" formatCode="0.000">
                  <c:v>45</c:v>
                </c:pt>
                <c:pt idx="173" formatCode="0.000">
                  <c:v>50</c:v>
                </c:pt>
                <c:pt idx="174" formatCode="0.000">
                  <c:v>55</c:v>
                </c:pt>
                <c:pt idx="175" formatCode="0.000">
                  <c:v>60</c:v>
                </c:pt>
                <c:pt idx="176" formatCode="0.000">
                  <c:v>65</c:v>
                </c:pt>
                <c:pt idx="177" formatCode="0.000">
                  <c:v>70</c:v>
                </c:pt>
                <c:pt idx="178" formatCode="0.000">
                  <c:v>75</c:v>
                </c:pt>
                <c:pt idx="179" formatCode="0.000">
                  <c:v>80</c:v>
                </c:pt>
                <c:pt idx="180" formatCode="0.000">
                  <c:v>85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187.5</c:v>
                </c:pt>
                <c:pt idx="190" formatCode="0.000">
                  <c:v>200</c:v>
                </c:pt>
                <c:pt idx="191" formatCode="0.000">
                  <c:v>225</c:v>
                </c:pt>
                <c:pt idx="192" formatCode="0.000">
                  <c:v>250</c:v>
                </c:pt>
                <c:pt idx="193" formatCode="0.000">
                  <c:v>275</c:v>
                </c:pt>
                <c:pt idx="194" formatCode="0.000">
                  <c:v>300</c:v>
                </c:pt>
                <c:pt idx="195" formatCode="0.000">
                  <c:v>325</c:v>
                </c:pt>
                <c:pt idx="196" formatCode="0.000">
                  <c:v>350</c:v>
                </c:pt>
                <c:pt idx="197" formatCode="0.000">
                  <c:v>400</c:v>
                </c:pt>
                <c:pt idx="198" formatCode="0.000">
                  <c:v>450</c:v>
                </c:pt>
                <c:pt idx="199" formatCode="0.000">
                  <c:v>500</c:v>
                </c:pt>
                <c:pt idx="200" formatCode="0.000">
                  <c:v>550</c:v>
                </c:pt>
                <c:pt idx="201" formatCode="0.000">
                  <c:v>600</c:v>
                </c:pt>
                <c:pt idx="202" formatCode="0.000">
                  <c:v>650</c:v>
                </c:pt>
                <c:pt idx="203" formatCode="0.000">
                  <c:v>700</c:v>
                </c:pt>
                <c:pt idx="204" formatCode="0.000">
                  <c:v>750</c:v>
                </c:pt>
                <c:pt idx="205" formatCode="0.000">
                  <c:v>800</c:v>
                </c:pt>
                <c:pt idx="206" formatCode="0.000">
                  <c:v>850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srim20Ne_Al!$J$20:$J$228</c:f>
              <c:numCache>
                <c:formatCode>0.000</c:formatCode>
                <c:ptCount val="209"/>
                <c:pt idx="0">
                  <c:v>1.2999999999999999E-3</c:v>
                </c:pt>
                <c:pt idx="1">
                  <c:v>1.4E-3</c:v>
                </c:pt>
                <c:pt idx="2">
                  <c:v>1.5E-3</c:v>
                </c:pt>
                <c:pt idx="3">
                  <c:v>1.5E-3</c:v>
                </c:pt>
                <c:pt idx="4">
                  <c:v>1.6000000000000001E-3</c:v>
                </c:pt>
                <c:pt idx="5">
                  <c:v>1.7000000000000001E-3</c:v>
                </c:pt>
                <c:pt idx="6">
                  <c:v>1.8E-3</c:v>
                </c:pt>
                <c:pt idx="7">
                  <c:v>1.8E-3</c:v>
                </c:pt>
                <c:pt idx="8">
                  <c:v>1.9E-3</c:v>
                </c:pt>
                <c:pt idx="9">
                  <c:v>2.1000000000000003E-3</c:v>
                </c:pt>
                <c:pt idx="10">
                  <c:v>2.1999999999999997E-3</c:v>
                </c:pt>
                <c:pt idx="11">
                  <c:v>2.3E-3</c:v>
                </c:pt>
                <c:pt idx="12">
                  <c:v>2.5000000000000001E-3</c:v>
                </c:pt>
                <c:pt idx="13">
                  <c:v>2.5999999999999999E-3</c:v>
                </c:pt>
                <c:pt idx="14">
                  <c:v>2.7000000000000001E-3</c:v>
                </c:pt>
                <c:pt idx="15">
                  <c:v>3.0000000000000001E-3</c:v>
                </c:pt>
                <c:pt idx="16">
                  <c:v>3.2000000000000002E-3</c:v>
                </c:pt>
                <c:pt idx="17">
                  <c:v>3.4000000000000002E-3</c:v>
                </c:pt>
                <c:pt idx="18">
                  <c:v>3.5999999999999999E-3</c:v>
                </c:pt>
                <c:pt idx="19">
                  <c:v>3.8999999999999998E-3</c:v>
                </c:pt>
                <c:pt idx="20">
                  <c:v>4.1000000000000003E-3</c:v>
                </c:pt>
                <c:pt idx="21">
                  <c:v>4.3E-3</c:v>
                </c:pt>
                <c:pt idx="22">
                  <c:v>4.4999999999999997E-3</c:v>
                </c:pt>
                <c:pt idx="23">
                  <c:v>4.7000000000000002E-3</c:v>
                </c:pt>
                <c:pt idx="24">
                  <c:v>4.8999999999999998E-3</c:v>
                </c:pt>
                <c:pt idx="25">
                  <c:v>5.0999999999999995E-3</c:v>
                </c:pt>
                <c:pt idx="26">
                  <c:v>5.4999999999999997E-3</c:v>
                </c:pt>
                <c:pt idx="27">
                  <c:v>6.0000000000000001E-3</c:v>
                </c:pt>
                <c:pt idx="28">
                  <c:v>6.5000000000000006E-3</c:v>
                </c:pt>
                <c:pt idx="29">
                  <c:v>7.000000000000001E-3</c:v>
                </c:pt>
                <c:pt idx="30">
                  <c:v>7.4999999999999997E-3</c:v>
                </c:pt>
                <c:pt idx="31">
                  <c:v>7.9000000000000008E-3</c:v>
                </c:pt>
                <c:pt idx="32">
                  <c:v>8.4000000000000012E-3</c:v>
                </c:pt>
                <c:pt idx="33">
                  <c:v>8.8999999999999999E-3</c:v>
                </c:pt>
                <c:pt idx="34">
                  <c:v>9.2999999999999992E-3</c:v>
                </c:pt>
                <c:pt idx="35">
                  <c:v>1.0199999999999999E-2</c:v>
                </c:pt>
                <c:pt idx="36">
                  <c:v>1.11E-2</c:v>
                </c:pt>
                <c:pt idx="37">
                  <c:v>1.2E-2</c:v>
                </c:pt>
                <c:pt idx="38">
                  <c:v>1.29E-2</c:v>
                </c:pt>
                <c:pt idx="39">
                  <c:v>1.3800000000000002E-2</c:v>
                </c:pt>
                <c:pt idx="40">
                  <c:v>1.47E-2</c:v>
                </c:pt>
                <c:pt idx="41">
                  <c:v>1.6500000000000001E-2</c:v>
                </c:pt>
                <c:pt idx="42">
                  <c:v>1.83E-2</c:v>
                </c:pt>
                <c:pt idx="43">
                  <c:v>0.02</c:v>
                </c:pt>
                <c:pt idx="44">
                  <c:v>2.18E-2</c:v>
                </c:pt>
                <c:pt idx="45">
                  <c:v>2.3599999999999999E-2</c:v>
                </c:pt>
                <c:pt idx="46">
                  <c:v>2.53E-2</c:v>
                </c:pt>
                <c:pt idx="47">
                  <c:v>2.7100000000000003E-2</c:v>
                </c:pt>
                <c:pt idx="48">
                  <c:v>2.8899999999999999E-2</c:v>
                </c:pt>
                <c:pt idx="49">
                  <c:v>3.0699999999999998E-2</c:v>
                </c:pt>
                <c:pt idx="50">
                  <c:v>3.2399999999999998E-2</c:v>
                </c:pt>
                <c:pt idx="51">
                  <c:v>3.4200000000000001E-2</c:v>
                </c:pt>
                <c:pt idx="52">
                  <c:v>3.78E-2</c:v>
                </c:pt>
                <c:pt idx="53">
                  <c:v>4.2299999999999997E-2</c:v>
                </c:pt>
                <c:pt idx="54">
                  <c:v>4.6800000000000001E-2</c:v>
                </c:pt>
                <c:pt idx="55">
                  <c:v>5.1400000000000001E-2</c:v>
                </c:pt>
                <c:pt idx="56">
                  <c:v>5.6000000000000008E-2</c:v>
                </c:pt>
                <c:pt idx="57">
                  <c:v>6.0600000000000001E-2</c:v>
                </c:pt>
                <c:pt idx="58">
                  <c:v>6.5200000000000008E-2</c:v>
                </c:pt>
                <c:pt idx="59">
                  <c:v>6.9800000000000001E-2</c:v>
                </c:pt>
                <c:pt idx="60">
                  <c:v>7.4399999999999994E-2</c:v>
                </c:pt>
                <c:pt idx="61">
                  <c:v>8.3400000000000002E-2</c:v>
                </c:pt>
                <c:pt idx="62">
                  <c:v>9.1900000000000009E-2</c:v>
                </c:pt>
                <c:pt idx="63">
                  <c:v>0.10009999999999999</c:v>
                </c:pt>
                <c:pt idx="64">
                  <c:v>0.1081</c:v>
                </c:pt>
                <c:pt idx="65">
                  <c:v>0.11599999999999999</c:v>
                </c:pt>
                <c:pt idx="66">
                  <c:v>0.12390000000000001</c:v>
                </c:pt>
                <c:pt idx="67">
                  <c:v>0.1396</c:v>
                </c:pt>
                <c:pt idx="68">
                  <c:v>0.1555</c:v>
                </c:pt>
                <c:pt idx="69">
                  <c:v>0.1714</c:v>
                </c:pt>
                <c:pt idx="70">
                  <c:v>0.18740000000000001</c:v>
                </c:pt>
                <c:pt idx="71">
                  <c:v>0.2036</c:v>
                </c:pt>
                <c:pt idx="72">
                  <c:v>0.21989999999999998</c:v>
                </c:pt>
                <c:pt idx="73">
                  <c:v>0.23620000000000002</c:v>
                </c:pt>
                <c:pt idx="74">
                  <c:v>0.25259999999999999</c:v>
                </c:pt>
                <c:pt idx="75">
                  <c:v>0.26890000000000003</c:v>
                </c:pt>
                <c:pt idx="76">
                  <c:v>0.2853</c:v>
                </c:pt>
                <c:pt idx="77">
                  <c:v>0.30159999999999998</c:v>
                </c:pt>
                <c:pt idx="78">
                  <c:v>0.33399999999999996</c:v>
                </c:pt>
                <c:pt idx="79">
                  <c:v>0.37380000000000002</c:v>
                </c:pt>
                <c:pt idx="80">
                  <c:v>0.41269999999999996</c:v>
                </c:pt>
                <c:pt idx="81">
                  <c:v>0.45069999999999999</c:v>
                </c:pt>
                <c:pt idx="82">
                  <c:v>0.48760000000000003</c:v>
                </c:pt>
                <c:pt idx="83">
                  <c:v>0.52350000000000008</c:v>
                </c:pt>
                <c:pt idx="84">
                  <c:v>0.55830000000000002</c:v>
                </c:pt>
                <c:pt idx="85">
                  <c:v>0.59210000000000007</c:v>
                </c:pt>
                <c:pt idx="86">
                  <c:v>0.62480000000000002</c:v>
                </c:pt>
                <c:pt idx="87">
                  <c:v>0.68759999999999999</c:v>
                </c:pt>
                <c:pt idx="88">
                  <c:v>0.747</c:v>
                </c:pt>
                <c:pt idx="89">
                  <c:v>0.80340000000000011</c:v>
                </c:pt>
                <c:pt idx="90" formatCode="0.00">
                  <c:v>0.85709999999999997</c:v>
                </c:pt>
                <c:pt idx="91" formatCode="0.00">
                  <c:v>0.90839999999999999</c:v>
                </c:pt>
                <c:pt idx="92" formatCode="0.00">
                  <c:v>0.9577</c:v>
                </c:pt>
                <c:pt idx="93" formatCode="0.00">
                  <c:v>1.05</c:v>
                </c:pt>
                <c:pt idx="94" formatCode="0.00">
                  <c:v>1.1399999999999999</c:v>
                </c:pt>
                <c:pt idx="95" formatCode="0.00">
                  <c:v>1.22</c:v>
                </c:pt>
                <c:pt idx="96" formatCode="0.00">
                  <c:v>1.3</c:v>
                </c:pt>
                <c:pt idx="97" formatCode="0.00">
                  <c:v>1.37</c:v>
                </c:pt>
                <c:pt idx="98" formatCode="0.00">
                  <c:v>1.45</c:v>
                </c:pt>
                <c:pt idx="99" formatCode="0.00">
                  <c:v>1.52</c:v>
                </c:pt>
                <c:pt idx="100" formatCode="0.00">
                  <c:v>1.58</c:v>
                </c:pt>
                <c:pt idx="101" formatCode="0.00">
                  <c:v>1.65</c:v>
                </c:pt>
                <c:pt idx="102" formatCode="0.00">
                  <c:v>1.71</c:v>
                </c:pt>
                <c:pt idx="103" formatCode="0.00">
                  <c:v>1.78</c:v>
                </c:pt>
                <c:pt idx="104" formatCode="0.00">
                  <c:v>1.9</c:v>
                </c:pt>
                <c:pt idx="105" formatCode="0.00">
                  <c:v>2.04</c:v>
                </c:pt>
                <c:pt idx="106" formatCode="0.00">
                  <c:v>2.19</c:v>
                </c:pt>
                <c:pt idx="107" formatCode="0.00">
                  <c:v>2.3199999999999998</c:v>
                </c:pt>
                <c:pt idx="108" formatCode="0.00">
                  <c:v>2.46</c:v>
                </c:pt>
                <c:pt idx="109" formatCode="0.00">
                  <c:v>2.59</c:v>
                </c:pt>
                <c:pt idx="110" formatCode="0.00">
                  <c:v>2.72</c:v>
                </c:pt>
                <c:pt idx="111" formatCode="0.00">
                  <c:v>2.84</c:v>
                </c:pt>
                <c:pt idx="112" formatCode="0.00">
                  <c:v>2.96</c:v>
                </c:pt>
                <c:pt idx="113" formatCode="0.00">
                  <c:v>3.21</c:v>
                </c:pt>
                <c:pt idx="114" formatCode="0.00">
                  <c:v>3.44</c:v>
                </c:pt>
                <c:pt idx="115" formatCode="0.00">
                  <c:v>3.67</c:v>
                </c:pt>
                <c:pt idx="116" formatCode="0.00">
                  <c:v>3.9</c:v>
                </c:pt>
                <c:pt idx="117" formatCode="0.00">
                  <c:v>4.13</c:v>
                </c:pt>
                <c:pt idx="118" formatCode="0.00">
                  <c:v>4.3499999999999996</c:v>
                </c:pt>
                <c:pt idx="119" formatCode="0.00">
                  <c:v>4.79</c:v>
                </c:pt>
                <c:pt idx="120" formatCode="0.00">
                  <c:v>5.22</c:v>
                </c:pt>
                <c:pt idx="121" formatCode="0.00">
                  <c:v>5.64</c:v>
                </c:pt>
                <c:pt idx="122" formatCode="0.00">
                  <c:v>6.07</c:v>
                </c:pt>
                <c:pt idx="123" formatCode="0.00">
                  <c:v>6.49</c:v>
                </c:pt>
                <c:pt idx="124" formatCode="0.00">
                  <c:v>6.91</c:v>
                </c:pt>
                <c:pt idx="125" formatCode="0.00">
                  <c:v>7.33</c:v>
                </c:pt>
                <c:pt idx="126" formatCode="0.00">
                  <c:v>7.74</c:v>
                </c:pt>
                <c:pt idx="127" formatCode="0.00">
                  <c:v>8.16</c:v>
                </c:pt>
                <c:pt idx="128" formatCode="0.00">
                  <c:v>8.58</c:v>
                </c:pt>
                <c:pt idx="129" formatCode="0.00">
                  <c:v>9</c:v>
                </c:pt>
                <c:pt idx="130" formatCode="0.00">
                  <c:v>9.84</c:v>
                </c:pt>
                <c:pt idx="131" formatCode="0.00">
                  <c:v>10.89</c:v>
                </c:pt>
                <c:pt idx="132" formatCode="0.00">
                  <c:v>11.96</c:v>
                </c:pt>
                <c:pt idx="133" formatCode="0.00">
                  <c:v>13.04</c:v>
                </c:pt>
                <c:pt idx="134" formatCode="0.00">
                  <c:v>14.13</c:v>
                </c:pt>
                <c:pt idx="135" formatCode="0.00">
                  <c:v>15.24</c:v>
                </c:pt>
                <c:pt idx="136" formatCode="0.00">
                  <c:v>16.36</c:v>
                </c:pt>
                <c:pt idx="137" formatCode="0.00">
                  <c:v>17.5</c:v>
                </c:pt>
                <c:pt idx="138" formatCode="0.00">
                  <c:v>18.66</c:v>
                </c:pt>
                <c:pt idx="139" formatCode="0.00">
                  <c:v>21.03</c:v>
                </c:pt>
                <c:pt idx="140" formatCode="0.00">
                  <c:v>23.49</c:v>
                </c:pt>
                <c:pt idx="141" formatCode="0.00">
                  <c:v>26.05</c:v>
                </c:pt>
                <c:pt idx="142" formatCode="0.00">
                  <c:v>28.7</c:v>
                </c:pt>
                <c:pt idx="143" formatCode="0.00">
                  <c:v>31.44</c:v>
                </c:pt>
                <c:pt idx="144" formatCode="0.00">
                  <c:v>34.28</c:v>
                </c:pt>
                <c:pt idx="145" formatCode="0.00">
                  <c:v>40.24</c:v>
                </c:pt>
                <c:pt idx="146" formatCode="0.00">
                  <c:v>46.59</c:v>
                </c:pt>
                <c:pt idx="147" formatCode="0.00">
                  <c:v>53.34</c:v>
                </c:pt>
                <c:pt idx="148" formatCode="0.00">
                  <c:v>60.48</c:v>
                </c:pt>
                <c:pt idx="149" formatCode="0.00">
                  <c:v>68.02</c:v>
                </c:pt>
                <c:pt idx="150" formatCode="0.00">
                  <c:v>75.97</c:v>
                </c:pt>
                <c:pt idx="151" formatCode="0.00">
                  <c:v>84.32</c:v>
                </c:pt>
                <c:pt idx="152" formatCode="0.00">
                  <c:v>93.08</c:v>
                </c:pt>
                <c:pt idx="153" formatCode="0.00">
                  <c:v>102.25</c:v>
                </c:pt>
                <c:pt idx="154" formatCode="0.00">
                  <c:v>111.82</c:v>
                </c:pt>
                <c:pt idx="155" formatCode="0.00">
                  <c:v>121.81</c:v>
                </c:pt>
                <c:pt idx="156" formatCode="0.00">
                  <c:v>142.99</c:v>
                </c:pt>
                <c:pt idx="157" formatCode="0.00">
                  <c:v>171.77</c:v>
                </c:pt>
                <c:pt idx="158" formatCode="0.00">
                  <c:v>203.11</c:v>
                </c:pt>
                <c:pt idx="159" formatCode="0.00">
                  <c:v>236.99</c:v>
                </c:pt>
                <c:pt idx="160" formatCode="0.00">
                  <c:v>273.39999999999998</c:v>
                </c:pt>
                <c:pt idx="161" formatCode="0.00">
                  <c:v>312.33999999999997</c:v>
                </c:pt>
                <c:pt idx="162" formatCode="0.00">
                  <c:v>353.77</c:v>
                </c:pt>
                <c:pt idx="163" formatCode="0.00">
                  <c:v>397.67</c:v>
                </c:pt>
                <c:pt idx="164" formatCode="0.00">
                  <c:v>444.01</c:v>
                </c:pt>
                <c:pt idx="165" formatCode="0.00">
                  <c:v>543.76</c:v>
                </c:pt>
                <c:pt idx="166" formatCode="0.00">
                  <c:v>652.72</c:v>
                </c:pt>
                <c:pt idx="167" formatCode="0.00">
                  <c:v>770.37</c:v>
                </c:pt>
                <c:pt idx="168" formatCode="0.00">
                  <c:v>896.03</c:v>
                </c:pt>
                <c:pt idx="169" formatCode="0.00">
                  <c:v>1030</c:v>
                </c:pt>
                <c:pt idx="170" formatCode="0.00">
                  <c:v>1170</c:v>
                </c:pt>
                <c:pt idx="171" formatCode="0.00">
                  <c:v>1480</c:v>
                </c:pt>
                <c:pt idx="172" formatCode="0.0">
                  <c:v>1820</c:v>
                </c:pt>
                <c:pt idx="173" formatCode="0.0">
                  <c:v>2190</c:v>
                </c:pt>
                <c:pt idx="174" formatCode="0.0">
                  <c:v>2600</c:v>
                </c:pt>
                <c:pt idx="175" formatCode="0.0">
                  <c:v>3030</c:v>
                </c:pt>
                <c:pt idx="176" formatCode="0.0">
                  <c:v>3490</c:v>
                </c:pt>
                <c:pt idx="177" formatCode="0.0">
                  <c:v>3980</c:v>
                </c:pt>
                <c:pt idx="178" formatCode="0.0">
                  <c:v>4490</c:v>
                </c:pt>
                <c:pt idx="179" formatCode="0.0">
                  <c:v>5040</c:v>
                </c:pt>
                <c:pt idx="180" formatCode="0.0">
                  <c:v>5610</c:v>
                </c:pt>
                <c:pt idx="181" formatCode="0.0">
                  <c:v>6200</c:v>
                </c:pt>
                <c:pt idx="182" formatCode="0.0">
                  <c:v>7470</c:v>
                </c:pt>
                <c:pt idx="183" formatCode="0.0">
                  <c:v>9180</c:v>
                </c:pt>
                <c:pt idx="184" formatCode="0.0">
                  <c:v>11050</c:v>
                </c:pt>
                <c:pt idx="185" formatCode="0.0">
                  <c:v>13050</c:v>
                </c:pt>
                <c:pt idx="186" formatCode="0.0">
                  <c:v>15180</c:v>
                </c:pt>
                <c:pt idx="187" formatCode="0.0">
                  <c:v>17440</c:v>
                </c:pt>
                <c:pt idx="188" formatCode="0.0">
                  <c:v>19820</c:v>
                </c:pt>
                <c:pt idx="189" formatCode="0.0">
                  <c:v>22310</c:v>
                </c:pt>
                <c:pt idx="190" formatCode="0.0">
                  <c:v>24920</c:v>
                </c:pt>
                <c:pt idx="191" formatCode="0.0">
                  <c:v>30440</c:v>
                </c:pt>
                <c:pt idx="192" formatCode="0.0">
                  <c:v>36360</c:v>
                </c:pt>
                <c:pt idx="193" formatCode="0.0">
                  <c:v>42640</c:v>
                </c:pt>
                <c:pt idx="194" formatCode="0.0">
                  <c:v>49260</c:v>
                </c:pt>
                <c:pt idx="195" formatCode="0.0">
                  <c:v>56190</c:v>
                </c:pt>
                <c:pt idx="196" formatCode="0.0">
                  <c:v>63420</c:v>
                </c:pt>
                <c:pt idx="197" formatCode="0.0">
                  <c:v>78650</c:v>
                </c:pt>
                <c:pt idx="198" formatCode="0.0">
                  <c:v>94830</c:v>
                </c:pt>
                <c:pt idx="199" formatCode="0.0">
                  <c:v>111830</c:v>
                </c:pt>
                <c:pt idx="200" formatCode="0.0">
                  <c:v>129560</c:v>
                </c:pt>
                <c:pt idx="201" formatCode="0.0">
                  <c:v>147930</c:v>
                </c:pt>
                <c:pt idx="202" formatCode="0.0">
                  <c:v>166860</c:v>
                </c:pt>
                <c:pt idx="203" formatCode="0.0">
                  <c:v>186290</c:v>
                </c:pt>
                <c:pt idx="204" formatCode="0.0">
                  <c:v>206160</c:v>
                </c:pt>
                <c:pt idx="205" formatCode="0.0">
                  <c:v>226430</c:v>
                </c:pt>
                <c:pt idx="206" formatCode="0.0">
                  <c:v>247040</c:v>
                </c:pt>
                <c:pt idx="207" formatCode="0.0">
                  <c:v>267970</c:v>
                </c:pt>
                <c:pt idx="208" formatCode="0.0">
                  <c:v>310610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DB8-4C59-B4BB-BBA93D2A202C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srim20Ne_Al!$D$20:$D$228</c:f>
              <c:numCache>
                <c:formatCode>0.000000</c:formatCode>
                <c:ptCount val="209"/>
                <c:pt idx="0">
                  <c:v>9.999949999999999E-6</c:v>
                </c:pt>
                <c:pt idx="1">
                  <c:v>1.1249950000000001E-5</c:v>
                </c:pt>
                <c:pt idx="2">
                  <c:v>1.2499949999999999E-5</c:v>
                </c:pt>
                <c:pt idx="3">
                  <c:v>1.374995E-5</c:v>
                </c:pt>
                <c:pt idx="4">
                  <c:v>1.499995E-5</c:v>
                </c:pt>
                <c:pt idx="5">
                  <c:v>1.6249950000000002E-5</c:v>
                </c:pt>
                <c:pt idx="6">
                  <c:v>1.7499950000000002E-5</c:v>
                </c:pt>
                <c:pt idx="7">
                  <c:v>1.8749950000000002E-5</c:v>
                </c:pt>
                <c:pt idx="8">
                  <c:v>1.9999950000000002E-5</c:v>
                </c:pt>
                <c:pt idx="9">
                  <c:v>2.2499950000000001E-5</c:v>
                </c:pt>
                <c:pt idx="10" formatCode="0.00000">
                  <c:v>2.4999950000000001E-5</c:v>
                </c:pt>
                <c:pt idx="11" formatCode="0.00000">
                  <c:v>2.7499950000000001E-5</c:v>
                </c:pt>
                <c:pt idx="12" formatCode="0.00000">
                  <c:v>2.9999950000000001E-5</c:v>
                </c:pt>
                <c:pt idx="13" formatCode="0.00000">
                  <c:v>3.249995E-5</c:v>
                </c:pt>
                <c:pt idx="14" formatCode="0.00000">
                  <c:v>3.499995E-5</c:v>
                </c:pt>
                <c:pt idx="15" formatCode="0.00000">
                  <c:v>3.999995E-5</c:v>
                </c:pt>
                <c:pt idx="16" formatCode="0.00000">
                  <c:v>4.4999950000000006E-5</c:v>
                </c:pt>
                <c:pt idx="17" formatCode="0.00000">
                  <c:v>4.9999950000000006E-5</c:v>
                </c:pt>
                <c:pt idx="18" formatCode="0.00000">
                  <c:v>5.5000000000000002E-5</c:v>
                </c:pt>
                <c:pt idx="19" formatCode="0.00000">
                  <c:v>5.9999999999999995E-5</c:v>
                </c:pt>
                <c:pt idx="20" formatCode="0.00000">
                  <c:v>6.4999999999999994E-5</c:v>
                </c:pt>
                <c:pt idx="21" formatCode="0.00000">
                  <c:v>6.9999999999999994E-5</c:v>
                </c:pt>
                <c:pt idx="22" formatCode="0.00000">
                  <c:v>7.5000000000000007E-5</c:v>
                </c:pt>
                <c:pt idx="23" formatCode="0.00000">
                  <c:v>8.0000000000000007E-5</c:v>
                </c:pt>
                <c:pt idx="24" formatCode="0.00000">
                  <c:v>8.4999999999999993E-5</c:v>
                </c:pt>
                <c:pt idx="25" formatCode="0.00000">
                  <c:v>8.9999999999999992E-5</c:v>
                </c:pt>
                <c:pt idx="26" formatCode="0.00000">
                  <c:v>1E-4</c:v>
                </c:pt>
                <c:pt idx="27" formatCode="0.00000">
                  <c:v>1.125E-4</c:v>
                </c:pt>
                <c:pt idx="28" formatCode="0.00000">
                  <c:v>1.25E-4</c:v>
                </c:pt>
                <c:pt idx="29" formatCode="0.00000">
                  <c:v>1.3749999999999998E-4</c:v>
                </c:pt>
                <c:pt idx="30" formatCode="0.00000">
                  <c:v>1.5000000000000001E-4</c:v>
                </c:pt>
                <c:pt idx="31" formatCode="0.00000">
                  <c:v>1.6249999999999999E-4</c:v>
                </c:pt>
                <c:pt idx="32" formatCode="0.00000">
                  <c:v>1.75E-4</c:v>
                </c:pt>
                <c:pt idx="33" formatCode="0.00000">
                  <c:v>1.875E-4</c:v>
                </c:pt>
                <c:pt idx="34" formatCode="0.00000">
                  <c:v>2.0000000000000001E-4</c:v>
                </c:pt>
                <c:pt idx="35" formatCode="0.00000">
                  <c:v>2.2499999999999999E-4</c:v>
                </c:pt>
                <c:pt idx="36" formatCode="0.00000">
                  <c:v>2.5000000000000001E-4</c:v>
                </c:pt>
                <c:pt idx="37" formatCode="0.00000">
                  <c:v>2.7499999999999996E-4</c:v>
                </c:pt>
                <c:pt idx="38" formatCode="0.00000">
                  <c:v>3.0000000000000003E-4</c:v>
                </c:pt>
                <c:pt idx="39" formatCode="0.00000">
                  <c:v>3.2499999999999999E-4</c:v>
                </c:pt>
                <c:pt idx="40" formatCode="0.00000">
                  <c:v>3.5E-4</c:v>
                </c:pt>
                <c:pt idx="41" formatCode="0.00000">
                  <c:v>4.0000000000000002E-4</c:v>
                </c:pt>
                <c:pt idx="42" formatCode="0.00000">
                  <c:v>4.4999999999999999E-4</c:v>
                </c:pt>
                <c:pt idx="43" formatCode="0.00000">
                  <c:v>5.0000000000000001E-4</c:v>
                </c:pt>
                <c:pt idx="44" formatCode="0.00000">
                  <c:v>5.4999999999999992E-4</c:v>
                </c:pt>
                <c:pt idx="45" formatCode="0.00000">
                  <c:v>6.0000000000000006E-4</c:v>
                </c:pt>
                <c:pt idx="46" formatCode="0.00000">
                  <c:v>6.4999999999999997E-4</c:v>
                </c:pt>
                <c:pt idx="47" formatCode="0.00000">
                  <c:v>6.9999999999999999E-4</c:v>
                </c:pt>
                <c:pt idx="48" formatCode="0.00000">
                  <c:v>7.5000000000000002E-4</c:v>
                </c:pt>
                <c:pt idx="49" formatCode="0.00000">
                  <c:v>8.0000000000000004E-4</c:v>
                </c:pt>
                <c:pt idx="50" formatCode="0.00000">
                  <c:v>8.5000000000000006E-4</c:v>
                </c:pt>
                <c:pt idx="51" formatCode="0.00000">
                  <c:v>8.9999999999999998E-4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1.6250000000000001E-3</c:v>
                </c:pt>
                <c:pt idx="58" formatCode="0.00000">
                  <c:v>1.7500000000000003E-3</c:v>
                </c:pt>
                <c:pt idx="59" formatCode="0.00000">
                  <c:v>1.8749999999999999E-3</c:v>
                </c:pt>
                <c:pt idx="60" formatCode="0.00000">
                  <c:v>2E-3</c:v>
                </c:pt>
                <c:pt idx="61" formatCode="0.00000">
                  <c:v>2.2499999999999998E-3</c:v>
                </c:pt>
                <c:pt idx="62" formatCode="0.00000">
                  <c:v>2.5000000000000001E-3</c:v>
                </c:pt>
                <c:pt idx="63" formatCode="0.00000">
                  <c:v>2.7499999999999998E-3</c:v>
                </c:pt>
                <c:pt idx="64" formatCode="0.00000">
                  <c:v>3.0000000000000001E-3</c:v>
                </c:pt>
                <c:pt idx="65" formatCode="0.00000">
                  <c:v>3.2500000000000003E-3</c:v>
                </c:pt>
                <c:pt idx="66" formatCode="0.00000">
                  <c:v>3.5000000000000005E-3</c:v>
                </c:pt>
                <c:pt idx="67" formatCode="0.00000">
                  <c:v>4.0000000000000001E-3</c:v>
                </c:pt>
                <c:pt idx="68" formatCode="0.00000">
                  <c:v>4.4999999999999997E-3</c:v>
                </c:pt>
                <c:pt idx="69" formatCode="0.00000">
                  <c:v>5.0000000000000001E-3</c:v>
                </c:pt>
                <c:pt idx="70" formatCode="0.00000">
                  <c:v>5.4999999999999997E-3</c:v>
                </c:pt>
                <c:pt idx="71" formatCode="0.00000">
                  <c:v>6.0000000000000001E-3</c:v>
                </c:pt>
                <c:pt idx="72" formatCode="0.00000">
                  <c:v>6.5000000000000006E-3</c:v>
                </c:pt>
                <c:pt idx="73" formatCode="0.00000">
                  <c:v>7.000000000000001E-3</c:v>
                </c:pt>
                <c:pt idx="74" formatCode="0.00000">
                  <c:v>7.4999999999999997E-3</c:v>
                </c:pt>
                <c:pt idx="75" formatCode="0.00000">
                  <c:v>8.0000000000000002E-3</c:v>
                </c:pt>
                <c:pt idx="76" formatCode="0.00000">
                  <c:v>8.5000000000000006E-3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1.3750000000000002E-2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1.7499999999999998E-2</c:v>
                </c:pt>
                <c:pt idx="85" formatCode="0.00000">
                  <c:v>1.8749999999999999E-2</c:v>
                </c:pt>
                <c:pt idx="86" formatCode="0.00000">
                  <c:v>0.02</c:v>
                </c:pt>
                <c:pt idx="87" formatCode="0.000">
                  <c:v>2.2499999999999999E-2</c:v>
                </c:pt>
                <c:pt idx="88" formatCode="0.000">
                  <c:v>2.5000000000000001E-2</c:v>
                </c:pt>
                <c:pt idx="89" formatCode="0.000">
                  <c:v>2.7500000000000004E-2</c:v>
                </c:pt>
                <c:pt idx="90" formatCode="0.000">
                  <c:v>0.03</c:v>
                </c:pt>
                <c:pt idx="91" formatCode="0.000">
                  <c:v>3.2500000000000001E-2</c:v>
                </c:pt>
                <c:pt idx="92" formatCode="0.000">
                  <c:v>3.4999999999999996E-2</c:v>
                </c:pt>
                <c:pt idx="93" formatCode="0.000">
                  <c:v>0.04</c:v>
                </c:pt>
                <c:pt idx="94" formatCode="0.000">
                  <c:v>4.4999999999999998E-2</c:v>
                </c:pt>
                <c:pt idx="95" formatCode="0.000">
                  <c:v>0.05</c:v>
                </c:pt>
                <c:pt idx="96" formatCode="0.000">
                  <c:v>5.5000000000000007E-2</c:v>
                </c:pt>
                <c:pt idx="97" formatCode="0.000">
                  <c:v>0.06</c:v>
                </c:pt>
                <c:pt idx="98" formatCode="0.000">
                  <c:v>6.5000000000000002E-2</c:v>
                </c:pt>
                <c:pt idx="99" formatCode="0.000">
                  <c:v>6.9999999999999993E-2</c:v>
                </c:pt>
                <c:pt idx="100" formatCode="0.000">
                  <c:v>7.4999999999999997E-2</c:v>
                </c:pt>
                <c:pt idx="101" formatCode="0.000">
                  <c:v>0.08</c:v>
                </c:pt>
                <c:pt idx="102" formatCode="0.000">
                  <c:v>8.4999999999999992E-2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0.1875</c:v>
                </c:pt>
                <c:pt idx="112" formatCode="0.000">
                  <c:v>0.2</c:v>
                </c:pt>
                <c:pt idx="113" formatCode="0.000">
                  <c:v>0.22500000000000001</c:v>
                </c:pt>
                <c:pt idx="114" formatCode="0.000">
                  <c:v>0.25</c:v>
                </c:pt>
                <c:pt idx="115" formatCode="0.000">
                  <c:v>0.27500000000000002</c:v>
                </c:pt>
                <c:pt idx="116" formatCode="0.000">
                  <c:v>0.3</c:v>
                </c:pt>
                <c:pt idx="117" formatCode="0.000">
                  <c:v>0.32500000000000001</c:v>
                </c:pt>
                <c:pt idx="118" formatCode="0.000">
                  <c:v>0.35</c:v>
                </c:pt>
                <c:pt idx="119" formatCode="0.000">
                  <c:v>0.4</c:v>
                </c:pt>
                <c:pt idx="120" formatCode="0.000">
                  <c:v>0.45</c:v>
                </c:pt>
                <c:pt idx="121" formatCode="0.000">
                  <c:v>0.5</c:v>
                </c:pt>
                <c:pt idx="122" formatCode="0.000">
                  <c:v>0.55000000000000004</c:v>
                </c:pt>
                <c:pt idx="123" formatCode="0.000">
                  <c:v>0.6</c:v>
                </c:pt>
                <c:pt idx="124" formatCode="0.000">
                  <c:v>0.65</c:v>
                </c:pt>
                <c:pt idx="125" formatCode="0.000">
                  <c:v>0.7</c:v>
                </c:pt>
                <c:pt idx="126" formatCode="0.000">
                  <c:v>0.75</c:v>
                </c:pt>
                <c:pt idx="127" formatCode="0.000">
                  <c:v>0.8</c:v>
                </c:pt>
                <c:pt idx="128" formatCode="0.000">
                  <c:v>0.85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1.875</c:v>
                </c:pt>
                <c:pt idx="138" formatCode="0.000">
                  <c:v>2</c:v>
                </c:pt>
                <c:pt idx="139" formatCode="0.000">
                  <c:v>2.25</c:v>
                </c:pt>
                <c:pt idx="140" formatCode="0.000">
                  <c:v>2.5</c:v>
                </c:pt>
                <c:pt idx="141" formatCode="0.000">
                  <c:v>2.75</c:v>
                </c:pt>
                <c:pt idx="142" formatCode="0.000">
                  <c:v>3</c:v>
                </c:pt>
                <c:pt idx="143" formatCode="0.000">
                  <c:v>3.25</c:v>
                </c:pt>
                <c:pt idx="144" formatCode="0.000">
                  <c:v>3.5</c:v>
                </c:pt>
                <c:pt idx="145" formatCode="0.000">
                  <c:v>4</c:v>
                </c:pt>
                <c:pt idx="146" formatCode="0.000">
                  <c:v>4.5</c:v>
                </c:pt>
                <c:pt idx="147" formatCode="0.000">
                  <c:v>5</c:v>
                </c:pt>
                <c:pt idx="148" formatCode="0.000">
                  <c:v>5.5</c:v>
                </c:pt>
                <c:pt idx="149" formatCode="0.000">
                  <c:v>6</c:v>
                </c:pt>
                <c:pt idx="150" formatCode="0.000">
                  <c:v>6.5</c:v>
                </c:pt>
                <c:pt idx="151" formatCode="0.000">
                  <c:v>7</c:v>
                </c:pt>
                <c:pt idx="152" formatCode="0.000">
                  <c:v>7.5</c:v>
                </c:pt>
                <c:pt idx="153" formatCode="0.000">
                  <c:v>8</c:v>
                </c:pt>
                <c:pt idx="154" formatCode="0.000">
                  <c:v>8.5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18.75</c:v>
                </c:pt>
                <c:pt idx="164" formatCode="0.000">
                  <c:v>20</c:v>
                </c:pt>
                <c:pt idx="165" formatCode="0.000">
                  <c:v>22.5</c:v>
                </c:pt>
                <c:pt idx="166" formatCode="0.000">
                  <c:v>25</c:v>
                </c:pt>
                <c:pt idx="167" formatCode="0.000">
                  <c:v>27.5</c:v>
                </c:pt>
                <c:pt idx="168" formatCode="0.000">
                  <c:v>30</c:v>
                </c:pt>
                <c:pt idx="169" formatCode="0.000">
                  <c:v>32.5</c:v>
                </c:pt>
                <c:pt idx="170" formatCode="0.000">
                  <c:v>35</c:v>
                </c:pt>
                <c:pt idx="171" formatCode="0.000">
                  <c:v>40</c:v>
                </c:pt>
                <c:pt idx="172" formatCode="0.000">
                  <c:v>45</c:v>
                </c:pt>
                <c:pt idx="173" formatCode="0.000">
                  <c:v>50</c:v>
                </c:pt>
                <c:pt idx="174" formatCode="0.000">
                  <c:v>55</c:v>
                </c:pt>
                <c:pt idx="175" formatCode="0.000">
                  <c:v>60</c:v>
                </c:pt>
                <c:pt idx="176" formatCode="0.000">
                  <c:v>65</c:v>
                </c:pt>
                <c:pt idx="177" formatCode="0.000">
                  <c:v>70</c:v>
                </c:pt>
                <c:pt idx="178" formatCode="0.000">
                  <c:v>75</c:v>
                </c:pt>
                <c:pt idx="179" formatCode="0.000">
                  <c:v>80</c:v>
                </c:pt>
                <c:pt idx="180" formatCode="0.000">
                  <c:v>85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187.5</c:v>
                </c:pt>
                <c:pt idx="190" formatCode="0.000">
                  <c:v>200</c:v>
                </c:pt>
                <c:pt idx="191" formatCode="0.000">
                  <c:v>225</c:v>
                </c:pt>
                <c:pt idx="192" formatCode="0.000">
                  <c:v>250</c:v>
                </c:pt>
                <c:pt idx="193" formatCode="0.000">
                  <c:v>275</c:v>
                </c:pt>
                <c:pt idx="194" formatCode="0.000">
                  <c:v>300</c:v>
                </c:pt>
                <c:pt idx="195" formatCode="0.000">
                  <c:v>325</c:v>
                </c:pt>
                <c:pt idx="196" formatCode="0.000">
                  <c:v>350</c:v>
                </c:pt>
                <c:pt idx="197" formatCode="0.000">
                  <c:v>400</c:v>
                </c:pt>
                <c:pt idx="198" formatCode="0.000">
                  <c:v>450</c:v>
                </c:pt>
                <c:pt idx="199" formatCode="0.000">
                  <c:v>500</c:v>
                </c:pt>
                <c:pt idx="200" formatCode="0.000">
                  <c:v>550</c:v>
                </c:pt>
                <c:pt idx="201" formatCode="0.000">
                  <c:v>600</c:v>
                </c:pt>
                <c:pt idx="202" formatCode="0.000">
                  <c:v>650</c:v>
                </c:pt>
                <c:pt idx="203" formatCode="0.000">
                  <c:v>700</c:v>
                </c:pt>
                <c:pt idx="204" formatCode="0.000">
                  <c:v>750</c:v>
                </c:pt>
                <c:pt idx="205" formatCode="0.000">
                  <c:v>800</c:v>
                </c:pt>
                <c:pt idx="206" formatCode="0.000">
                  <c:v>850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srim20Ne_Al!$M$20:$M$228</c:f>
              <c:numCache>
                <c:formatCode>0.000</c:formatCode>
                <c:ptCount val="209"/>
                <c:pt idx="0">
                  <c:v>1E-3</c:v>
                </c:pt>
                <c:pt idx="1">
                  <c:v>1.0999999999999998E-3</c:v>
                </c:pt>
                <c:pt idx="2">
                  <c:v>1.0999999999999998E-3</c:v>
                </c:pt>
                <c:pt idx="3">
                  <c:v>1.2000000000000001E-3</c:v>
                </c:pt>
                <c:pt idx="4">
                  <c:v>1.2000000000000001E-3</c:v>
                </c:pt>
                <c:pt idx="5">
                  <c:v>1.2999999999999999E-3</c:v>
                </c:pt>
                <c:pt idx="6">
                  <c:v>1.2999999999999999E-3</c:v>
                </c:pt>
                <c:pt idx="7">
                  <c:v>1.4E-3</c:v>
                </c:pt>
                <c:pt idx="8">
                  <c:v>1.4E-3</c:v>
                </c:pt>
                <c:pt idx="9">
                  <c:v>1.5E-3</c:v>
                </c:pt>
                <c:pt idx="10">
                  <c:v>1.6000000000000001E-3</c:v>
                </c:pt>
                <c:pt idx="11">
                  <c:v>1.7000000000000001E-3</c:v>
                </c:pt>
                <c:pt idx="12">
                  <c:v>1.8E-3</c:v>
                </c:pt>
                <c:pt idx="13">
                  <c:v>1.8E-3</c:v>
                </c:pt>
                <c:pt idx="14">
                  <c:v>1.9E-3</c:v>
                </c:pt>
                <c:pt idx="15">
                  <c:v>2.1000000000000003E-3</c:v>
                </c:pt>
                <c:pt idx="16">
                  <c:v>2.1999999999999997E-3</c:v>
                </c:pt>
                <c:pt idx="17">
                  <c:v>2.3E-3</c:v>
                </c:pt>
                <c:pt idx="18">
                  <c:v>2.5000000000000001E-3</c:v>
                </c:pt>
                <c:pt idx="19">
                  <c:v>2.5999999999999999E-3</c:v>
                </c:pt>
                <c:pt idx="20">
                  <c:v>2.7000000000000001E-3</c:v>
                </c:pt>
                <c:pt idx="21">
                  <c:v>2.9000000000000002E-3</c:v>
                </c:pt>
                <c:pt idx="22">
                  <c:v>3.0000000000000001E-3</c:v>
                </c:pt>
                <c:pt idx="23">
                  <c:v>3.0999999999999999E-3</c:v>
                </c:pt>
                <c:pt idx="24">
                  <c:v>3.2000000000000002E-3</c:v>
                </c:pt>
                <c:pt idx="25">
                  <c:v>3.3E-3</c:v>
                </c:pt>
                <c:pt idx="26">
                  <c:v>3.5999999999999999E-3</c:v>
                </c:pt>
                <c:pt idx="27">
                  <c:v>3.8E-3</c:v>
                </c:pt>
                <c:pt idx="28">
                  <c:v>4.1000000000000003E-3</c:v>
                </c:pt>
                <c:pt idx="29">
                  <c:v>4.3999999999999994E-3</c:v>
                </c:pt>
                <c:pt idx="30">
                  <c:v>4.5999999999999999E-3</c:v>
                </c:pt>
                <c:pt idx="31">
                  <c:v>4.8999999999999998E-3</c:v>
                </c:pt>
                <c:pt idx="32">
                  <c:v>5.0999999999999995E-3</c:v>
                </c:pt>
                <c:pt idx="33">
                  <c:v>5.4000000000000003E-3</c:v>
                </c:pt>
                <c:pt idx="34">
                  <c:v>5.5999999999999999E-3</c:v>
                </c:pt>
                <c:pt idx="35">
                  <c:v>6.0999999999999995E-3</c:v>
                </c:pt>
                <c:pt idx="36">
                  <c:v>6.5000000000000006E-3</c:v>
                </c:pt>
                <c:pt idx="37">
                  <c:v>7.000000000000001E-3</c:v>
                </c:pt>
                <c:pt idx="38">
                  <c:v>7.3999999999999995E-3</c:v>
                </c:pt>
                <c:pt idx="39">
                  <c:v>7.9000000000000008E-3</c:v>
                </c:pt>
                <c:pt idx="40">
                  <c:v>8.3000000000000001E-3</c:v>
                </c:pt>
                <c:pt idx="41">
                  <c:v>9.1999999999999998E-3</c:v>
                </c:pt>
                <c:pt idx="42">
                  <c:v>0.01</c:v>
                </c:pt>
                <c:pt idx="43">
                  <c:v>1.09E-2</c:v>
                </c:pt>
                <c:pt idx="44">
                  <c:v>1.17E-2</c:v>
                </c:pt>
                <c:pt idx="45">
                  <c:v>1.2500000000000001E-2</c:v>
                </c:pt>
                <c:pt idx="46">
                  <c:v>1.3300000000000001E-2</c:v>
                </c:pt>
                <c:pt idx="47">
                  <c:v>1.4099999999999998E-2</c:v>
                </c:pt>
                <c:pt idx="48">
                  <c:v>1.49E-2</c:v>
                </c:pt>
                <c:pt idx="49">
                  <c:v>1.5599999999999999E-2</c:v>
                </c:pt>
                <c:pt idx="50">
                  <c:v>1.6400000000000001E-2</c:v>
                </c:pt>
                <c:pt idx="51">
                  <c:v>1.72E-2</c:v>
                </c:pt>
                <c:pt idx="52">
                  <c:v>1.8700000000000001E-2</c:v>
                </c:pt>
                <c:pt idx="53">
                  <c:v>2.0499999999999997E-2</c:v>
                </c:pt>
                <c:pt idx="54">
                  <c:v>2.23E-2</c:v>
                </c:pt>
                <c:pt idx="55">
                  <c:v>2.41E-2</c:v>
                </c:pt>
                <c:pt idx="56">
                  <c:v>2.58E-2</c:v>
                </c:pt>
                <c:pt idx="57">
                  <c:v>2.7500000000000004E-2</c:v>
                </c:pt>
                <c:pt idx="58">
                  <c:v>2.9199999999999997E-2</c:v>
                </c:pt>
                <c:pt idx="59">
                  <c:v>3.0800000000000001E-2</c:v>
                </c:pt>
                <c:pt idx="60">
                  <c:v>3.2399999999999998E-2</c:v>
                </c:pt>
                <c:pt idx="61">
                  <c:v>3.5299999999999998E-2</c:v>
                </c:pt>
                <c:pt idx="62">
                  <c:v>3.7900000000000003E-2</c:v>
                </c:pt>
                <c:pt idx="63">
                  <c:v>4.0300000000000002E-2</c:v>
                </c:pt>
                <c:pt idx="64">
                  <c:v>4.2499999999999996E-2</c:v>
                </c:pt>
                <c:pt idx="65">
                  <c:v>4.4600000000000001E-2</c:v>
                </c:pt>
                <c:pt idx="66">
                  <c:v>4.6700000000000005E-2</c:v>
                </c:pt>
                <c:pt idx="67">
                  <c:v>5.0599999999999999E-2</c:v>
                </c:pt>
                <c:pt idx="68">
                  <c:v>5.4300000000000001E-2</c:v>
                </c:pt>
                <c:pt idx="69">
                  <c:v>5.7899999999999993E-2</c:v>
                </c:pt>
                <c:pt idx="70">
                  <c:v>6.1399999999999996E-2</c:v>
                </c:pt>
                <c:pt idx="71">
                  <c:v>6.4799999999999996E-2</c:v>
                </c:pt>
                <c:pt idx="72">
                  <c:v>6.8100000000000008E-2</c:v>
                </c:pt>
                <c:pt idx="73">
                  <c:v>7.1300000000000002E-2</c:v>
                </c:pt>
                <c:pt idx="74">
                  <c:v>7.4399999999999994E-2</c:v>
                </c:pt>
                <c:pt idx="75">
                  <c:v>7.7399999999999997E-2</c:v>
                </c:pt>
                <c:pt idx="76">
                  <c:v>8.0200000000000007E-2</c:v>
                </c:pt>
                <c:pt idx="77">
                  <c:v>8.299999999999999E-2</c:v>
                </c:pt>
                <c:pt idx="78">
                  <c:v>8.8400000000000006E-2</c:v>
                </c:pt>
                <c:pt idx="79">
                  <c:v>9.4500000000000001E-2</c:v>
                </c:pt>
                <c:pt idx="80">
                  <c:v>0.1002</c:v>
                </c:pt>
                <c:pt idx="81">
                  <c:v>0.10529999999999999</c:v>
                </c:pt>
                <c:pt idx="82">
                  <c:v>0.11000000000000001</c:v>
                </c:pt>
                <c:pt idx="83">
                  <c:v>0.1142</c:v>
                </c:pt>
                <c:pt idx="84">
                  <c:v>0.1182</c:v>
                </c:pt>
                <c:pt idx="85">
                  <c:v>0.12179999999999999</c:v>
                </c:pt>
                <c:pt idx="86">
                  <c:v>0.12509999999999999</c:v>
                </c:pt>
                <c:pt idx="87">
                  <c:v>0.13100000000000001</c:v>
                </c:pt>
                <c:pt idx="88">
                  <c:v>0.13620000000000002</c:v>
                </c:pt>
                <c:pt idx="89">
                  <c:v>0.1406</c:v>
                </c:pt>
                <c:pt idx="90">
                  <c:v>0.14450000000000002</c:v>
                </c:pt>
                <c:pt idx="91">
                  <c:v>0.14799999999999999</c:v>
                </c:pt>
                <c:pt idx="92">
                  <c:v>0.15109999999999998</c:v>
                </c:pt>
                <c:pt idx="93">
                  <c:v>0.15660000000000002</c:v>
                </c:pt>
                <c:pt idx="94">
                  <c:v>0.16120000000000001</c:v>
                </c:pt>
                <c:pt idx="95">
                  <c:v>0.1651</c:v>
                </c:pt>
                <c:pt idx="96">
                  <c:v>0.16850000000000001</c:v>
                </c:pt>
                <c:pt idx="97">
                  <c:v>0.1714</c:v>
                </c:pt>
                <c:pt idx="98">
                  <c:v>0.1741</c:v>
                </c:pt>
                <c:pt idx="99">
                  <c:v>0.1764</c:v>
                </c:pt>
                <c:pt idx="100">
                  <c:v>0.17860000000000001</c:v>
                </c:pt>
                <c:pt idx="101">
                  <c:v>0.18049999999999999</c:v>
                </c:pt>
                <c:pt idx="102">
                  <c:v>0.18240000000000001</c:v>
                </c:pt>
                <c:pt idx="103">
                  <c:v>0.184</c:v>
                </c:pt>
                <c:pt idx="104">
                  <c:v>0.1875</c:v>
                </c:pt>
                <c:pt idx="105">
                  <c:v>0.19139999999999999</c:v>
                </c:pt>
                <c:pt idx="106">
                  <c:v>0.19490000000000002</c:v>
                </c:pt>
                <c:pt idx="107">
                  <c:v>0.19800000000000001</c:v>
                </c:pt>
                <c:pt idx="108">
                  <c:v>0.2009</c:v>
                </c:pt>
                <c:pt idx="109">
                  <c:v>0.20350000000000001</c:v>
                </c:pt>
                <c:pt idx="110">
                  <c:v>0.20590000000000003</c:v>
                </c:pt>
                <c:pt idx="111">
                  <c:v>0.20810000000000001</c:v>
                </c:pt>
                <c:pt idx="112">
                  <c:v>0.21030000000000001</c:v>
                </c:pt>
                <c:pt idx="113">
                  <c:v>0.21549999999999997</c:v>
                </c:pt>
                <c:pt idx="114">
                  <c:v>0.2203</c:v>
                </c:pt>
                <c:pt idx="115">
                  <c:v>0.22469999999999998</c:v>
                </c:pt>
                <c:pt idx="116">
                  <c:v>0.22879999999999998</c:v>
                </c:pt>
                <c:pt idx="117">
                  <c:v>0.23269999999999999</c:v>
                </c:pt>
                <c:pt idx="118">
                  <c:v>0.23630000000000001</c:v>
                </c:pt>
                <c:pt idx="119">
                  <c:v>0.24710000000000001</c:v>
                </c:pt>
                <c:pt idx="120">
                  <c:v>0.25700000000000001</c:v>
                </c:pt>
                <c:pt idx="121">
                  <c:v>0.26619999999999999</c:v>
                </c:pt>
                <c:pt idx="122">
                  <c:v>0.27490000000000003</c:v>
                </c:pt>
                <c:pt idx="123">
                  <c:v>0.28320000000000001</c:v>
                </c:pt>
                <c:pt idx="124">
                  <c:v>0.29110000000000003</c:v>
                </c:pt>
                <c:pt idx="125">
                  <c:v>0.29870000000000002</c:v>
                </c:pt>
                <c:pt idx="126">
                  <c:v>0.30609999999999998</c:v>
                </c:pt>
                <c:pt idx="127">
                  <c:v>0.31330000000000002</c:v>
                </c:pt>
                <c:pt idx="128">
                  <c:v>0.32029999999999997</c:v>
                </c:pt>
                <c:pt idx="129">
                  <c:v>0.32719999999999999</c:v>
                </c:pt>
                <c:pt idx="130">
                  <c:v>0.35070000000000001</c:v>
                </c:pt>
                <c:pt idx="131">
                  <c:v>0.3841</c:v>
                </c:pt>
                <c:pt idx="132">
                  <c:v>0.41539999999999999</c:v>
                </c:pt>
                <c:pt idx="133">
                  <c:v>0.44509999999999994</c:v>
                </c:pt>
                <c:pt idx="134">
                  <c:v>0.47350000000000003</c:v>
                </c:pt>
                <c:pt idx="135">
                  <c:v>0.50109999999999999</c:v>
                </c:pt>
                <c:pt idx="136">
                  <c:v>0.52790000000000004</c:v>
                </c:pt>
                <c:pt idx="137">
                  <c:v>0.55410000000000004</c:v>
                </c:pt>
                <c:pt idx="138">
                  <c:v>0.57990000000000008</c:v>
                </c:pt>
                <c:pt idx="139">
                  <c:v>0.67359999999999998</c:v>
                </c:pt>
                <c:pt idx="140">
                  <c:v>0.76190000000000002</c:v>
                </c:pt>
                <c:pt idx="141">
                  <c:v>0.84689999999999999</c:v>
                </c:pt>
                <c:pt idx="142">
                  <c:v>0.92949999999999999</c:v>
                </c:pt>
                <c:pt idx="143">
                  <c:v>1.01</c:v>
                </c:pt>
                <c:pt idx="144" formatCode="0.00">
                  <c:v>1.0900000000000001</c:v>
                </c:pt>
                <c:pt idx="145" formatCode="0.00">
                  <c:v>1.38</c:v>
                </c:pt>
                <c:pt idx="146" formatCode="0.00">
                  <c:v>1.66</c:v>
                </c:pt>
                <c:pt idx="147" formatCode="0.00">
                  <c:v>1.92</c:v>
                </c:pt>
                <c:pt idx="148" formatCode="0.00">
                  <c:v>2.17</c:v>
                </c:pt>
                <c:pt idx="149" formatCode="0.00">
                  <c:v>2.4300000000000002</c:v>
                </c:pt>
                <c:pt idx="150" formatCode="0.00">
                  <c:v>2.68</c:v>
                </c:pt>
                <c:pt idx="151" formatCode="0.00">
                  <c:v>2.93</c:v>
                </c:pt>
                <c:pt idx="152" formatCode="0.00">
                  <c:v>3.19</c:v>
                </c:pt>
                <c:pt idx="153" formatCode="0.00">
                  <c:v>3.45</c:v>
                </c:pt>
                <c:pt idx="154" formatCode="0.00">
                  <c:v>3.71</c:v>
                </c:pt>
                <c:pt idx="155" formatCode="0.00">
                  <c:v>3.98</c:v>
                </c:pt>
                <c:pt idx="156" formatCode="0.00">
                  <c:v>5</c:v>
                </c:pt>
                <c:pt idx="157" formatCode="0.00">
                  <c:v>6.46</c:v>
                </c:pt>
                <c:pt idx="158" formatCode="0.00">
                  <c:v>7.85</c:v>
                </c:pt>
                <c:pt idx="159" formatCode="0.00">
                  <c:v>9.2200000000000006</c:v>
                </c:pt>
                <c:pt idx="160" formatCode="0.00">
                  <c:v>10.58</c:v>
                </c:pt>
                <c:pt idx="161" formatCode="0.00">
                  <c:v>11.94</c:v>
                </c:pt>
                <c:pt idx="162" formatCode="0.00">
                  <c:v>13.32</c:v>
                </c:pt>
                <c:pt idx="163" formatCode="0.00">
                  <c:v>14.72</c:v>
                </c:pt>
                <c:pt idx="164" formatCode="0.00">
                  <c:v>16.14</c:v>
                </c:pt>
                <c:pt idx="165" formatCode="0.00">
                  <c:v>21.48</c:v>
                </c:pt>
                <c:pt idx="166" formatCode="0.00">
                  <c:v>26.49</c:v>
                </c:pt>
                <c:pt idx="167" formatCode="0.00">
                  <c:v>31.33</c:v>
                </c:pt>
                <c:pt idx="168" formatCode="0.00">
                  <c:v>36.07</c:v>
                </c:pt>
                <c:pt idx="169" formatCode="0.00">
                  <c:v>40.78</c:v>
                </c:pt>
                <c:pt idx="170" formatCode="0.00">
                  <c:v>45.53</c:v>
                </c:pt>
                <c:pt idx="171" formatCode="0.00">
                  <c:v>63.18</c:v>
                </c:pt>
                <c:pt idx="172" formatCode="0.00">
                  <c:v>79.569999999999993</c:v>
                </c:pt>
                <c:pt idx="173" formatCode="0.00">
                  <c:v>95.51</c:v>
                </c:pt>
                <c:pt idx="174" formatCode="0.00">
                  <c:v>111.3</c:v>
                </c:pt>
                <c:pt idx="175" formatCode="0.00">
                  <c:v>127.1</c:v>
                </c:pt>
                <c:pt idx="176" formatCode="0.00">
                  <c:v>142.99</c:v>
                </c:pt>
                <c:pt idx="177" formatCode="0.00">
                  <c:v>158.99</c:v>
                </c:pt>
                <c:pt idx="178" formatCode="0.00">
                  <c:v>175.15</c:v>
                </c:pt>
                <c:pt idx="179" formatCode="0.00">
                  <c:v>191.46</c:v>
                </c:pt>
                <c:pt idx="180" formatCode="0.00">
                  <c:v>207.93</c:v>
                </c:pt>
                <c:pt idx="181" formatCode="0.00">
                  <c:v>224.56</c:v>
                </c:pt>
                <c:pt idx="182" formatCode="0.00">
                  <c:v>287.58999999999997</c:v>
                </c:pt>
                <c:pt idx="183" formatCode="0.00">
                  <c:v>376.99</c:v>
                </c:pt>
                <c:pt idx="184" formatCode="0.00">
                  <c:v>460.44</c:v>
                </c:pt>
                <c:pt idx="185" formatCode="0.00">
                  <c:v>540.99</c:v>
                </c:pt>
                <c:pt idx="186" formatCode="0.00">
                  <c:v>619.97</c:v>
                </c:pt>
                <c:pt idx="187" formatCode="0.00">
                  <c:v>698.05</c:v>
                </c:pt>
                <c:pt idx="188" formatCode="0.00">
                  <c:v>775.59</c:v>
                </c:pt>
                <c:pt idx="189" formatCode="0.00">
                  <c:v>852.79</c:v>
                </c:pt>
                <c:pt idx="190" formatCode="0.00">
                  <c:v>929.75</c:v>
                </c:pt>
                <c:pt idx="191" formatCode="0.00">
                  <c:v>1220</c:v>
                </c:pt>
                <c:pt idx="192" formatCode="0.0">
                  <c:v>1480</c:v>
                </c:pt>
                <c:pt idx="193" formatCode="0.0">
                  <c:v>1730</c:v>
                </c:pt>
                <c:pt idx="194" formatCode="0.0">
                  <c:v>1960</c:v>
                </c:pt>
                <c:pt idx="195" formatCode="0.0">
                  <c:v>2200</c:v>
                </c:pt>
                <c:pt idx="196" formatCode="0.0">
                  <c:v>2420</c:v>
                </c:pt>
                <c:pt idx="197" formatCode="0.0">
                  <c:v>3250</c:v>
                </c:pt>
                <c:pt idx="198" formatCode="0.0">
                  <c:v>3970</c:v>
                </c:pt>
                <c:pt idx="199" formatCode="0.0">
                  <c:v>4650</c:v>
                </c:pt>
                <c:pt idx="200" formatCode="0.0">
                  <c:v>5280</c:v>
                </c:pt>
                <c:pt idx="201" formatCode="0.0">
                  <c:v>5890</c:v>
                </c:pt>
                <c:pt idx="202" formatCode="0.0">
                  <c:v>6470</c:v>
                </c:pt>
                <c:pt idx="203" formatCode="0.0">
                  <c:v>7040</c:v>
                </c:pt>
                <c:pt idx="204" formatCode="0.0">
                  <c:v>7580</c:v>
                </c:pt>
                <c:pt idx="205" formatCode="0.0">
                  <c:v>8109.9999999999991</c:v>
                </c:pt>
                <c:pt idx="206" formatCode="0.0">
                  <c:v>8620</c:v>
                </c:pt>
                <c:pt idx="207" formatCode="0.0">
                  <c:v>9110</c:v>
                </c:pt>
                <c:pt idx="208" formatCode="0.0">
                  <c:v>10930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DB8-4C59-B4BB-BBA93D2A202C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srim20Ne_Al!$D$20:$D$228</c:f>
              <c:numCache>
                <c:formatCode>0.000000</c:formatCode>
                <c:ptCount val="209"/>
                <c:pt idx="0">
                  <c:v>9.999949999999999E-6</c:v>
                </c:pt>
                <c:pt idx="1">
                  <c:v>1.1249950000000001E-5</c:v>
                </c:pt>
                <c:pt idx="2">
                  <c:v>1.2499949999999999E-5</c:v>
                </c:pt>
                <c:pt idx="3">
                  <c:v>1.374995E-5</c:v>
                </c:pt>
                <c:pt idx="4">
                  <c:v>1.499995E-5</c:v>
                </c:pt>
                <c:pt idx="5">
                  <c:v>1.6249950000000002E-5</c:v>
                </c:pt>
                <c:pt idx="6">
                  <c:v>1.7499950000000002E-5</c:v>
                </c:pt>
                <c:pt idx="7">
                  <c:v>1.8749950000000002E-5</c:v>
                </c:pt>
                <c:pt idx="8">
                  <c:v>1.9999950000000002E-5</c:v>
                </c:pt>
                <c:pt idx="9">
                  <c:v>2.2499950000000001E-5</c:v>
                </c:pt>
                <c:pt idx="10" formatCode="0.00000">
                  <c:v>2.4999950000000001E-5</c:v>
                </c:pt>
                <c:pt idx="11" formatCode="0.00000">
                  <c:v>2.7499950000000001E-5</c:v>
                </c:pt>
                <c:pt idx="12" formatCode="0.00000">
                  <c:v>2.9999950000000001E-5</c:v>
                </c:pt>
                <c:pt idx="13" formatCode="0.00000">
                  <c:v>3.249995E-5</c:v>
                </c:pt>
                <c:pt idx="14" formatCode="0.00000">
                  <c:v>3.499995E-5</c:v>
                </c:pt>
                <c:pt idx="15" formatCode="0.00000">
                  <c:v>3.999995E-5</c:v>
                </c:pt>
                <c:pt idx="16" formatCode="0.00000">
                  <c:v>4.4999950000000006E-5</c:v>
                </c:pt>
                <c:pt idx="17" formatCode="0.00000">
                  <c:v>4.9999950000000006E-5</c:v>
                </c:pt>
                <c:pt idx="18" formatCode="0.00000">
                  <c:v>5.5000000000000002E-5</c:v>
                </c:pt>
                <c:pt idx="19" formatCode="0.00000">
                  <c:v>5.9999999999999995E-5</c:v>
                </c:pt>
                <c:pt idx="20" formatCode="0.00000">
                  <c:v>6.4999999999999994E-5</c:v>
                </c:pt>
                <c:pt idx="21" formatCode="0.00000">
                  <c:v>6.9999999999999994E-5</c:v>
                </c:pt>
                <c:pt idx="22" formatCode="0.00000">
                  <c:v>7.5000000000000007E-5</c:v>
                </c:pt>
                <c:pt idx="23" formatCode="0.00000">
                  <c:v>8.0000000000000007E-5</c:v>
                </c:pt>
                <c:pt idx="24" formatCode="0.00000">
                  <c:v>8.4999999999999993E-5</c:v>
                </c:pt>
                <c:pt idx="25" formatCode="0.00000">
                  <c:v>8.9999999999999992E-5</c:v>
                </c:pt>
                <c:pt idx="26" formatCode="0.00000">
                  <c:v>1E-4</c:v>
                </c:pt>
                <c:pt idx="27" formatCode="0.00000">
                  <c:v>1.125E-4</c:v>
                </c:pt>
                <c:pt idx="28" formatCode="0.00000">
                  <c:v>1.25E-4</c:v>
                </c:pt>
                <c:pt idx="29" formatCode="0.00000">
                  <c:v>1.3749999999999998E-4</c:v>
                </c:pt>
                <c:pt idx="30" formatCode="0.00000">
                  <c:v>1.5000000000000001E-4</c:v>
                </c:pt>
                <c:pt idx="31" formatCode="0.00000">
                  <c:v>1.6249999999999999E-4</c:v>
                </c:pt>
                <c:pt idx="32" formatCode="0.00000">
                  <c:v>1.75E-4</c:v>
                </c:pt>
                <c:pt idx="33" formatCode="0.00000">
                  <c:v>1.875E-4</c:v>
                </c:pt>
                <c:pt idx="34" formatCode="0.00000">
                  <c:v>2.0000000000000001E-4</c:v>
                </c:pt>
                <c:pt idx="35" formatCode="0.00000">
                  <c:v>2.2499999999999999E-4</c:v>
                </c:pt>
                <c:pt idx="36" formatCode="0.00000">
                  <c:v>2.5000000000000001E-4</c:v>
                </c:pt>
                <c:pt idx="37" formatCode="0.00000">
                  <c:v>2.7499999999999996E-4</c:v>
                </c:pt>
                <c:pt idx="38" formatCode="0.00000">
                  <c:v>3.0000000000000003E-4</c:v>
                </c:pt>
                <c:pt idx="39" formatCode="0.00000">
                  <c:v>3.2499999999999999E-4</c:v>
                </c:pt>
                <c:pt idx="40" formatCode="0.00000">
                  <c:v>3.5E-4</c:v>
                </c:pt>
                <c:pt idx="41" formatCode="0.00000">
                  <c:v>4.0000000000000002E-4</c:v>
                </c:pt>
                <c:pt idx="42" formatCode="0.00000">
                  <c:v>4.4999999999999999E-4</c:v>
                </c:pt>
                <c:pt idx="43" formatCode="0.00000">
                  <c:v>5.0000000000000001E-4</c:v>
                </c:pt>
                <c:pt idx="44" formatCode="0.00000">
                  <c:v>5.4999999999999992E-4</c:v>
                </c:pt>
                <c:pt idx="45" formatCode="0.00000">
                  <c:v>6.0000000000000006E-4</c:v>
                </c:pt>
                <c:pt idx="46" formatCode="0.00000">
                  <c:v>6.4999999999999997E-4</c:v>
                </c:pt>
                <c:pt idx="47" formatCode="0.00000">
                  <c:v>6.9999999999999999E-4</c:v>
                </c:pt>
                <c:pt idx="48" formatCode="0.00000">
                  <c:v>7.5000000000000002E-4</c:v>
                </c:pt>
                <c:pt idx="49" formatCode="0.00000">
                  <c:v>8.0000000000000004E-4</c:v>
                </c:pt>
                <c:pt idx="50" formatCode="0.00000">
                  <c:v>8.5000000000000006E-4</c:v>
                </c:pt>
                <c:pt idx="51" formatCode="0.00000">
                  <c:v>8.9999999999999998E-4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1.6250000000000001E-3</c:v>
                </c:pt>
                <c:pt idx="58" formatCode="0.00000">
                  <c:v>1.7500000000000003E-3</c:v>
                </c:pt>
                <c:pt idx="59" formatCode="0.00000">
                  <c:v>1.8749999999999999E-3</c:v>
                </c:pt>
                <c:pt idx="60" formatCode="0.00000">
                  <c:v>2E-3</c:v>
                </c:pt>
                <c:pt idx="61" formatCode="0.00000">
                  <c:v>2.2499999999999998E-3</c:v>
                </c:pt>
                <c:pt idx="62" formatCode="0.00000">
                  <c:v>2.5000000000000001E-3</c:v>
                </c:pt>
                <c:pt idx="63" formatCode="0.00000">
                  <c:v>2.7499999999999998E-3</c:v>
                </c:pt>
                <c:pt idx="64" formatCode="0.00000">
                  <c:v>3.0000000000000001E-3</c:v>
                </c:pt>
                <c:pt idx="65" formatCode="0.00000">
                  <c:v>3.2500000000000003E-3</c:v>
                </c:pt>
                <c:pt idx="66" formatCode="0.00000">
                  <c:v>3.5000000000000005E-3</c:v>
                </c:pt>
                <c:pt idx="67" formatCode="0.00000">
                  <c:v>4.0000000000000001E-3</c:v>
                </c:pt>
                <c:pt idx="68" formatCode="0.00000">
                  <c:v>4.4999999999999997E-3</c:v>
                </c:pt>
                <c:pt idx="69" formatCode="0.00000">
                  <c:v>5.0000000000000001E-3</c:v>
                </c:pt>
                <c:pt idx="70" formatCode="0.00000">
                  <c:v>5.4999999999999997E-3</c:v>
                </c:pt>
                <c:pt idx="71" formatCode="0.00000">
                  <c:v>6.0000000000000001E-3</c:v>
                </c:pt>
                <c:pt idx="72" formatCode="0.00000">
                  <c:v>6.5000000000000006E-3</c:v>
                </c:pt>
                <c:pt idx="73" formatCode="0.00000">
                  <c:v>7.000000000000001E-3</c:v>
                </c:pt>
                <c:pt idx="74" formatCode="0.00000">
                  <c:v>7.4999999999999997E-3</c:v>
                </c:pt>
                <c:pt idx="75" formatCode="0.00000">
                  <c:v>8.0000000000000002E-3</c:v>
                </c:pt>
                <c:pt idx="76" formatCode="0.00000">
                  <c:v>8.5000000000000006E-3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1.3750000000000002E-2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1.7499999999999998E-2</c:v>
                </c:pt>
                <c:pt idx="85" formatCode="0.00000">
                  <c:v>1.8749999999999999E-2</c:v>
                </c:pt>
                <c:pt idx="86" formatCode="0.00000">
                  <c:v>0.02</c:v>
                </c:pt>
                <c:pt idx="87" formatCode="0.000">
                  <c:v>2.2499999999999999E-2</c:v>
                </c:pt>
                <c:pt idx="88" formatCode="0.000">
                  <c:v>2.5000000000000001E-2</c:v>
                </c:pt>
                <c:pt idx="89" formatCode="0.000">
                  <c:v>2.7500000000000004E-2</c:v>
                </c:pt>
                <c:pt idx="90" formatCode="0.000">
                  <c:v>0.03</c:v>
                </c:pt>
                <c:pt idx="91" formatCode="0.000">
                  <c:v>3.2500000000000001E-2</c:v>
                </c:pt>
                <c:pt idx="92" formatCode="0.000">
                  <c:v>3.4999999999999996E-2</c:v>
                </c:pt>
                <c:pt idx="93" formatCode="0.000">
                  <c:v>0.04</c:v>
                </c:pt>
                <c:pt idx="94" formatCode="0.000">
                  <c:v>4.4999999999999998E-2</c:v>
                </c:pt>
                <c:pt idx="95" formatCode="0.000">
                  <c:v>0.05</c:v>
                </c:pt>
                <c:pt idx="96" formatCode="0.000">
                  <c:v>5.5000000000000007E-2</c:v>
                </c:pt>
                <c:pt idx="97" formatCode="0.000">
                  <c:v>0.06</c:v>
                </c:pt>
                <c:pt idx="98" formatCode="0.000">
                  <c:v>6.5000000000000002E-2</c:v>
                </c:pt>
                <c:pt idx="99" formatCode="0.000">
                  <c:v>6.9999999999999993E-2</c:v>
                </c:pt>
                <c:pt idx="100" formatCode="0.000">
                  <c:v>7.4999999999999997E-2</c:v>
                </c:pt>
                <c:pt idx="101" formatCode="0.000">
                  <c:v>0.08</c:v>
                </c:pt>
                <c:pt idx="102" formatCode="0.000">
                  <c:v>8.4999999999999992E-2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0.1875</c:v>
                </c:pt>
                <c:pt idx="112" formatCode="0.000">
                  <c:v>0.2</c:v>
                </c:pt>
                <c:pt idx="113" formatCode="0.000">
                  <c:v>0.22500000000000001</c:v>
                </c:pt>
                <c:pt idx="114" formatCode="0.000">
                  <c:v>0.25</c:v>
                </c:pt>
                <c:pt idx="115" formatCode="0.000">
                  <c:v>0.27500000000000002</c:v>
                </c:pt>
                <c:pt idx="116" formatCode="0.000">
                  <c:v>0.3</c:v>
                </c:pt>
                <c:pt idx="117" formatCode="0.000">
                  <c:v>0.32500000000000001</c:v>
                </c:pt>
                <c:pt idx="118" formatCode="0.000">
                  <c:v>0.35</c:v>
                </c:pt>
                <c:pt idx="119" formatCode="0.000">
                  <c:v>0.4</c:v>
                </c:pt>
                <c:pt idx="120" formatCode="0.000">
                  <c:v>0.45</c:v>
                </c:pt>
                <c:pt idx="121" formatCode="0.000">
                  <c:v>0.5</c:v>
                </c:pt>
                <c:pt idx="122" formatCode="0.000">
                  <c:v>0.55000000000000004</c:v>
                </c:pt>
                <c:pt idx="123" formatCode="0.000">
                  <c:v>0.6</c:v>
                </c:pt>
                <c:pt idx="124" formatCode="0.000">
                  <c:v>0.65</c:v>
                </c:pt>
                <c:pt idx="125" formatCode="0.000">
                  <c:v>0.7</c:v>
                </c:pt>
                <c:pt idx="126" formatCode="0.000">
                  <c:v>0.75</c:v>
                </c:pt>
                <c:pt idx="127" formatCode="0.000">
                  <c:v>0.8</c:v>
                </c:pt>
                <c:pt idx="128" formatCode="0.000">
                  <c:v>0.85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1.875</c:v>
                </c:pt>
                <c:pt idx="138" formatCode="0.000">
                  <c:v>2</c:v>
                </c:pt>
                <c:pt idx="139" formatCode="0.000">
                  <c:v>2.25</c:v>
                </c:pt>
                <c:pt idx="140" formatCode="0.000">
                  <c:v>2.5</c:v>
                </c:pt>
                <c:pt idx="141" formatCode="0.000">
                  <c:v>2.75</c:v>
                </c:pt>
                <c:pt idx="142" formatCode="0.000">
                  <c:v>3</c:v>
                </c:pt>
                <c:pt idx="143" formatCode="0.000">
                  <c:v>3.25</c:v>
                </c:pt>
                <c:pt idx="144" formatCode="0.000">
                  <c:v>3.5</c:v>
                </c:pt>
                <c:pt idx="145" formatCode="0.000">
                  <c:v>4</c:v>
                </c:pt>
                <c:pt idx="146" formatCode="0.000">
                  <c:v>4.5</c:v>
                </c:pt>
                <c:pt idx="147" formatCode="0.000">
                  <c:v>5</c:v>
                </c:pt>
                <c:pt idx="148" formatCode="0.000">
                  <c:v>5.5</c:v>
                </c:pt>
                <c:pt idx="149" formatCode="0.000">
                  <c:v>6</c:v>
                </c:pt>
                <c:pt idx="150" formatCode="0.000">
                  <c:v>6.5</c:v>
                </c:pt>
                <c:pt idx="151" formatCode="0.000">
                  <c:v>7</c:v>
                </c:pt>
                <c:pt idx="152" formatCode="0.000">
                  <c:v>7.5</c:v>
                </c:pt>
                <c:pt idx="153" formatCode="0.000">
                  <c:v>8</c:v>
                </c:pt>
                <c:pt idx="154" formatCode="0.000">
                  <c:v>8.5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18.75</c:v>
                </c:pt>
                <c:pt idx="164" formatCode="0.000">
                  <c:v>20</c:v>
                </c:pt>
                <c:pt idx="165" formatCode="0.000">
                  <c:v>22.5</c:v>
                </c:pt>
                <c:pt idx="166" formatCode="0.000">
                  <c:v>25</c:v>
                </c:pt>
                <c:pt idx="167" formatCode="0.000">
                  <c:v>27.5</c:v>
                </c:pt>
                <c:pt idx="168" formatCode="0.000">
                  <c:v>30</c:v>
                </c:pt>
                <c:pt idx="169" formatCode="0.000">
                  <c:v>32.5</c:v>
                </c:pt>
                <c:pt idx="170" formatCode="0.000">
                  <c:v>35</c:v>
                </c:pt>
                <c:pt idx="171" formatCode="0.000">
                  <c:v>40</c:v>
                </c:pt>
                <c:pt idx="172" formatCode="0.000">
                  <c:v>45</c:v>
                </c:pt>
                <c:pt idx="173" formatCode="0.000">
                  <c:v>50</c:v>
                </c:pt>
                <c:pt idx="174" formatCode="0.000">
                  <c:v>55</c:v>
                </c:pt>
                <c:pt idx="175" formatCode="0.000">
                  <c:v>60</c:v>
                </c:pt>
                <c:pt idx="176" formatCode="0.000">
                  <c:v>65</c:v>
                </c:pt>
                <c:pt idx="177" formatCode="0.000">
                  <c:v>70</c:v>
                </c:pt>
                <c:pt idx="178" formatCode="0.000">
                  <c:v>75</c:v>
                </c:pt>
                <c:pt idx="179" formatCode="0.000">
                  <c:v>80</c:v>
                </c:pt>
                <c:pt idx="180" formatCode="0.000">
                  <c:v>85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187.5</c:v>
                </c:pt>
                <c:pt idx="190" formatCode="0.000">
                  <c:v>200</c:v>
                </c:pt>
                <c:pt idx="191" formatCode="0.000">
                  <c:v>225</c:v>
                </c:pt>
                <c:pt idx="192" formatCode="0.000">
                  <c:v>250</c:v>
                </c:pt>
                <c:pt idx="193" formatCode="0.000">
                  <c:v>275</c:v>
                </c:pt>
                <c:pt idx="194" formatCode="0.000">
                  <c:v>300</c:v>
                </c:pt>
                <c:pt idx="195" formatCode="0.000">
                  <c:v>325</c:v>
                </c:pt>
                <c:pt idx="196" formatCode="0.000">
                  <c:v>350</c:v>
                </c:pt>
                <c:pt idx="197" formatCode="0.000">
                  <c:v>400</c:v>
                </c:pt>
                <c:pt idx="198" formatCode="0.000">
                  <c:v>450</c:v>
                </c:pt>
                <c:pt idx="199" formatCode="0.000">
                  <c:v>500</c:v>
                </c:pt>
                <c:pt idx="200" formatCode="0.000">
                  <c:v>550</c:v>
                </c:pt>
                <c:pt idx="201" formatCode="0.000">
                  <c:v>600</c:v>
                </c:pt>
                <c:pt idx="202" formatCode="0.000">
                  <c:v>650</c:v>
                </c:pt>
                <c:pt idx="203" formatCode="0.000">
                  <c:v>700</c:v>
                </c:pt>
                <c:pt idx="204" formatCode="0.000">
                  <c:v>750</c:v>
                </c:pt>
                <c:pt idx="205" formatCode="0.000">
                  <c:v>800</c:v>
                </c:pt>
                <c:pt idx="206" formatCode="0.000">
                  <c:v>850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srim20Ne_Al!$P$20:$P$228</c:f>
              <c:numCache>
                <c:formatCode>0.000</c:formatCode>
                <c:ptCount val="209"/>
                <c:pt idx="0">
                  <c:v>6.9999999999999999E-4</c:v>
                </c:pt>
                <c:pt idx="1">
                  <c:v>8.0000000000000004E-4</c:v>
                </c:pt>
                <c:pt idx="2">
                  <c:v>8.0000000000000004E-4</c:v>
                </c:pt>
                <c:pt idx="3">
                  <c:v>8.9999999999999998E-4</c:v>
                </c:pt>
                <c:pt idx="4">
                  <c:v>8.9999999999999998E-4</c:v>
                </c:pt>
                <c:pt idx="5">
                  <c:v>8.9999999999999998E-4</c:v>
                </c:pt>
                <c:pt idx="6">
                  <c:v>1E-3</c:v>
                </c:pt>
                <c:pt idx="7">
                  <c:v>1E-3</c:v>
                </c:pt>
                <c:pt idx="8">
                  <c:v>1E-3</c:v>
                </c:pt>
                <c:pt idx="9">
                  <c:v>1.0999999999999998E-3</c:v>
                </c:pt>
                <c:pt idx="10">
                  <c:v>1.0999999999999998E-3</c:v>
                </c:pt>
                <c:pt idx="11">
                  <c:v>1.2000000000000001E-3</c:v>
                </c:pt>
                <c:pt idx="12">
                  <c:v>1.2999999999999999E-3</c:v>
                </c:pt>
                <c:pt idx="13">
                  <c:v>1.2999999999999999E-3</c:v>
                </c:pt>
                <c:pt idx="14">
                  <c:v>1.4E-3</c:v>
                </c:pt>
                <c:pt idx="15">
                  <c:v>1.5E-3</c:v>
                </c:pt>
                <c:pt idx="16">
                  <c:v>1.6000000000000001E-3</c:v>
                </c:pt>
                <c:pt idx="17">
                  <c:v>1.7000000000000001E-3</c:v>
                </c:pt>
                <c:pt idx="18">
                  <c:v>1.8E-3</c:v>
                </c:pt>
                <c:pt idx="19">
                  <c:v>1.9E-3</c:v>
                </c:pt>
                <c:pt idx="20">
                  <c:v>2E-3</c:v>
                </c:pt>
                <c:pt idx="21">
                  <c:v>2.1000000000000003E-3</c:v>
                </c:pt>
                <c:pt idx="22">
                  <c:v>2.1999999999999997E-3</c:v>
                </c:pt>
                <c:pt idx="23">
                  <c:v>2.1999999999999997E-3</c:v>
                </c:pt>
                <c:pt idx="24">
                  <c:v>2.3E-3</c:v>
                </c:pt>
                <c:pt idx="25">
                  <c:v>2.4000000000000002E-3</c:v>
                </c:pt>
                <c:pt idx="26">
                  <c:v>2.5999999999999999E-3</c:v>
                </c:pt>
                <c:pt idx="27">
                  <c:v>2.8E-3</c:v>
                </c:pt>
                <c:pt idx="28">
                  <c:v>3.0000000000000001E-3</c:v>
                </c:pt>
                <c:pt idx="29">
                  <c:v>3.2000000000000002E-3</c:v>
                </c:pt>
                <c:pt idx="30">
                  <c:v>3.3E-3</c:v>
                </c:pt>
                <c:pt idx="31">
                  <c:v>3.5000000000000005E-3</c:v>
                </c:pt>
                <c:pt idx="32">
                  <c:v>3.6999999999999997E-3</c:v>
                </c:pt>
                <c:pt idx="33">
                  <c:v>3.8999999999999998E-3</c:v>
                </c:pt>
                <c:pt idx="34">
                  <c:v>4.0000000000000001E-3</c:v>
                </c:pt>
                <c:pt idx="35">
                  <c:v>4.3999999999999994E-3</c:v>
                </c:pt>
                <c:pt idx="36">
                  <c:v>4.7000000000000002E-3</c:v>
                </c:pt>
                <c:pt idx="37">
                  <c:v>5.0000000000000001E-3</c:v>
                </c:pt>
                <c:pt idx="38">
                  <c:v>5.4000000000000003E-3</c:v>
                </c:pt>
                <c:pt idx="39">
                  <c:v>5.7000000000000002E-3</c:v>
                </c:pt>
                <c:pt idx="40">
                  <c:v>6.0000000000000001E-3</c:v>
                </c:pt>
                <c:pt idx="41">
                  <c:v>6.6E-3</c:v>
                </c:pt>
                <c:pt idx="42">
                  <c:v>7.1999999999999998E-3</c:v>
                </c:pt>
                <c:pt idx="43">
                  <c:v>7.7999999999999996E-3</c:v>
                </c:pt>
                <c:pt idx="44">
                  <c:v>8.3000000000000001E-3</c:v>
                </c:pt>
                <c:pt idx="45">
                  <c:v>8.8999999999999999E-3</c:v>
                </c:pt>
                <c:pt idx="46">
                  <c:v>9.4999999999999998E-3</c:v>
                </c:pt>
                <c:pt idx="47">
                  <c:v>0.01</c:v>
                </c:pt>
                <c:pt idx="48">
                  <c:v>1.06E-2</c:v>
                </c:pt>
                <c:pt idx="49">
                  <c:v>1.11E-2</c:v>
                </c:pt>
                <c:pt idx="50">
                  <c:v>1.17E-2</c:v>
                </c:pt>
                <c:pt idx="51">
                  <c:v>1.2199999999999999E-2</c:v>
                </c:pt>
                <c:pt idx="52">
                  <c:v>1.3300000000000001E-2</c:v>
                </c:pt>
                <c:pt idx="53">
                  <c:v>1.4599999999999998E-2</c:v>
                </c:pt>
                <c:pt idx="54">
                  <c:v>1.5900000000000001E-2</c:v>
                </c:pt>
                <c:pt idx="55">
                  <c:v>1.72E-2</c:v>
                </c:pt>
                <c:pt idx="56">
                  <c:v>1.8499999999999999E-2</c:v>
                </c:pt>
                <c:pt idx="57">
                  <c:v>1.9800000000000002E-2</c:v>
                </c:pt>
                <c:pt idx="58">
                  <c:v>2.1100000000000001E-2</c:v>
                </c:pt>
                <c:pt idx="59">
                  <c:v>2.23E-2</c:v>
                </c:pt>
                <c:pt idx="60">
                  <c:v>2.3599999999999999E-2</c:v>
                </c:pt>
                <c:pt idx="61">
                  <c:v>2.6100000000000002E-2</c:v>
                </c:pt>
                <c:pt idx="62">
                  <c:v>2.8499999999999998E-2</c:v>
                </c:pt>
                <c:pt idx="63">
                  <c:v>3.09E-2</c:v>
                </c:pt>
                <c:pt idx="64">
                  <c:v>3.3000000000000002E-2</c:v>
                </c:pt>
                <c:pt idx="65">
                  <c:v>3.5099999999999999E-2</c:v>
                </c:pt>
                <c:pt idx="66">
                  <c:v>3.7100000000000001E-2</c:v>
                </c:pt>
                <c:pt idx="67">
                  <c:v>4.0899999999999999E-2</c:v>
                </c:pt>
                <c:pt idx="68">
                  <c:v>4.4499999999999998E-2</c:v>
                </c:pt>
                <c:pt idx="69">
                  <c:v>4.7899999999999998E-2</c:v>
                </c:pt>
                <c:pt idx="70">
                  <c:v>5.1299999999999998E-2</c:v>
                </c:pt>
                <c:pt idx="71">
                  <c:v>5.4500000000000007E-2</c:v>
                </c:pt>
                <c:pt idx="72">
                  <c:v>5.7699999999999994E-2</c:v>
                </c:pt>
                <c:pt idx="73">
                  <c:v>6.0899999999999996E-2</c:v>
                </c:pt>
                <c:pt idx="74">
                  <c:v>6.4000000000000001E-2</c:v>
                </c:pt>
                <c:pt idx="75">
                  <c:v>6.7000000000000004E-2</c:v>
                </c:pt>
                <c:pt idx="76">
                  <c:v>6.9999999999999993E-2</c:v>
                </c:pt>
                <c:pt idx="77">
                  <c:v>7.2899999999999993E-2</c:v>
                </c:pt>
                <c:pt idx="78">
                  <c:v>7.8700000000000006E-2</c:v>
                </c:pt>
                <c:pt idx="79">
                  <c:v>8.5499999999999993E-2</c:v>
                </c:pt>
                <c:pt idx="80">
                  <c:v>9.2100000000000001E-2</c:v>
                </c:pt>
                <c:pt idx="81">
                  <c:v>9.8299999999999998E-2</c:v>
                </c:pt>
                <c:pt idx="82">
                  <c:v>0.1041</c:v>
                </c:pt>
                <c:pt idx="83">
                  <c:v>0.10969999999999999</c:v>
                </c:pt>
                <c:pt idx="84">
                  <c:v>0.1149</c:v>
                </c:pt>
                <c:pt idx="85">
                  <c:v>0.11979999999999999</c:v>
                </c:pt>
                <c:pt idx="86">
                  <c:v>0.12450000000000001</c:v>
                </c:pt>
                <c:pt idx="87">
                  <c:v>0.13300000000000001</c:v>
                </c:pt>
                <c:pt idx="88">
                  <c:v>0.14069999999999999</c:v>
                </c:pt>
                <c:pt idx="89">
                  <c:v>0.14760000000000001</c:v>
                </c:pt>
                <c:pt idx="90">
                  <c:v>0.15389999999999998</c:v>
                </c:pt>
                <c:pt idx="91">
                  <c:v>0.15960000000000002</c:v>
                </c:pt>
                <c:pt idx="92">
                  <c:v>0.1648</c:v>
                </c:pt>
                <c:pt idx="93">
                  <c:v>0.17399999999999999</c:v>
                </c:pt>
                <c:pt idx="94">
                  <c:v>0.18190000000000001</c:v>
                </c:pt>
                <c:pt idx="95">
                  <c:v>0.18890000000000001</c:v>
                </c:pt>
                <c:pt idx="96">
                  <c:v>0.1951</c:v>
                </c:pt>
                <c:pt idx="97">
                  <c:v>0.20059999999999997</c:v>
                </c:pt>
                <c:pt idx="98">
                  <c:v>0.2056</c:v>
                </c:pt>
                <c:pt idx="99">
                  <c:v>0.2102</c:v>
                </c:pt>
                <c:pt idx="100">
                  <c:v>0.21440000000000001</c:v>
                </c:pt>
                <c:pt idx="101">
                  <c:v>0.21829999999999999</c:v>
                </c:pt>
                <c:pt idx="102">
                  <c:v>0.22189999999999999</c:v>
                </c:pt>
                <c:pt idx="103">
                  <c:v>0.2253</c:v>
                </c:pt>
                <c:pt idx="104">
                  <c:v>0.23159999999999997</c:v>
                </c:pt>
                <c:pt idx="105">
                  <c:v>0.23849999999999999</c:v>
                </c:pt>
                <c:pt idx="106">
                  <c:v>0.24460000000000001</c:v>
                </c:pt>
                <c:pt idx="107">
                  <c:v>0.25009999999999999</c:v>
                </c:pt>
                <c:pt idx="108">
                  <c:v>0.25509999999999999</c:v>
                </c:pt>
                <c:pt idx="109">
                  <c:v>0.25979999999999998</c:v>
                </c:pt>
                <c:pt idx="110">
                  <c:v>0.2641</c:v>
                </c:pt>
                <c:pt idx="111">
                  <c:v>0.2681</c:v>
                </c:pt>
                <c:pt idx="112">
                  <c:v>0.27189999999999998</c:v>
                </c:pt>
                <c:pt idx="113">
                  <c:v>0.27890000000000004</c:v>
                </c:pt>
                <c:pt idx="114">
                  <c:v>0.28520000000000001</c:v>
                </c:pt>
                <c:pt idx="115">
                  <c:v>0.29100000000000004</c:v>
                </c:pt>
                <c:pt idx="116">
                  <c:v>0.2964</c:v>
                </c:pt>
                <c:pt idx="117">
                  <c:v>0.3014</c:v>
                </c:pt>
                <c:pt idx="118">
                  <c:v>0.30619999999999997</c:v>
                </c:pt>
                <c:pt idx="119">
                  <c:v>0.315</c:v>
                </c:pt>
                <c:pt idx="120">
                  <c:v>0.32300000000000001</c:v>
                </c:pt>
                <c:pt idx="121">
                  <c:v>0.33050000000000002</c:v>
                </c:pt>
                <c:pt idx="122">
                  <c:v>0.33750000000000002</c:v>
                </c:pt>
                <c:pt idx="123">
                  <c:v>0.34420000000000001</c:v>
                </c:pt>
                <c:pt idx="124">
                  <c:v>0.35059999999999997</c:v>
                </c:pt>
                <c:pt idx="125">
                  <c:v>0.35670000000000002</c:v>
                </c:pt>
                <c:pt idx="126">
                  <c:v>0.36259999999999998</c:v>
                </c:pt>
                <c:pt idx="127">
                  <c:v>0.36829999999999996</c:v>
                </c:pt>
                <c:pt idx="128">
                  <c:v>0.37380000000000002</c:v>
                </c:pt>
                <c:pt idx="129">
                  <c:v>0.37919999999999998</c:v>
                </c:pt>
                <c:pt idx="130">
                  <c:v>0.38969999999999999</c:v>
                </c:pt>
                <c:pt idx="131">
                  <c:v>0.40239999999999998</c:v>
                </c:pt>
                <c:pt idx="132">
                  <c:v>0.41459999999999997</c:v>
                </c:pt>
                <c:pt idx="133">
                  <c:v>0.42649999999999999</c:v>
                </c:pt>
                <c:pt idx="134">
                  <c:v>0.43819999999999998</c:v>
                </c:pt>
                <c:pt idx="135">
                  <c:v>0.44980000000000003</c:v>
                </c:pt>
                <c:pt idx="136">
                  <c:v>0.4612</c:v>
                </c:pt>
                <c:pt idx="137">
                  <c:v>0.47260000000000002</c:v>
                </c:pt>
                <c:pt idx="138">
                  <c:v>0.48390000000000005</c:v>
                </c:pt>
                <c:pt idx="139">
                  <c:v>0.50659999999999994</c:v>
                </c:pt>
                <c:pt idx="140">
                  <c:v>0.52960000000000007</c:v>
                </c:pt>
                <c:pt idx="141">
                  <c:v>0.55300000000000005</c:v>
                </c:pt>
                <c:pt idx="142">
                  <c:v>0.57689999999999997</c:v>
                </c:pt>
                <c:pt idx="143">
                  <c:v>0.60129999999999995</c:v>
                </c:pt>
                <c:pt idx="144">
                  <c:v>0.62640000000000007</c:v>
                </c:pt>
                <c:pt idx="145">
                  <c:v>0.6784</c:v>
                </c:pt>
                <c:pt idx="146">
                  <c:v>0.73319999999999996</c:v>
                </c:pt>
                <c:pt idx="147">
                  <c:v>0.79100000000000004</c:v>
                </c:pt>
                <c:pt idx="148">
                  <c:v>0.85189999999999999</c:v>
                </c:pt>
                <c:pt idx="149">
                  <c:v>0.91590000000000005</c:v>
                </c:pt>
                <c:pt idx="150">
                  <c:v>0.98320000000000007</c:v>
                </c:pt>
                <c:pt idx="151">
                  <c:v>1.05</c:v>
                </c:pt>
                <c:pt idx="152">
                  <c:v>1.1299999999999999</c:v>
                </c:pt>
                <c:pt idx="153">
                  <c:v>1.2</c:v>
                </c:pt>
                <c:pt idx="154">
                  <c:v>1.29</c:v>
                </c:pt>
                <c:pt idx="155" formatCode="0.00">
                  <c:v>1.37</c:v>
                </c:pt>
                <c:pt idx="156" formatCode="0.00">
                  <c:v>1.55</c:v>
                </c:pt>
                <c:pt idx="157" formatCode="0.00">
                  <c:v>1.79</c:v>
                </c:pt>
                <c:pt idx="158" formatCode="0.00">
                  <c:v>2.0499999999999998</c:v>
                </c:pt>
                <c:pt idx="159" formatCode="0.00">
                  <c:v>2.33</c:v>
                </c:pt>
                <c:pt idx="160" formatCode="0.00">
                  <c:v>2.63</c:v>
                </c:pt>
                <c:pt idx="161" formatCode="0.00">
                  <c:v>2.96</c:v>
                </c:pt>
                <c:pt idx="162" formatCode="0.00">
                  <c:v>3.3</c:v>
                </c:pt>
                <c:pt idx="163" formatCode="0.00">
                  <c:v>3.66</c:v>
                </c:pt>
                <c:pt idx="164" formatCode="0.00">
                  <c:v>4.04</c:v>
                </c:pt>
                <c:pt idx="165" formatCode="0.00">
                  <c:v>4.87</c:v>
                </c:pt>
                <c:pt idx="166" formatCode="0.00">
                  <c:v>5.76</c:v>
                </c:pt>
                <c:pt idx="167" formatCode="0.00">
                  <c:v>6.73</c:v>
                </c:pt>
                <c:pt idx="168" formatCode="0.00">
                  <c:v>7.76</c:v>
                </c:pt>
                <c:pt idx="169" formatCode="0.00">
                  <c:v>8.84</c:v>
                </c:pt>
                <c:pt idx="170" formatCode="0.00">
                  <c:v>10</c:v>
                </c:pt>
                <c:pt idx="171" formatCode="0.00">
                  <c:v>12.49</c:v>
                </c:pt>
                <c:pt idx="172" formatCode="0.00">
                  <c:v>15.21</c:v>
                </c:pt>
                <c:pt idx="173" formatCode="0.00">
                  <c:v>18.18</c:v>
                </c:pt>
                <c:pt idx="174" formatCode="0.00">
                  <c:v>21.36</c:v>
                </c:pt>
                <c:pt idx="175" formatCode="0.00">
                  <c:v>24.76</c:v>
                </c:pt>
                <c:pt idx="176" formatCode="0.00">
                  <c:v>28.38</c:v>
                </c:pt>
                <c:pt idx="177" formatCode="0.00">
                  <c:v>32.19</c:v>
                </c:pt>
                <c:pt idx="178" formatCode="0.00">
                  <c:v>36.21</c:v>
                </c:pt>
                <c:pt idx="179" formatCode="0.00">
                  <c:v>40.42</c:v>
                </c:pt>
                <c:pt idx="180" formatCode="0.00">
                  <c:v>44.82</c:v>
                </c:pt>
                <c:pt idx="181" formatCode="0.00">
                  <c:v>49.39</c:v>
                </c:pt>
                <c:pt idx="182" formatCode="0.00">
                  <c:v>59.08</c:v>
                </c:pt>
                <c:pt idx="183" formatCode="0.00">
                  <c:v>72.13</c:v>
                </c:pt>
                <c:pt idx="184" formatCode="0.00">
                  <c:v>86.17</c:v>
                </c:pt>
                <c:pt idx="185" formatCode="0.00">
                  <c:v>101.13</c:v>
                </c:pt>
                <c:pt idx="186" formatCode="0.00">
                  <c:v>116.95</c:v>
                </c:pt>
                <c:pt idx="187" formatCode="0.00">
                  <c:v>133.58000000000001</c:v>
                </c:pt>
                <c:pt idx="188" formatCode="0.00">
                  <c:v>150.97999999999999</c:v>
                </c:pt>
                <c:pt idx="189" formatCode="0.00">
                  <c:v>169.1</c:v>
                </c:pt>
                <c:pt idx="190" formatCode="0.00">
                  <c:v>187.89</c:v>
                </c:pt>
                <c:pt idx="191" formatCode="0.00">
                  <c:v>227.36</c:v>
                </c:pt>
                <c:pt idx="192" formatCode="0.00">
                  <c:v>269.08999999999997</c:v>
                </c:pt>
                <c:pt idx="193" formatCode="0.00">
                  <c:v>312.83999999999997</c:v>
                </c:pt>
                <c:pt idx="194" formatCode="0.00">
                  <c:v>358.36</c:v>
                </c:pt>
                <c:pt idx="195" formatCode="0.00">
                  <c:v>405.47</c:v>
                </c:pt>
                <c:pt idx="196" formatCode="0.00">
                  <c:v>453.98</c:v>
                </c:pt>
                <c:pt idx="197" formatCode="0.00">
                  <c:v>554.62</c:v>
                </c:pt>
                <c:pt idx="198" formatCode="0.00">
                  <c:v>659.16</c:v>
                </c:pt>
                <c:pt idx="199" formatCode="0.00">
                  <c:v>766.7</c:v>
                </c:pt>
                <c:pt idx="200" formatCode="0.00">
                  <c:v>876.54</c:v>
                </c:pt>
                <c:pt idx="201" formatCode="0.00">
                  <c:v>988.06</c:v>
                </c:pt>
                <c:pt idx="202" formatCode="0.00">
                  <c:v>1100</c:v>
                </c:pt>
                <c:pt idx="203" formatCode="0.00">
                  <c:v>1210</c:v>
                </c:pt>
                <c:pt idx="204" formatCode="0.00">
                  <c:v>1330</c:v>
                </c:pt>
                <c:pt idx="205" formatCode="0.00">
                  <c:v>1440</c:v>
                </c:pt>
                <c:pt idx="206" formatCode="0.00">
                  <c:v>1560</c:v>
                </c:pt>
                <c:pt idx="207" formatCode="0.00">
                  <c:v>1670</c:v>
                </c:pt>
                <c:pt idx="208" formatCode="0.00">
                  <c:v>1900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DB8-4C59-B4BB-BBA93D2A20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922024"/>
        <c:axId val="474925944"/>
      </c:scatterChart>
      <c:valAx>
        <c:axId val="474922024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4925944"/>
        <c:crosses val="autoZero"/>
        <c:crossBetween val="midCat"/>
        <c:majorUnit val="10"/>
      </c:valAx>
      <c:valAx>
        <c:axId val="474925944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4922024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7"/>
          <c:y val="4.2812810791813434E-2"/>
          <c:w val="0.28994361446264111"/>
          <c:h val="0.10935415124391513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srim20Ne_Au!$P$5</c:f>
          <c:strCache>
            <c:ptCount val="1"/>
            <c:pt idx="0">
              <c:v>srim20Ne_Au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srim20Ne_Au!$D$20:$D$228</c:f>
              <c:numCache>
                <c:formatCode>0.000000</c:formatCode>
                <c:ptCount val="209"/>
                <c:pt idx="0">
                  <c:v>9.999949999999999E-6</c:v>
                </c:pt>
                <c:pt idx="1">
                  <c:v>1.1249950000000001E-5</c:v>
                </c:pt>
                <c:pt idx="2">
                  <c:v>1.2499949999999999E-5</c:v>
                </c:pt>
                <c:pt idx="3">
                  <c:v>1.374995E-5</c:v>
                </c:pt>
                <c:pt idx="4">
                  <c:v>1.499995E-5</c:v>
                </c:pt>
                <c:pt idx="5">
                  <c:v>1.6249950000000002E-5</c:v>
                </c:pt>
                <c:pt idx="6">
                  <c:v>1.7499950000000002E-5</c:v>
                </c:pt>
                <c:pt idx="7">
                  <c:v>1.8749950000000002E-5</c:v>
                </c:pt>
                <c:pt idx="8">
                  <c:v>1.9999950000000002E-5</c:v>
                </c:pt>
                <c:pt idx="9">
                  <c:v>2.2499950000000001E-5</c:v>
                </c:pt>
                <c:pt idx="10" formatCode="0.00000">
                  <c:v>2.4999950000000001E-5</c:v>
                </c:pt>
                <c:pt idx="11" formatCode="0.00000">
                  <c:v>2.7499950000000001E-5</c:v>
                </c:pt>
                <c:pt idx="12" formatCode="0.00000">
                  <c:v>2.9999950000000001E-5</c:v>
                </c:pt>
                <c:pt idx="13" formatCode="0.00000">
                  <c:v>3.249995E-5</c:v>
                </c:pt>
                <c:pt idx="14" formatCode="0.00000">
                  <c:v>3.499995E-5</c:v>
                </c:pt>
                <c:pt idx="15" formatCode="0.00000">
                  <c:v>3.999995E-5</c:v>
                </c:pt>
                <c:pt idx="16" formatCode="0.00000">
                  <c:v>4.4999950000000006E-5</c:v>
                </c:pt>
                <c:pt idx="17" formatCode="0.00000">
                  <c:v>4.9999950000000006E-5</c:v>
                </c:pt>
                <c:pt idx="18" formatCode="0.00000">
                  <c:v>5.5000000000000002E-5</c:v>
                </c:pt>
                <c:pt idx="19" formatCode="0.00000">
                  <c:v>5.9999999999999995E-5</c:v>
                </c:pt>
                <c:pt idx="20" formatCode="0.00000">
                  <c:v>6.4999999999999994E-5</c:v>
                </c:pt>
                <c:pt idx="21" formatCode="0.00000">
                  <c:v>6.9999999999999994E-5</c:v>
                </c:pt>
                <c:pt idx="22" formatCode="0.00000">
                  <c:v>7.5000000000000007E-5</c:v>
                </c:pt>
                <c:pt idx="23" formatCode="0.00000">
                  <c:v>8.0000000000000007E-5</c:v>
                </c:pt>
                <c:pt idx="24" formatCode="0.00000">
                  <c:v>8.4999999999999993E-5</c:v>
                </c:pt>
                <c:pt idx="25" formatCode="0.00000">
                  <c:v>8.9999999999999992E-5</c:v>
                </c:pt>
                <c:pt idx="26" formatCode="0.00000">
                  <c:v>1E-4</c:v>
                </c:pt>
                <c:pt idx="27" formatCode="0.00000">
                  <c:v>1.125E-4</c:v>
                </c:pt>
                <c:pt idx="28" formatCode="0.00000">
                  <c:v>1.25E-4</c:v>
                </c:pt>
                <c:pt idx="29" formatCode="0.00000">
                  <c:v>1.3749999999999998E-4</c:v>
                </c:pt>
                <c:pt idx="30" formatCode="0.00000">
                  <c:v>1.5000000000000001E-4</c:v>
                </c:pt>
                <c:pt idx="31" formatCode="0.00000">
                  <c:v>1.6249999999999999E-4</c:v>
                </c:pt>
                <c:pt idx="32" formatCode="0.00000">
                  <c:v>1.75E-4</c:v>
                </c:pt>
                <c:pt idx="33" formatCode="0.00000">
                  <c:v>1.875E-4</c:v>
                </c:pt>
                <c:pt idx="34" formatCode="0.00000">
                  <c:v>2.0000000000000001E-4</c:v>
                </c:pt>
                <c:pt idx="35" formatCode="0.00000">
                  <c:v>2.2499999999999999E-4</c:v>
                </c:pt>
                <c:pt idx="36" formatCode="0.00000">
                  <c:v>2.5000000000000001E-4</c:v>
                </c:pt>
                <c:pt idx="37" formatCode="0.00000">
                  <c:v>2.7499999999999996E-4</c:v>
                </c:pt>
                <c:pt idx="38" formatCode="0.00000">
                  <c:v>3.0000000000000003E-4</c:v>
                </c:pt>
                <c:pt idx="39" formatCode="0.00000">
                  <c:v>3.2499999999999999E-4</c:v>
                </c:pt>
                <c:pt idx="40" formatCode="0.00000">
                  <c:v>3.5E-4</c:v>
                </c:pt>
                <c:pt idx="41" formatCode="0.00000">
                  <c:v>4.0000000000000002E-4</c:v>
                </c:pt>
                <c:pt idx="42" formatCode="0.00000">
                  <c:v>4.4999999999999999E-4</c:v>
                </c:pt>
                <c:pt idx="43" formatCode="0.00000">
                  <c:v>5.0000000000000001E-4</c:v>
                </c:pt>
                <c:pt idx="44" formatCode="0.00000">
                  <c:v>5.4999999999999992E-4</c:v>
                </c:pt>
                <c:pt idx="45" formatCode="0.00000">
                  <c:v>6.0000000000000006E-4</c:v>
                </c:pt>
                <c:pt idx="46" formatCode="0.00000">
                  <c:v>6.4999999999999997E-4</c:v>
                </c:pt>
                <c:pt idx="47" formatCode="0.00000">
                  <c:v>6.9999999999999999E-4</c:v>
                </c:pt>
                <c:pt idx="48" formatCode="0.00000">
                  <c:v>7.5000000000000002E-4</c:v>
                </c:pt>
                <c:pt idx="49" formatCode="0.00000">
                  <c:v>8.0000000000000004E-4</c:v>
                </c:pt>
                <c:pt idx="50" formatCode="0.00000">
                  <c:v>8.5000000000000006E-4</c:v>
                </c:pt>
                <c:pt idx="51" formatCode="0.00000">
                  <c:v>8.9999999999999998E-4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1.6250000000000001E-3</c:v>
                </c:pt>
                <c:pt idx="58" formatCode="0.00000">
                  <c:v>1.7500000000000003E-3</c:v>
                </c:pt>
                <c:pt idx="59" formatCode="0.00000">
                  <c:v>1.8749999999999999E-3</c:v>
                </c:pt>
                <c:pt idx="60" formatCode="0.00000">
                  <c:v>2E-3</c:v>
                </c:pt>
                <c:pt idx="61" formatCode="0.00000">
                  <c:v>2.2499999999999998E-3</c:v>
                </c:pt>
                <c:pt idx="62" formatCode="0.00000">
                  <c:v>2.5000000000000001E-3</c:v>
                </c:pt>
                <c:pt idx="63" formatCode="0.00000">
                  <c:v>2.7499999999999998E-3</c:v>
                </c:pt>
                <c:pt idx="64" formatCode="0.00000">
                  <c:v>3.0000000000000001E-3</c:v>
                </c:pt>
                <c:pt idx="65" formatCode="0.00000">
                  <c:v>3.2500000000000003E-3</c:v>
                </c:pt>
                <c:pt idx="66" formatCode="0.00000">
                  <c:v>3.5000000000000005E-3</c:v>
                </c:pt>
                <c:pt idx="67" formatCode="0.00000">
                  <c:v>4.0000000000000001E-3</c:v>
                </c:pt>
                <c:pt idx="68" formatCode="0.00000">
                  <c:v>4.4999999999999997E-3</c:v>
                </c:pt>
                <c:pt idx="69" formatCode="0.00000">
                  <c:v>5.0000000000000001E-3</c:v>
                </c:pt>
                <c:pt idx="70" formatCode="0.00000">
                  <c:v>5.4999999999999997E-3</c:v>
                </c:pt>
                <c:pt idx="71" formatCode="0.00000">
                  <c:v>6.0000000000000001E-3</c:v>
                </c:pt>
                <c:pt idx="72" formatCode="0.00000">
                  <c:v>6.5000000000000006E-3</c:v>
                </c:pt>
                <c:pt idx="73" formatCode="0.00000">
                  <c:v>7.000000000000001E-3</c:v>
                </c:pt>
                <c:pt idx="74" formatCode="0.00000">
                  <c:v>7.4999999999999997E-3</c:v>
                </c:pt>
                <c:pt idx="75" formatCode="0.00000">
                  <c:v>8.0000000000000002E-3</c:v>
                </c:pt>
                <c:pt idx="76" formatCode="0.00000">
                  <c:v>8.5000000000000006E-3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1.3750000000000002E-2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1.7499999999999998E-2</c:v>
                </c:pt>
                <c:pt idx="85" formatCode="0.00000">
                  <c:v>1.8749999999999999E-2</c:v>
                </c:pt>
                <c:pt idx="86" formatCode="0.00000">
                  <c:v>0.02</c:v>
                </c:pt>
                <c:pt idx="87" formatCode="0.000">
                  <c:v>2.2499999999999999E-2</c:v>
                </c:pt>
                <c:pt idx="88" formatCode="0.000">
                  <c:v>2.5000000000000001E-2</c:v>
                </c:pt>
                <c:pt idx="89" formatCode="0.000">
                  <c:v>2.7500000000000004E-2</c:v>
                </c:pt>
                <c:pt idx="90" formatCode="0.000">
                  <c:v>0.03</c:v>
                </c:pt>
                <c:pt idx="91" formatCode="0.000">
                  <c:v>3.2500000000000001E-2</c:v>
                </c:pt>
                <c:pt idx="92" formatCode="0.000">
                  <c:v>3.4999999999999996E-2</c:v>
                </c:pt>
                <c:pt idx="93" formatCode="0.000">
                  <c:v>0.04</c:v>
                </c:pt>
                <c:pt idx="94" formatCode="0.000">
                  <c:v>4.4999999999999998E-2</c:v>
                </c:pt>
                <c:pt idx="95" formatCode="0.000">
                  <c:v>0.05</c:v>
                </c:pt>
                <c:pt idx="96" formatCode="0.000">
                  <c:v>5.5000000000000007E-2</c:v>
                </c:pt>
                <c:pt idx="97" formatCode="0.000">
                  <c:v>0.06</c:v>
                </c:pt>
                <c:pt idx="98" formatCode="0.000">
                  <c:v>6.5000000000000002E-2</c:v>
                </c:pt>
                <c:pt idx="99" formatCode="0.000">
                  <c:v>6.9999999999999993E-2</c:v>
                </c:pt>
                <c:pt idx="100" formatCode="0.000">
                  <c:v>7.4999999999999997E-2</c:v>
                </c:pt>
                <c:pt idx="101" formatCode="0.000">
                  <c:v>0.08</c:v>
                </c:pt>
                <c:pt idx="102" formatCode="0.000">
                  <c:v>8.4999999999999992E-2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0.1875</c:v>
                </c:pt>
                <c:pt idx="112" formatCode="0.000">
                  <c:v>0.2</c:v>
                </c:pt>
                <c:pt idx="113" formatCode="0.000">
                  <c:v>0.22500000000000001</c:v>
                </c:pt>
                <c:pt idx="114" formatCode="0.000">
                  <c:v>0.25</c:v>
                </c:pt>
                <c:pt idx="115" formatCode="0.000">
                  <c:v>0.27500000000000002</c:v>
                </c:pt>
                <c:pt idx="116" formatCode="0.000">
                  <c:v>0.3</c:v>
                </c:pt>
                <c:pt idx="117" formatCode="0.000">
                  <c:v>0.32500000000000001</c:v>
                </c:pt>
                <c:pt idx="118" formatCode="0.000">
                  <c:v>0.35</c:v>
                </c:pt>
                <c:pt idx="119" formatCode="0.000">
                  <c:v>0.4</c:v>
                </c:pt>
                <c:pt idx="120" formatCode="0.000">
                  <c:v>0.45</c:v>
                </c:pt>
                <c:pt idx="121" formatCode="0.000">
                  <c:v>0.5</c:v>
                </c:pt>
                <c:pt idx="122" formatCode="0.000">
                  <c:v>0.55000000000000004</c:v>
                </c:pt>
                <c:pt idx="123" formatCode="0.000">
                  <c:v>0.6</c:v>
                </c:pt>
                <c:pt idx="124" formatCode="0.000">
                  <c:v>0.65</c:v>
                </c:pt>
                <c:pt idx="125" formatCode="0.000">
                  <c:v>0.7</c:v>
                </c:pt>
                <c:pt idx="126" formatCode="0.000">
                  <c:v>0.75</c:v>
                </c:pt>
                <c:pt idx="127" formatCode="0.000">
                  <c:v>0.8</c:v>
                </c:pt>
                <c:pt idx="128" formatCode="0.000">
                  <c:v>0.85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1.875</c:v>
                </c:pt>
                <c:pt idx="138" formatCode="0.000">
                  <c:v>2</c:v>
                </c:pt>
                <c:pt idx="139" formatCode="0.000">
                  <c:v>2.25</c:v>
                </c:pt>
                <c:pt idx="140" formatCode="0.000">
                  <c:v>2.5</c:v>
                </c:pt>
                <c:pt idx="141" formatCode="0.000">
                  <c:v>2.75</c:v>
                </c:pt>
                <c:pt idx="142" formatCode="0.000">
                  <c:v>3</c:v>
                </c:pt>
                <c:pt idx="143" formatCode="0.000">
                  <c:v>3.25</c:v>
                </c:pt>
                <c:pt idx="144" formatCode="0.000">
                  <c:v>3.5</c:v>
                </c:pt>
                <c:pt idx="145" formatCode="0.000">
                  <c:v>4</c:v>
                </c:pt>
                <c:pt idx="146" formatCode="0.000">
                  <c:v>4.5</c:v>
                </c:pt>
                <c:pt idx="147" formatCode="0.000">
                  <c:v>5</c:v>
                </c:pt>
                <c:pt idx="148" formatCode="0.000">
                  <c:v>5.5</c:v>
                </c:pt>
                <c:pt idx="149" formatCode="0.000">
                  <c:v>6</c:v>
                </c:pt>
                <c:pt idx="150" formatCode="0.000">
                  <c:v>6.5</c:v>
                </c:pt>
                <c:pt idx="151" formatCode="0.000">
                  <c:v>7</c:v>
                </c:pt>
                <c:pt idx="152" formatCode="0.000">
                  <c:v>7.5</c:v>
                </c:pt>
                <c:pt idx="153" formatCode="0.000">
                  <c:v>8</c:v>
                </c:pt>
                <c:pt idx="154" formatCode="0.000">
                  <c:v>8.5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18.75</c:v>
                </c:pt>
                <c:pt idx="164" formatCode="0.000">
                  <c:v>20</c:v>
                </c:pt>
                <c:pt idx="165" formatCode="0.000">
                  <c:v>22.5</c:v>
                </c:pt>
                <c:pt idx="166" formatCode="0.000">
                  <c:v>25</c:v>
                </c:pt>
                <c:pt idx="167" formatCode="0.000">
                  <c:v>27.5</c:v>
                </c:pt>
                <c:pt idx="168" formatCode="0.000">
                  <c:v>30</c:v>
                </c:pt>
                <c:pt idx="169" formatCode="0.000">
                  <c:v>32.5</c:v>
                </c:pt>
                <c:pt idx="170" formatCode="0.000">
                  <c:v>35</c:v>
                </c:pt>
                <c:pt idx="171" formatCode="0.000">
                  <c:v>40</c:v>
                </c:pt>
                <c:pt idx="172" formatCode="0.000">
                  <c:v>45</c:v>
                </c:pt>
                <c:pt idx="173" formatCode="0.000">
                  <c:v>50</c:v>
                </c:pt>
                <c:pt idx="174" formatCode="0.000">
                  <c:v>55</c:v>
                </c:pt>
                <c:pt idx="175" formatCode="0.000">
                  <c:v>60</c:v>
                </c:pt>
                <c:pt idx="176" formatCode="0.000">
                  <c:v>65</c:v>
                </c:pt>
                <c:pt idx="177" formatCode="0.000">
                  <c:v>70</c:v>
                </c:pt>
                <c:pt idx="178" formatCode="0.000">
                  <c:v>75</c:v>
                </c:pt>
                <c:pt idx="179" formatCode="0.000">
                  <c:v>80</c:v>
                </c:pt>
                <c:pt idx="180" formatCode="0.000">
                  <c:v>85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187.5</c:v>
                </c:pt>
                <c:pt idx="190" formatCode="0.000">
                  <c:v>200</c:v>
                </c:pt>
                <c:pt idx="191" formatCode="0.000">
                  <c:v>225</c:v>
                </c:pt>
                <c:pt idx="192" formatCode="0.000">
                  <c:v>250</c:v>
                </c:pt>
                <c:pt idx="193" formatCode="0.000">
                  <c:v>275</c:v>
                </c:pt>
                <c:pt idx="194" formatCode="0.000">
                  <c:v>300</c:v>
                </c:pt>
                <c:pt idx="195" formatCode="0.000">
                  <c:v>325</c:v>
                </c:pt>
                <c:pt idx="196" formatCode="0.000">
                  <c:v>350</c:v>
                </c:pt>
                <c:pt idx="197" formatCode="0.000">
                  <c:v>400</c:v>
                </c:pt>
                <c:pt idx="198" formatCode="0.000">
                  <c:v>450</c:v>
                </c:pt>
                <c:pt idx="199" formatCode="0.000">
                  <c:v>500</c:v>
                </c:pt>
                <c:pt idx="200" formatCode="0.000">
                  <c:v>550</c:v>
                </c:pt>
                <c:pt idx="201" formatCode="0.000">
                  <c:v>600</c:v>
                </c:pt>
                <c:pt idx="202" formatCode="0.000">
                  <c:v>650</c:v>
                </c:pt>
                <c:pt idx="203" formatCode="0.000">
                  <c:v>700</c:v>
                </c:pt>
                <c:pt idx="204" formatCode="0.000">
                  <c:v>750</c:v>
                </c:pt>
                <c:pt idx="205" formatCode="0.000">
                  <c:v>800</c:v>
                </c:pt>
                <c:pt idx="206" formatCode="0.000">
                  <c:v>850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srim20Ne_Au!$E$20:$E$228</c:f>
              <c:numCache>
                <c:formatCode>0.000E+00</c:formatCode>
                <c:ptCount val="209"/>
                <c:pt idx="0">
                  <c:v>6.7739999999999996E-3</c:v>
                </c:pt>
                <c:pt idx="1">
                  <c:v>7.1850000000000004E-3</c:v>
                </c:pt>
                <c:pt idx="2">
                  <c:v>7.5729999999999999E-3</c:v>
                </c:pt>
                <c:pt idx="3">
                  <c:v>7.9430000000000004E-3</c:v>
                </c:pt>
                <c:pt idx="4">
                  <c:v>8.2959999999999996E-3</c:v>
                </c:pt>
                <c:pt idx="5">
                  <c:v>8.6350000000000003E-3</c:v>
                </c:pt>
                <c:pt idx="6">
                  <c:v>8.9610000000000002E-3</c:v>
                </c:pt>
                <c:pt idx="7">
                  <c:v>9.2750000000000003E-3</c:v>
                </c:pt>
                <c:pt idx="8">
                  <c:v>9.58E-3</c:v>
                </c:pt>
                <c:pt idx="9">
                  <c:v>1.0160000000000001E-2</c:v>
                </c:pt>
                <c:pt idx="10">
                  <c:v>1.0710000000000001E-2</c:v>
                </c:pt>
                <c:pt idx="11">
                  <c:v>1.123E-2</c:v>
                </c:pt>
                <c:pt idx="12">
                  <c:v>1.1730000000000001E-2</c:v>
                </c:pt>
                <c:pt idx="13">
                  <c:v>1.221E-2</c:v>
                </c:pt>
                <c:pt idx="14">
                  <c:v>1.2670000000000001E-2</c:v>
                </c:pt>
                <c:pt idx="15">
                  <c:v>1.355E-2</c:v>
                </c:pt>
                <c:pt idx="16">
                  <c:v>1.4370000000000001E-2</c:v>
                </c:pt>
                <c:pt idx="17">
                  <c:v>1.515E-2</c:v>
                </c:pt>
                <c:pt idx="18">
                  <c:v>1.5890000000000001E-2</c:v>
                </c:pt>
                <c:pt idx="19">
                  <c:v>1.6590000000000001E-2</c:v>
                </c:pt>
                <c:pt idx="20">
                  <c:v>1.7270000000000001E-2</c:v>
                </c:pt>
                <c:pt idx="21">
                  <c:v>1.7919999999999998E-2</c:v>
                </c:pt>
                <c:pt idx="22">
                  <c:v>1.8550000000000001E-2</c:v>
                </c:pt>
                <c:pt idx="23">
                  <c:v>1.916E-2</c:v>
                </c:pt>
                <c:pt idx="24">
                  <c:v>1.975E-2</c:v>
                </c:pt>
                <c:pt idx="25">
                  <c:v>2.0320000000000001E-2</c:v>
                </c:pt>
                <c:pt idx="26">
                  <c:v>2.1420000000000002E-2</c:v>
                </c:pt>
                <c:pt idx="27">
                  <c:v>2.2720000000000001E-2</c:v>
                </c:pt>
                <c:pt idx="28">
                  <c:v>2.3949999999999999E-2</c:v>
                </c:pt>
                <c:pt idx="29">
                  <c:v>2.512E-2</c:v>
                </c:pt>
                <c:pt idx="30">
                  <c:v>2.623E-2</c:v>
                </c:pt>
                <c:pt idx="31">
                  <c:v>2.7310000000000001E-2</c:v>
                </c:pt>
                <c:pt idx="32">
                  <c:v>2.8340000000000001E-2</c:v>
                </c:pt>
                <c:pt idx="33">
                  <c:v>2.9329999999999998E-2</c:v>
                </c:pt>
                <c:pt idx="34">
                  <c:v>3.0290000000000001E-2</c:v>
                </c:pt>
                <c:pt idx="35">
                  <c:v>3.2129999999999999E-2</c:v>
                </c:pt>
                <c:pt idx="36">
                  <c:v>3.3869999999999997E-2</c:v>
                </c:pt>
                <c:pt idx="37">
                  <c:v>3.5520000000000003E-2</c:v>
                </c:pt>
                <c:pt idx="38">
                  <c:v>3.7100000000000001E-2</c:v>
                </c:pt>
                <c:pt idx="39">
                  <c:v>3.8620000000000002E-2</c:v>
                </c:pt>
                <c:pt idx="40">
                  <c:v>4.0070000000000001E-2</c:v>
                </c:pt>
                <c:pt idx="41">
                  <c:v>4.2840000000000003E-2</c:v>
                </c:pt>
                <c:pt idx="42">
                  <c:v>4.5440000000000001E-2</c:v>
                </c:pt>
                <c:pt idx="43">
                  <c:v>4.7899999999999998E-2</c:v>
                </c:pt>
                <c:pt idx="44">
                  <c:v>5.024E-2</c:v>
                </c:pt>
                <c:pt idx="45">
                  <c:v>5.2470000000000003E-2</c:v>
                </c:pt>
                <c:pt idx="46">
                  <c:v>5.4609999999999999E-2</c:v>
                </c:pt>
                <c:pt idx="47">
                  <c:v>5.6669999999999998E-2</c:v>
                </c:pt>
                <c:pt idx="48">
                  <c:v>5.8659999999999997E-2</c:v>
                </c:pt>
                <c:pt idx="49">
                  <c:v>6.0589999999999998E-2</c:v>
                </c:pt>
                <c:pt idx="50">
                  <c:v>6.2449999999999999E-2</c:v>
                </c:pt>
                <c:pt idx="51">
                  <c:v>6.4259999999999998E-2</c:v>
                </c:pt>
                <c:pt idx="52">
                  <c:v>6.7739999999999995E-2</c:v>
                </c:pt>
                <c:pt idx="53">
                  <c:v>7.1849999999999997E-2</c:v>
                </c:pt>
                <c:pt idx="54">
                  <c:v>7.5730000000000006E-2</c:v>
                </c:pt>
                <c:pt idx="55">
                  <c:v>7.9430000000000001E-2</c:v>
                </c:pt>
                <c:pt idx="56">
                  <c:v>8.2960000000000006E-2</c:v>
                </c:pt>
                <c:pt idx="57">
                  <c:v>8.6349999999999996E-2</c:v>
                </c:pt>
                <c:pt idx="58">
                  <c:v>8.9609999999999995E-2</c:v>
                </c:pt>
                <c:pt idx="59">
                  <c:v>9.2749999999999999E-2</c:v>
                </c:pt>
                <c:pt idx="60">
                  <c:v>9.5799999999999996E-2</c:v>
                </c:pt>
                <c:pt idx="61">
                  <c:v>0.1111</c:v>
                </c:pt>
                <c:pt idx="62">
                  <c:v>0.12470000000000001</c:v>
                </c:pt>
                <c:pt idx="63">
                  <c:v>0.1366</c:v>
                </c:pt>
                <c:pt idx="64">
                  <c:v>0.1469</c:v>
                </c:pt>
                <c:pt idx="65">
                  <c:v>0.15570000000000001</c:v>
                </c:pt>
                <c:pt idx="66">
                  <c:v>0.1633</c:v>
                </c:pt>
                <c:pt idx="67">
                  <c:v>0.17549999999999999</c:v>
                </c:pt>
                <c:pt idx="68">
                  <c:v>0.18509999999999999</c:v>
                </c:pt>
                <c:pt idx="69">
                  <c:v>0.19309999999999999</c:v>
                </c:pt>
                <c:pt idx="70">
                  <c:v>0.2001</c:v>
                </c:pt>
                <c:pt idx="71">
                  <c:v>0.20680000000000001</c:v>
                </c:pt>
                <c:pt idx="72">
                  <c:v>0.21329999999999999</c:v>
                </c:pt>
                <c:pt idx="73">
                  <c:v>0.21990000000000001</c:v>
                </c:pt>
                <c:pt idx="74">
                  <c:v>0.2266</c:v>
                </c:pt>
                <c:pt idx="75">
                  <c:v>0.23350000000000001</c:v>
                </c:pt>
                <c:pt idx="76">
                  <c:v>0.24060000000000001</c:v>
                </c:pt>
                <c:pt idx="77">
                  <c:v>0.248</c:v>
                </c:pt>
                <c:pt idx="78">
                  <c:v>0.26350000000000001</c:v>
                </c:pt>
                <c:pt idx="79">
                  <c:v>0.28420000000000001</c:v>
                </c:pt>
                <c:pt idx="80">
                  <c:v>0.30599999999999999</c:v>
                </c:pt>
                <c:pt idx="81">
                  <c:v>0.32879999999999998</c:v>
                </c:pt>
                <c:pt idx="82">
                  <c:v>0.35220000000000001</c:v>
                </c:pt>
                <c:pt idx="83">
                  <c:v>0.37609999999999999</c:v>
                </c:pt>
                <c:pt idx="84">
                  <c:v>0.40039999999999998</c:v>
                </c:pt>
                <c:pt idx="85">
                  <c:v>0.42480000000000001</c:v>
                </c:pt>
                <c:pt idx="86">
                  <c:v>0.44929999999999998</c:v>
                </c:pt>
                <c:pt idx="87">
                  <c:v>0.49819999999999998</c:v>
                </c:pt>
                <c:pt idx="88">
                  <c:v>0.5464</c:v>
                </c:pt>
                <c:pt idx="89">
                  <c:v>0.59360000000000002</c:v>
                </c:pt>
                <c:pt idx="90">
                  <c:v>0.63959999999999995</c:v>
                </c:pt>
                <c:pt idx="91">
                  <c:v>0.68430000000000002</c:v>
                </c:pt>
                <c:pt idx="92">
                  <c:v>0.72760000000000002</c:v>
                </c:pt>
                <c:pt idx="93">
                  <c:v>0.81020000000000003</c:v>
                </c:pt>
                <c:pt idx="94">
                  <c:v>0.88749999999999996</c:v>
                </c:pt>
                <c:pt idx="95">
                  <c:v>0.96</c:v>
                </c:pt>
                <c:pt idx="96">
                  <c:v>1.028</c:v>
                </c:pt>
                <c:pt idx="97">
                  <c:v>1.093</c:v>
                </c:pt>
                <c:pt idx="98">
                  <c:v>1.153</c:v>
                </c:pt>
                <c:pt idx="99">
                  <c:v>1.2110000000000001</c:v>
                </c:pt>
                <c:pt idx="100">
                  <c:v>1.266</c:v>
                </c:pt>
                <c:pt idx="101">
                  <c:v>1.319</c:v>
                </c:pt>
                <c:pt idx="102">
                  <c:v>1.369</c:v>
                </c:pt>
                <c:pt idx="103">
                  <c:v>1.417</c:v>
                </c:pt>
                <c:pt idx="104">
                  <c:v>1.5089999999999999</c:v>
                </c:pt>
                <c:pt idx="105">
                  <c:v>1.6140000000000001</c:v>
                </c:pt>
                <c:pt idx="106">
                  <c:v>1.7110000000000001</c:v>
                </c:pt>
                <c:pt idx="107">
                  <c:v>1.802</c:v>
                </c:pt>
                <c:pt idx="108">
                  <c:v>1.8859999999999999</c:v>
                </c:pt>
                <c:pt idx="109">
                  <c:v>1.966</c:v>
                </c:pt>
                <c:pt idx="110">
                  <c:v>2.04</c:v>
                </c:pt>
                <c:pt idx="111">
                  <c:v>2.11</c:v>
                </c:pt>
                <c:pt idx="112">
                  <c:v>2.1760000000000002</c:v>
                </c:pt>
                <c:pt idx="113">
                  <c:v>2.298</c:v>
                </c:pt>
                <c:pt idx="114">
                  <c:v>2.407</c:v>
                </c:pt>
                <c:pt idx="115">
                  <c:v>2.5049999999999999</c:v>
                </c:pt>
                <c:pt idx="116">
                  <c:v>2.5939999999999999</c:v>
                </c:pt>
                <c:pt idx="117">
                  <c:v>2.6739999999999999</c:v>
                </c:pt>
                <c:pt idx="118">
                  <c:v>2.7469999999999999</c:v>
                </c:pt>
                <c:pt idx="119">
                  <c:v>2.8719999999999999</c:v>
                </c:pt>
                <c:pt idx="120">
                  <c:v>2.976</c:v>
                </c:pt>
                <c:pt idx="121">
                  <c:v>3.0619999999999998</c:v>
                </c:pt>
                <c:pt idx="122">
                  <c:v>3.133</c:v>
                </c:pt>
                <c:pt idx="123">
                  <c:v>3.1920000000000002</c:v>
                </c:pt>
                <c:pt idx="124">
                  <c:v>3.24</c:v>
                </c:pt>
                <c:pt idx="125">
                  <c:v>3.2789999999999999</c:v>
                </c:pt>
                <c:pt idx="126">
                  <c:v>3.3109999999999999</c:v>
                </c:pt>
                <c:pt idx="127">
                  <c:v>3.3359999999999999</c:v>
                </c:pt>
                <c:pt idx="128">
                  <c:v>3.355</c:v>
                </c:pt>
                <c:pt idx="129">
                  <c:v>3.37</c:v>
                </c:pt>
                <c:pt idx="130">
                  <c:v>3.3879999999999999</c:v>
                </c:pt>
                <c:pt idx="131">
                  <c:v>3.3919999999999999</c:v>
                </c:pt>
                <c:pt idx="132">
                  <c:v>3.383</c:v>
                </c:pt>
                <c:pt idx="133">
                  <c:v>3.3639999999999999</c:v>
                </c:pt>
                <c:pt idx="134">
                  <c:v>3.3380000000000001</c:v>
                </c:pt>
                <c:pt idx="135">
                  <c:v>3.3069999999999999</c:v>
                </c:pt>
                <c:pt idx="136">
                  <c:v>3.2730000000000001</c:v>
                </c:pt>
                <c:pt idx="137">
                  <c:v>3.2370000000000001</c:v>
                </c:pt>
                <c:pt idx="138">
                  <c:v>3.1989999999999998</c:v>
                </c:pt>
                <c:pt idx="139">
                  <c:v>3.1389999999999998</c:v>
                </c:pt>
                <c:pt idx="140">
                  <c:v>3.0590000000000002</c:v>
                </c:pt>
                <c:pt idx="141">
                  <c:v>2.9820000000000002</c:v>
                </c:pt>
                <c:pt idx="142">
                  <c:v>2.9079999999999999</c:v>
                </c:pt>
                <c:pt idx="143">
                  <c:v>2.8359999999999999</c:v>
                </c:pt>
                <c:pt idx="144">
                  <c:v>2.7679999999999998</c:v>
                </c:pt>
                <c:pt idx="145">
                  <c:v>2.641</c:v>
                </c:pt>
                <c:pt idx="146">
                  <c:v>2.5259999999999998</c:v>
                </c:pt>
                <c:pt idx="147">
                  <c:v>2.423</c:v>
                </c:pt>
                <c:pt idx="148">
                  <c:v>2.3290000000000002</c:v>
                </c:pt>
                <c:pt idx="149">
                  <c:v>2.2440000000000002</c:v>
                </c:pt>
                <c:pt idx="150">
                  <c:v>2.1659999999999999</c:v>
                </c:pt>
                <c:pt idx="151">
                  <c:v>2.093</c:v>
                </c:pt>
                <c:pt idx="152">
                  <c:v>2.0259999999999998</c:v>
                </c:pt>
                <c:pt idx="153">
                  <c:v>1.9630000000000001</c:v>
                </c:pt>
                <c:pt idx="154">
                  <c:v>1.905</c:v>
                </c:pt>
                <c:pt idx="155">
                  <c:v>1.849</c:v>
                </c:pt>
                <c:pt idx="156">
                  <c:v>1.748</c:v>
                </c:pt>
                <c:pt idx="157">
                  <c:v>1.635</c:v>
                </c:pt>
                <c:pt idx="158">
                  <c:v>1.5349999999999999</c:v>
                </c:pt>
                <c:pt idx="159">
                  <c:v>1.4450000000000001</c:v>
                </c:pt>
                <c:pt idx="160">
                  <c:v>1.3640000000000001</c:v>
                </c:pt>
                <c:pt idx="161">
                  <c:v>1.292</c:v>
                </c:pt>
                <c:pt idx="162">
                  <c:v>1.226</c:v>
                </c:pt>
                <c:pt idx="163">
                  <c:v>1.167</c:v>
                </c:pt>
                <c:pt idx="164">
                  <c:v>1.113</c:v>
                </c:pt>
                <c:pt idx="165">
                  <c:v>1.022</c:v>
                </c:pt>
                <c:pt idx="166">
                  <c:v>0.94879999999999998</c:v>
                </c:pt>
                <c:pt idx="167">
                  <c:v>0.89129999999999998</c:v>
                </c:pt>
                <c:pt idx="168">
                  <c:v>0.84750000000000003</c:v>
                </c:pt>
                <c:pt idx="169">
                  <c:v>0.80059999999999998</c:v>
                </c:pt>
                <c:pt idx="170">
                  <c:v>0.75929999999999997</c:v>
                </c:pt>
                <c:pt idx="171">
                  <c:v>0.69010000000000005</c:v>
                </c:pt>
                <c:pt idx="172">
                  <c:v>0.6341</c:v>
                </c:pt>
                <c:pt idx="173">
                  <c:v>0.58779999999999999</c:v>
                </c:pt>
                <c:pt idx="174">
                  <c:v>0.54890000000000005</c:v>
                </c:pt>
                <c:pt idx="175">
                  <c:v>0.51570000000000005</c:v>
                </c:pt>
                <c:pt idx="176">
                  <c:v>0.48699999999999999</c:v>
                </c:pt>
                <c:pt idx="177">
                  <c:v>0.46200000000000002</c:v>
                </c:pt>
                <c:pt idx="178">
                  <c:v>0.43990000000000001</c:v>
                </c:pt>
                <c:pt idx="179">
                  <c:v>0.42020000000000002</c:v>
                </c:pt>
                <c:pt idx="180">
                  <c:v>0.4027</c:v>
                </c:pt>
                <c:pt idx="181">
                  <c:v>0.38690000000000002</c:v>
                </c:pt>
                <c:pt idx="182">
                  <c:v>0.35949999999999999</c:v>
                </c:pt>
                <c:pt idx="183">
                  <c:v>0.33160000000000001</c:v>
                </c:pt>
                <c:pt idx="184">
                  <c:v>0.30880000000000002</c:v>
                </c:pt>
                <c:pt idx="185">
                  <c:v>0.2898</c:v>
                </c:pt>
                <c:pt idx="186">
                  <c:v>0.2737</c:v>
                </c:pt>
                <c:pt idx="187">
                  <c:v>0.26</c:v>
                </c:pt>
                <c:pt idx="188">
                  <c:v>0.24809999999999999</c:v>
                </c:pt>
                <c:pt idx="189">
                  <c:v>0.23760000000000001</c:v>
                </c:pt>
                <c:pt idx="190">
                  <c:v>0.22839999999999999</c:v>
                </c:pt>
                <c:pt idx="191">
                  <c:v>0.21290000000000001</c:v>
                </c:pt>
                <c:pt idx="192">
                  <c:v>0.20039999999999999</c:v>
                </c:pt>
                <c:pt idx="193">
                  <c:v>0.19009999999999999</c:v>
                </c:pt>
                <c:pt idx="194">
                  <c:v>0.18149999999999999</c:v>
                </c:pt>
                <c:pt idx="195">
                  <c:v>0.17419999999999999</c:v>
                </c:pt>
                <c:pt idx="196">
                  <c:v>0.16789999999999999</c:v>
                </c:pt>
                <c:pt idx="197">
                  <c:v>0.15770000000000001</c:v>
                </c:pt>
                <c:pt idx="198">
                  <c:v>0.14979999999999999</c:v>
                </c:pt>
                <c:pt idx="199">
                  <c:v>0.14349999999999999</c:v>
                </c:pt>
                <c:pt idx="200">
                  <c:v>0.13850000000000001</c:v>
                </c:pt>
                <c:pt idx="201">
                  <c:v>0.1343</c:v>
                </c:pt>
                <c:pt idx="202">
                  <c:v>0.13089999999999999</c:v>
                </c:pt>
                <c:pt idx="203">
                  <c:v>0.128</c:v>
                </c:pt>
                <c:pt idx="204">
                  <c:v>0.12559999999999999</c:v>
                </c:pt>
                <c:pt idx="205">
                  <c:v>0.1235</c:v>
                </c:pt>
                <c:pt idx="206">
                  <c:v>0.12180000000000001</c:v>
                </c:pt>
                <c:pt idx="207">
                  <c:v>0.1202</c:v>
                </c:pt>
                <c:pt idx="208">
                  <c:v>0.1178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AA1-4D97-BA2B-10956521B3FD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srim20Ne_Au!$D$20:$D$228</c:f>
              <c:numCache>
                <c:formatCode>0.000000</c:formatCode>
                <c:ptCount val="209"/>
                <c:pt idx="0">
                  <c:v>9.999949999999999E-6</c:v>
                </c:pt>
                <c:pt idx="1">
                  <c:v>1.1249950000000001E-5</c:v>
                </c:pt>
                <c:pt idx="2">
                  <c:v>1.2499949999999999E-5</c:v>
                </c:pt>
                <c:pt idx="3">
                  <c:v>1.374995E-5</c:v>
                </c:pt>
                <c:pt idx="4">
                  <c:v>1.499995E-5</c:v>
                </c:pt>
                <c:pt idx="5">
                  <c:v>1.6249950000000002E-5</c:v>
                </c:pt>
                <c:pt idx="6">
                  <c:v>1.7499950000000002E-5</c:v>
                </c:pt>
                <c:pt idx="7">
                  <c:v>1.8749950000000002E-5</c:v>
                </c:pt>
                <c:pt idx="8">
                  <c:v>1.9999950000000002E-5</c:v>
                </c:pt>
                <c:pt idx="9">
                  <c:v>2.2499950000000001E-5</c:v>
                </c:pt>
                <c:pt idx="10" formatCode="0.00000">
                  <c:v>2.4999950000000001E-5</c:v>
                </c:pt>
                <c:pt idx="11" formatCode="0.00000">
                  <c:v>2.7499950000000001E-5</c:v>
                </c:pt>
                <c:pt idx="12" formatCode="0.00000">
                  <c:v>2.9999950000000001E-5</c:v>
                </c:pt>
                <c:pt idx="13" formatCode="0.00000">
                  <c:v>3.249995E-5</c:v>
                </c:pt>
                <c:pt idx="14" formatCode="0.00000">
                  <c:v>3.499995E-5</c:v>
                </c:pt>
                <c:pt idx="15" formatCode="0.00000">
                  <c:v>3.999995E-5</c:v>
                </c:pt>
                <c:pt idx="16" formatCode="0.00000">
                  <c:v>4.4999950000000006E-5</c:v>
                </c:pt>
                <c:pt idx="17" formatCode="0.00000">
                  <c:v>4.9999950000000006E-5</c:v>
                </c:pt>
                <c:pt idx="18" formatCode="0.00000">
                  <c:v>5.5000000000000002E-5</c:v>
                </c:pt>
                <c:pt idx="19" formatCode="0.00000">
                  <c:v>5.9999999999999995E-5</c:v>
                </c:pt>
                <c:pt idx="20" formatCode="0.00000">
                  <c:v>6.4999999999999994E-5</c:v>
                </c:pt>
                <c:pt idx="21" formatCode="0.00000">
                  <c:v>6.9999999999999994E-5</c:v>
                </c:pt>
                <c:pt idx="22" formatCode="0.00000">
                  <c:v>7.5000000000000007E-5</c:v>
                </c:pt>
                <c:pt idx="23" formatCode="0.00000">
                  <c:v>8.0000000000000007E-5</c:v>
                </c:pt>
                <c:pt idx="24" formatCode="0.00000">
                  <c:v>8.4999999999999993E-5</c:v>
                </c:pt>
                <c:pt idx="25" formatCode="0.00000">
                  <c:v>8.9999999999999992E-5</c:v>
                </c:pt>
                <c:pt idx="26" formatCode="0.00000">
                  <c:v>1E-4</c:v>
                </c:pt>
                <c:pt idx="27" formatCode="0.00000">
                  <c:v>1.125E-4</c:v>
                </c:pt>
                <c:pt idx="28" formatCode="0.00000">
                  <c:v>1.25E-4</c:v>
                </c:pt>
                <c:pt idx="29" formatCode="0.00000">
                  <c:v>1.3749999999999998E-4</c:v>
                </c:pt>
                <c:pt idx="30" formatCode="0.00000">
                  <c:v>1.5000000000000001E-4</c:v>
                </c:pt>
                <c:pt idx="31" formatCode="0.00000">
                  <c:v>1.6249999999999999E-4</c:v>
                </c:pt>
                <c:pt idx="32" formatCode="0.00000">
                  <c:v>1.75E-4</c:v>
                </c:pt>
                <c:pt idx="33" formatCode="0.00000">
                  <c:v>1.875E-4</c:v>
                </c:pt>
                <c:pt idx="34" formatCode="0.00000">
                  <c:v>2.0000000000000001E-4</c:v>
                </c:pt>
                <c:pt idx="35" formatCode="0.00000">
                  <c:v>2.2499999999999999E-4</c:v>
                </c:pt>
                <c:pt idx="36" formatCode="0.00000">
                  <c:v>2.5000000000000001E-4</c:v>
                </c:pt>
                <c:pt idx="37" formatCode="0.00000">
                  <c:v>2.7499999999999996E-4</c:v>
                </c:pt>
                <c:pt idx="38" formatCode="0.00000">
                  <c:v>3.0000000000000003E-4</c:v>
                </c:pt>
                <c:pt idx="39" formatCode="0.00000">
                  <c:v>3.2499999999999999E-4</c:v>
                </c:pt>
                <c:pt idx="40" formatCode="0.00000">
                  <c:v>3.5E-4</c:v>
                </c:pt>
                <c:pt idx="41" formatCode="0.00000">
                  <c:v>4.0000000000000002E-4</c:v>
                </c:pt>
                <c:pt idx="42" formatCode="0.00000">
                  <c:v>4.4999999999999999E-4</c:v>
                </c:pt>
                <c:pt idx="43" formatCode="0.00000">
                  <c:v>5.0000000000000001E-4</c:v>
                </c:pt>
                <c:pt idx="44" formatCode="0.00000">
                  <c:v>5.4999999999999992E-4</c:v>
                </c:pt>
                <c:pt idx="45" formatCode="0.00000">
                  <c:v>6.0000000000000006E-4</c:v>
                </c:pt>
                <c:pt idx="46" formatCode="0.00000">
                  <c:v>6.4999999999999997E-4</c:v>
                </c:pt>
                <c:pt idx="47" formatCode="0.00000">
                  <c:v>6.9999999999999999E-4</c:v>
                </c:pt>
                <c:pt idx="48" formatCode="0.00000">
                  <c:v>7.5000000000000002E-4</c:v>
                </c:pt>
                <c:pt idx="49" formatCode="0.00000">
                  <c:v>8.0000000000000004E-4</c:v>
                </c:pt>
                <c:pt idx="50" formatCode="0.00000">
                  <c:v>8.5000000000000006E-4</c:v>
                </c:pt>
                <c:pt idx="51" formatCode="0.00000">
                  <c:v>8.9999999999999998E-4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1.6250000000000001E-3</c:v>
                </c:pt>
                <c:pt idx="58" formatCode="0.00000">
                  <c:v>1.7500000000000003E-3</c:v>
                </c:pt>
                <c:pt idx="59" formatCode="0.00000">
                  <c:v>1.8749999999999999E-3</c:v>
                </c:pt>
                <c:pt idx="60" formatCode="0.00000">
                  <c:v>2E-3</c:v>
                </c:pt>
                <c:pt idx="61" formatCode="0.00000">
                  <c:v>2.2499999999999998E-3</c:v>
                </c:pt>
                <c:pt idx="62" formatCode="0.00000">
                  <c:v>2.5000000000000001E-3</c:v>
                </c:pt>
                <c:pt idx="63" formatCode="0.00000">
                  <c:v>2.7499999999999998E-3</c:v>
                </c:pt>
                <c:pt idx="64" formatCode="0.00000">
                  <c:v>3.0000000000000001E-3</c:v>
                </c:pt>
                <c:pt idx="65" formatCode="0.00000">
                  <c:v>3.2500000000000003E-3</c:v>
                </c:pt>
                <c:pt idx="66" formatCode="0.00000">
                  <c:v>3.5000000000000005E-3</c:v>
                </c:pt>
                <c:pt idx="67" formatCode="0.00000">
                  <c:v>4.0000000000000001E-3</c:v>
                </c:pt>
                <c:pt idx="68" formatCode="0.00000">
                  <c:v>4.4999999999999997E-3</c:v>
                </c:pt>
                <c:pt idx="69" formatCode="0.00000">
                  <c:v>5.0000000000000001E-3</c:v>
                </c:pt>
                <c:pt idx="70" formatCode="0.00000">
                  <c:v>5.4999999999999997E-3</c:v>
                </c:pt>
                <c:pt idx="71" formatCode="0.00000">
                  <c:v>6.0000000000000001E-3</c:v>
                </c:pt>
                <c:pt idx="72" formatCode="0.00000">
                  <c:v>6.5000000000000006E-3</c:v>
                </c:pt>
                <c:pt idx="73" formatCode="0.00000">
                  <c:v>7.000000000000001E-3</c:v>
                </c:pt>
                <c:pt idx="74" formatCode="0.00000">
                  <c:v>7.4999999999999997E-3</c:v>
                </c:pt>
                <c:pt idx="75" formatCode="0.00000">
                  <c:v>8.0000000000000002E-3</c:v>
                </c:pt>
                <c:pt idx="76" formatCode="0.00000">
                  <c:v>8.5000000000000006E-3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1.3750000000000002E-2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1.7499999999999998E-2</c:v>
                </c:pt>
                <c:pt idx="85" formatCode="0.00000">
                  <c:v>1.8749999999999999E-2</c:v>
                </c:pt>
                <c:pt idx="86" formatCode="0.00000">
                  <c:v>0.02</c:v>
                </c:pt>
                <c:pt idx="87" formatCode="0.000">
                  <c:v>2.2499999999999999E-2</c:v>
                </c:pt>
                <c:pt idx="88" formatCode="0.000">
                  <c:v>2.5000000000000001E-2</c:v>
                </c:pt>
                <c:pt idx="89" formatCode="0.000">
                  <c:v>2.7500000000000004E-2</c:v>
                </c:pt>
                <c:pt idx="90" formatCode="0.000">
                  <c:v>0.03</c:v>
                </c:pt>
                <c:pt idx="91" formatCode="0.000">
                  <c:v>3.2500000000000001E-2</c:v>
                </c:pt>
                <c:pt idx="92" formatCode="0.000">
                  <c:v>3.4999999999999996E-2</c:v>
                </c:pt>
                <c:pt idx="93" formatCode="0.000">
                  <c:v>0.04</c:v>
                </c:pt>
                <c:pt idx="94" formatCode="0.000">
                  <c:v>4.4999999999999998E-2</c:v>
                </c:pt>
                <c:pt idx="95" formatCode="0.000">
                  <c:v>0.05</c:v>
                </c:pt>
                <c:pt idx="96" formatCode="0.000">
                  <c:v>5.5000000000000007E-2</c:v>
                </c:pt>
                <c:pt idx="97" formatCode="0.000">
                  <c:v>0.06</c:v>
                </c:pt>
                <c:pt idx="98" formatCode="0.000">
                  <c:v>6.5000000000000002E-2</c:v>
                </c:pt>
                <c:pt idx="99" formatCode="0.000">
                  <c:v>6.9999999999999993E-2</c:v>
                </c:pt>
                <c:pt idx="100" formatCode="0.000">
                  <c:v>7.4999999999999997E-2</c:v>
                </c:pt>
                <c:pt idx="101" formatCode="0.000">
                  <c:v>0.08</c:v>
                </c:pt>
                <c:pt idx="102" formatCode="0.000">
                  <c:v>8.4999999999999992E-2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0.1875</c:v>
                </c:pt>
                <c:pt idx="112" formatCode="0.000">
                  <c:v>0.2</c:v>
                </c:pt>
                <c:pt idx="113" formatCode="0.000">
                  <c:v>0.22500000000000001</c:v>
                </c:pt>
                <c:pt idx="114" formatCode="0.000">
                  <c:v>0.25</c:v>
                </c:pt>
                <c:pt idx="115" formatCode="0.000">
                  <c:v>0.27500000000000002</c:v>
                </c:pt>
                <c:pt idx="116" formatCode="0.000">
                  <c:v>0.3</c:v>
                </c:pt>
                <c:pt idx="117" formatCode="0.000">
                  <c:v>0.32500000000000001</c:v>
                </c:pt>
                <c:pt idx="118" formatCode="0.000">
                  <c:v>0.35</c:v>
                </c:pt>
                <c:pt idx="119" formatCode="0.000">
                  <c:v>0.4</c:v>
                </c:pt>
                <c:pt idx="120" formatCode="0.000">
                  <c:v>0.45</c:v>
                </c:pt>
                <c:pt idx="121" formatCode="0.000">
                  <c:v>0.5</c:v>
                </c:pt>
                <c:pt idx="122" formatCode="0.000">
                  <c:v>0.55000000000000004</c:v>
                </c:pt>
                <c:pt idx="123" formatCode="0.000">
                  <c:v>0.6</c:v>
                </c:pt>
                <c:pt idx="124" formatCode="0.000">
                  <c:v>0.65</c:v>
                </c:pt>
                <c:pt idx="125" formatCode="0.000">
                  <c:v>0.7</c:v>
                </c:pt>
                <c:pt idx="126" formatCode="0.000">
                  <c:v>0.75</c:v>
                </c:pt>
                <c:pt idx="127" formatCode="0.000">
                  <c:v>0.8</c:v>
                </c:pt>
                <c:pt idx="128" formatCode="0.000">
                  <c:v>0.85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1.875</c:v>
                </c:pt>
                <c:pt idx="138" formatCode="0.000">
                  <c:v>2</c:v>
                </c:pt>
                <c:pt idx="139" formatCode="0.000">
                  <c:v>2.25</c:v>
                </c:pt>
                <c:pt idx="140" formatCode="0.000">
                  <c:v>2.5</c:v>
                </c:pt>
                <c:pt idx="141" formatCode="0.000">
                  <c:v>2.75</c:v>
                </c:pt>
                <c:pt idx="142" formatCode="0.000">
                  <c:v>3</c:v>
                </c:pt>
                <c:pt idx="143" formatCode="0.000">
                  <c:v>3.25</c:v>
                </c:pt>
                <c:pt idx="144" formatCode="0.000">
                  <c:v>3.5</c:v>
                </c:pt>
                <c:pt idx="145" formatCode="0.000">
                  <c:v>4</c:v>
                </c:pt>
                <c:pt idx="146" formatCode="0.000">
                  <c:v>4.5</c:v>
                </c:pt>
                <c:pt idx="147" formatCode="0.000">
                  <c:v>5</c:v>
                </c:pt>
                <c:pt idx="148" formatCode="0.000">
                  <c:v>5.5</c:v>
                </c:pt>
                <c:pt idx="149" formatCode="0.000">
                  <c:v>6</c:v>
                </c:pt>
                <c:pt idx="150" formatCode="0.000">
                  <c:v>6.5</c:v>
                </c:pt>
                <c:pt idx="151" formatCode="0.000">
                  <c:v>7</c:v>
                </c:pt>
                <c:pt idx="152" formatCode="0.000">
                  <c:v>7.5</c:v>
                </c:pt>
                <c:pt idx="153" formatCode="0.000">
                  <c:v>8</c:v>
                </c:pt>
                <c:pt idx="154" formatCode="0.000">
                  <c:v>8.5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18.75</c:v>
                </c:pt>
                <c:pt idx="164" formatCode="0.000">
                  <c:v>20</c:v>
                </c:pt>
                <c:pt idx="165" formatCode="0.000">
                  <c:v>22.5</c:v>
                </c:pt>
                <c:pt idx="166" formatCode="0.000">
                  <c:v>25</c:v>
                </c:pt>
                <c:pt idx="167" formatCode="0.000">
                  <c:v>27.5</c:v>
                </c:pt>
                <c:pt idx="168" formatCode="0.000">
                  <c:v>30</c:v>
                </c:pt>
                <c:pt idx="169" formatCode="0.000">
                  <c:v>32.5</c:v>
                </c:pt>
                <c:pt idx="170" formatCode="0.000">
                  <c:v>35</c:v>
                </c:pt>
                <c:pt idx="171" formatCode="0.000">
                  <c:v>40</c:v>
                </c:pt>
                <c:pt idx="172" formatCode="0.000">
                  <c:v>45</c:v>
                </c:pt>
                <c:pt idx="173" formatCode="0.000">
                  <c:v>50</c:v>
                </c:pt>
                <c:pt idx="174" formatCode="0.000">
                  <c:v>55</c:v>
                </c:pt>
                <c:pt idx="175" formatCode="0.000">
                  <c:v>60</c:v>
                </c:pt>
                <c:pt idx="176" formatCode="0.000">
                  <c:v>65</c:v>
                </c:pt>
                <c:pt idx="177" formatCode="0.000">
                  <c:v>70</c:v>
                </c:pt>
                <c:pt idx="178" formatCode="0.000">
                  <c:v>75</c:v>
                </c:pt>
                <c:pt idx="179" formatCode="0.000">
                  <c:v>80</c:v>
                </c:pt>
                <c:pt idx="180" formatCode="0.000">
                  <c:v>85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187.5</c:v>
                </c:pt>
                <c:pt idx="190" formatCode="0.000">
                  <c:v>200</c:v>
                </c:pt>
                <c:pt idx="191" formatCode="0.000">
                  <c:v>225</c:v>
                </c:pt>
                <c:pt idx="192" formatCode="0.000">
                  <c:v>250</c:v>
                </c:pt>
                <c:pt idx="193" formatCode="0.000">
                  <c:v>275</c:v>
                </c:pt>
                <c:pt idx="194" formatCode="0.000">
                  <c:v>300</c:v>
                </c:pt>
                <c:pt idx="195" formatCode="0.000">
                  <c:v>325</c:v>
                </c:pt>
                <c:pt idx="196" formatCode="0.000">
                  <c:v>350</c:v>
                </c:pt>
                <c:pt idx="197" formatCode="0.000">
                  <c:v>400</c:v>
                </c:pt>
                <c:pt idx="198" formatCode="0.000">
                  <c:v>450</c:v>
                </c:pt>
                <c:pt idx="199" formatCode="0.000">
                  <c:v>500</c:v>
                </c:pt>
                <c:pt idx="200" formatCode="0.000">
                  <c:v>550</c:v>
                </c:pt>
                <c:pt idx="201" formatCode="0.000">
                  <c:v>600</c:v>
                </c:pt>
                <c:pt idx="202" formatCode="0.000">
                  <c:v>650</c:v>
                </c:pt>
                <c:pt idx="203" formatCode="0.000">
                  <c:v>700</c:v>
                </c:pt>
                <c:pt idx="204" formatCode="0.000">
                  <c:v>750</c:v>
                </c:pt>
                <c:pt idx="205" formatCode="0.000">
                  <c:v>800</c:v>
                </c:pt>
                <c:pt idx="206" formatCode="0.000">
                  <c:v>850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srim20Ne_Au!$F$20:$F$228</c:f>
              <c:numCache>
                <c:formatCode>0.000E+00</c:formatCode>
                <c:ptCount val="209"/>
                <c:pt idx="0">
                  <c:v>3.1109999999999999E-2</c:v>
                </c:pt>
                <c:pt idx="1">
                  <c:v>3.3020000000000001E-2</c:v>
                </c:pt>
                <c:pt idx="2">
                  <c:v>3.4810000000000001E-2</c:v>
                </c:pt>
                <c:pt idx="3">
                  <c:v>3.6490000000000002E-2</c:v>
                </c:pt>
                <c:pt idx="4">
                  <c:v>3.807E-2</c:v>
                </c:pt>
                <c:pt idx="5">
                  <c:v>3.9579999999999997E-2</c:v>
                </c:pt>
                <c:pt idx="6">
                  <c:v>4.1009999999999998E-2</c:v>
                </c:pt>
                <c:pt idx="7">
                  <c:v>4.2369999999999998E-2</c:v>
                </c:pt>
                <c:pt idx="8">
                  <c:v>4.3679999999999997E-2</c:v>
                </c:pt>
                <c:pt idx="9">
                  <c:v>4.614E-2</c:v>
                </c:pt>
                <c:pt idx="10">
                  <c:v>4.8419999999999998E-2</c:v>
                </c:pt>
                <c:pt idx="11">
                  <c:v>5.0540000000000002E-2</c:v>
                </c:pt>
                <c:pt idx="12">
                  <c:v>5.2540000000000003E-2</c:v>
                </c:pt>
                <c:pt idx="13">
                  <c:v>5.441E-2</c:v>
                </c:pt>
                <c:pt idx="14">
                  <c:v>5.6189999999999997E-2</c:v>
                </c:pt>
                <c:pt idx="15">
                  <c:v>5.9479999999999998E-2</c:v>
                </c:pt>
                <c:pt idx="16">
                  <c:v>6.2469999999999998E-2</c:v>
                </c:pt>
                <c:pt idx="17">
                  <c:v>6.522E-2</c:v>
                </c:pt>
                <c:pt idx="18">
                  <c:v>6.7760000000000001E-2</c:v>
                </c:pt>
                <c:pt idx="19">
                  <c:v>7.0120000000000002E-2</c:v>
                </c:pt>
                <c:pt idx="20">
                  <c:v>7.2319999999999995E-2</c:v>
                </c:pt>
                <c:pt idx="21">
                  <c:v>7.4389999999999998E-2</c:v>
                </c:pt>
                <c:pt idx="22">
                  <c:v>7.6340000000000005E-2</c:v>
                </c:pt>
                <c:pt idx="23">
                  <c:v>7.8179999999999999E-2</c:v>
                </c:pt>
                <c:pt idx="24">
                  <c:v>7.9930000000000001E-2</c:v>
                </c:pt>
                <c:pt idx="25">
                  <c:v>8.158E-2</c:v>
                </c:pt>
                <c:pt idx="26">
                  <c:v>8.4669999999999995E-2</c:v>
                </c:pt>
                <c:pt idx="27">
                  <c:v>8.8150000000000006E-2</c:v>
                </c:pt>
                <c:pt idx="28">
                  <c:v>9.1300000000000006E-2</c:v>
                </c:pt>
                <c:pt idx="29">
                  <c:v>9.4159999999999994E-2</c:v>
                </c:pt>
                <c:pt idx="30">
                  <c:v>9.6780000000000005E-2</c:v>
                </c:pt>
                <c:pt idx="31">
                  <c:v>9.919E-2</c:v>
                </c:pt>
                <c:pt idx="32">
                  <c:v>0.1014</c:v>
                </c:pt>
                <c:pt idx="33">
                  <c:v>0.10349999999999999</c:v>
                </c:pt>
                <c:pt idx="34">
                  <c:v>0.10539999999999999</c:v>
                </c:pt>
                <c:pt idx="35">
                  <c:v>0.109</c:v>
                </c:pt>
                <c:pt idx="36">
                  <c:v>0.11210000000000001</c:v>
                </c:pt>
                <c:pt idx="37">
                  <c:v>0.1148</c:v>
                </c:pt>
                <c:pt idx="38">
                  <c:v>0.1174</c:v>
                </c:pt>
                <c:pt idx="39">
                  <c:v>0.1196</c:v>
                </c:pt>
                <c:pt idx="40">
                  <c:v>0.1217</c:v>
                </c:pt>
                <c:pt idx="41">
                  <c:v>0.12529999999999999</c:v>
                </c:pt>
                <c:pt idx="42">
                  <c:v>0.12839999999999999</c:v>
                </c:pt>
                <c:pt idx="43">
                  <c:v>0.13100000000000001</c:v>
                </c:pt>
                <c:pt idx="44">
                  <c:v>0.1333</c:v>
                </c:pt>
                <c:pt idx="45">
                  <c:v>0.1353</c:v>
                </c:pt>
                <c:pt idx="46">
                  <c:v>0.1371</c:v>
                </c:pt>
                <c:pt idx="47">
                  <c:v>0.13869999999999999</c:v>
                </c:pt>
                <c:pt idx="48">
                  <c:v>0.14000000000000001</c:v>
                </c:pt>
                <c:pt idx="49">
                  <c:v>0.14130000000000001</c:v>
                </c:pt>
                <c:pt idx="50">
                  <c:v>0.14230000000000001</c:v>
                </c:pt>
                <c:pt idx="51">
                  <c:v>0.14330000000000001</c:v>
                </c:pt>
                <c:pt idx="52">
                  <c:v>0.1449</c:v>
                </c:pt>
                <c:pt idx="53">
                  <c:v>0.14649999999999999</c:v>
                </c:pt>
                <c:pt idx="54">
                  <c:v>0.1477</c:v>
                </c:pt>
                <c:pt idx="55">
                  <c:v>0.14860000000000001</c:v>
                </c:pt>
                <c:pt idx="56">
                  <c:v>0.1492</c:v>
                </c:pt>
                <c:pt idx="57">
                  <c:v>0.14960000000000001</c:v>
                </c:pt>
                <c:pt idx="58">
                  <c:v>0.14990000000000001</c:v>
                </c:pt>
                <c:pt idx="59">
                  <c:v>0.15</c:v>
                </c:pt>
                <c:pt idx="60">
                  <c:v>0.15</c:v>
                </c:pt>
                <c:pt idx="61">
                  <c:v>0.1497</c:v>
                </c:pt>
                <c:pt idx="62">
                  <c:v>0.1492</c:v>
                </c:pt>
                <c:pt idx="63">
                  <c:v>0.1484</c:v>
                </c:pt>
                <c:pt idx="64">
                  <c:v>0.14749999999999999</c:v>
                </c:pt>
                <c:pt idx="65">
                  <c:v>0.14660000000000001</c:v>
                </c:pt>
                <c:pt idx="66">
                  <c:v>0.14549999999999999</c:v>
                </c:pt>
                <c:pt idx="67">
                  <c:v>0.14319999999999999</c:v>
                </c:pt>
                <c:pt idx="68">
                  <c:v>0.14080000000000001</c:v>
                </c:pt>
                <c:pt idx="69">
                  <c:v>0.1384</c:v>
                </c:pt>
                <c:pt idx="70">
                  <c:v>0.13600000000000001</c:v>
                </c:pt>
                <c:pt idx="71">
                  <c:v>0.1336</c:v>
                </c:pt>
                <c:pt idx="72">
                  <c:v>0.13120000000000001</c:v>
                </c:pt>
                <c:pt idx="73">
                  <c:v>0.12889999999999999</c:v>
                </c:pt>
                <c:pt idx="74">
                  <c:v>0.12670000000000001</c:v>
                </c:pt>
                <c:pt idx="75">
                  <c:v>0.1246</c:v>
                </c:pt>
                <c:pt idx="76">
                  <c:v>0.1225</c:v>
                </c:pt>
                <c:pt idx="77">
                  <c:v>0.1205</c:v>
                </c:pt>
                <c:pt idx="78">
                  <c:v>0.1167</c:v>
                </c:pt>
                <c:pt idx="79">
                  <c:v>0.1123</c:v>
                </c:pt>
                <c:pt idx="80">
                  <c:v>0.1082</c:v>
                </c:pt>
                <c:pt idx="81">
                  <c:v>0.1045</c:v>
                </c:pt>
                <c:pt idx="82">
                  <c:v>0.1011</c:v>
                </c:pt>
                <c:pt idx="83">
                  <c:v>9.7860000000000003E-2</c:v>
                </c:pt>
                <c:pt idx="84">
                  <c:v>9.4899999999999998E-2</c:v>
                </c:pt>
                <c:pt idx="85">
                  <c:v>9.214E-2</c:v>
                </c:pt>
                <c:pt idx="86">
                  <c:v>8.9560000000000001E-2</c:v>
                </c:pt>
                <c:pt idx="87">
                  <c:v>8.4879999999999997E-2</c:v>
                </c:pt>
                <c:pt idx="88">
                  <c:v>8.0740000000000006E-2</c:v>
                </c:pt>
                <c:pt idx="89">
                  <c:v>7.7049999999999993E-2</c:v>
                </c:pt>
                <c:pt idx="90">
                  <c:v>7.374E-2</c:v>
                </c:pt>
                <c:pt idx="91">
                  <c:v>7.0749999999999993E-2</c:v>
                </c:pt>
                <c:pt idx="92">
                  <c:v>6.8029999999999993E-2</c:v>
                </c:pt>
                <c:pt idx="93">
                  <c:v>6.3259999999999997E-2</c:v>
                </c:pt>
                <c:pt idx="94">
                  <c:v>5.9209999999999999E-2</c:v>
                </c:pt>
                <c:pt idx="95">
                  <c:v>5.5719999999999999E-2</c:v>
                </c:pt>
                <c:pt idx="96">
                  <c:v>5.2679999999999998E-2</c:v>
                </c:pt>
                <c:pt idx="97">
                  <c:v>0.05</c:v>
                </c:pt>
                <c:pt idx="98">
                  <c:v>4.7620000000000003E-2</c:v>
                </c:pt>
                <c:pt idx="99">
                  <c:v>4.548E-2</c:v>
                </c:pt>
                <c:pt idx="100">
                  <c:v>4.3560000000000001E-2</c:v>
                </c:pt>
                <c:pt idx="101">
                  <c:v>4.181E-2</c:v>
                </c:pt>
                <c:pt idx="102">
                  <c:v>4.0219999999999999E-2</c:v>
                </c:pt>
                <c:pt idx="103">
                  <c:v>3.8760000000000003E-2</c:v>
                </c:pt>
                <c:pt idx="104">
                  <c:v>3.6170000000000001E-2</c:v>
                </c:pt>
                <c:pt idx="105">
                  <c:v>3.3439999999999998E-2</c:v>
                </c:pt>
                <c:pt idx="106">
                  <c:v>3.1150000000000001E-2</c:v>
                </c:pt>
                <c:pt idx="107">
                  <c:v>2.9180000000000001E-2</c:v>
                </c:pt>
                <c:pt idx="108">
                  <c:v>2.7470000000000001E-2</c:v>
                </c:pt>
                <c:pt idx="109">
                  <c:v>2.598E-2</c:v>
                </c:pt>
                <c:pt idx="110">
                  <c:v>2.4660000000000001E-2</c:v>
                </c:pt>
                <c:pt idx="111">
                  <c:v>2.3480000000000001E-2</c:v>
                </c:pt>
                <c:pt idx="112">
                  <c:v>2.2419999999999999E-2</c:v>
                </c:pt>
                <c:pt idx="113">
                  <c:v>2.0590000000000001E-2</c:v>
                </c:pt>
                <c:pt idx="114">
                  <c:v>1.907E-2</c:v>
                </c:pt>
                <c:pt idx="115">
                  <c:v>1.7770000000000001E-2</c:v>
                </c:pt>
                <c:pt idx="116">
                  <c:v>1.6660000000000001E-2</c:v>
                </c:pt>
                <c:pt idx="117">
                  <c:v>1.5699999999999999E-2</c:v>
                </c:pt>
                <c:pt idx="118">
                  <c:v>1.4840000000000001E-2</c:v>
                </c:pt>
                <c:pt idx="119">
                  <c:v>1.342E-2</c:v>
                </c:pt>
                <c:pt idx="120">
                  <c:v>1.226E-2</c:v>
                </c:pt>
                <c:pt idx="121">
                  <c:v>1.1310000000000001E-2</c:v>
                </c:pt>
                <c:pt idx="122">
                  <c:v>1.0500000000000001E-2</c:v>
                </c:pt>
                <c:pt idx="123">
                  <c:v>9.8110000000000003E-3</c:v>
                </c:pt>
                <c:pt idx="124">
                  <c:v>9.2149999999999992E-3</c:v>
                </c:pt>
                <c:pt idx="125">
                  <c:v>8.6929999999999993E-3</c:v>
                </c:pt>
                <c:pt idx="126">
                  <c:v>8.2319999999999997E-3</c:v>
                </c:pt>
                <c:pt idx="127">
                  <c:v>7.8209999999999998E-3</c:v>
                </c:pt>
                <c:pt idx="128">
                  <c:v>7.4530000000000004E-3</c:v>
                </c:pt>
                <c:pt idx="129">
                  <c:v>7.1199999999999996E-3</c:v>
                </c:pt>
                <c:pt idx="130">
                  <c:v>6.5440000000000003E-3</c:v>
                </c:pt>
                <c:pt idx="131">
                  <c:v>5.9509999999999997E-3</c:v>
                </c:pt>
                <c:pt idx="132">
                  <c:v>5.4650000000000002E-3</c:v>
                </c:pt>
                <c:pt idx="133">
                  <c:v>5.0569999999999999E-3</c:v>
                </c:pt>
                <c:pt idx="134">
                  <c:v>4.7099999999999998E-3</c:v>
                </c:pt>
                <c:pt idx="135">
                  <c:v>4.411E-3</c:v>
                </c:pt>
                <c:pt idx="136">
                  <c:v>4.1510000000000002E-3</c:v>
                </c:pt>
                <c:pt idx="137">
                  <c:v>3.921E-3</c:v>
                </c:pt>
                <c:pt idx="138">
                  <c:v>3.718E-3</c:v>
                </c:pt>
                <c:pt idx="139">
                  <c:v>3.372E-3</c:v>
                </c:pt>
                <c:pt idx="140">
                  <c:v>3.0890000000000002E-3</c:v>
                </c:pt>
                <c:pt idx="141">
                  <c:v>2.8530000000000001E-3</c:v>
                </c:pt>
                <c:pt idx="142">
                  <c:v>2.6519999999999998E-3</c:v>
                </c:pt>
                <c:pt idx="143">
                  <c:v>2.48E-3</c:v>
                </c:pt>
                <c:pt idx="144">
                  <c:v>2.33E-3</c:v>
                </c:pt>
                <c:pt idx="145">
                  <c:v>2.081E-3</c:v>
                </c:pt>
                <c:pt idx="146">
                  <c:v>1.884E-3</c:v>
                </c:pt>
                <c:pt idx="147">
                  <c:v>1.722E-3</c:v>
                </c:pt>
                <c:pt idx="148">
                  <c:v>1.588E-3</c:v>
                </c:pt>
                <c:pt idx="149">
                  <c:v>1.474E-3</c:v>
                </c:pt>
                <c:pt idx="150">
                  <c:v>1.377E-3</c:v>
                </c:pt>
                <c:pt idx="151">
                  <c:v>1.292E-3</c:v>
                </c:pt>
                <c:pt idx="152">
                  <c:v>1.217E-3</c:v>
                </c:pt>
                <c:pt idx="153">
                  <c:v>1.152E-3</c:v>
                </c:pt>
                <c:pt idx="154">
                  <c:v>1.093E-3</c:v>
                </c:pt>
                <c:pt idx="155">
                  <c:v>1.0399999999999999E-3</c:v>
                </c:pt>
                <c:pt idx="156">
                  <c:v>9.4990000000000005E-4</c:v>
                </c:pt>
                <c:pt idx="157">
                  <c:v>8.5769999999999998E-4</c:v>
                </c:pt>
                <c:pt idx="158">
                  <c:v>7.827E-4</c:v>
                </c:pt>
                <c:pt idx="159">
                  <c:v>7.2039999999999995E-4</c:v>
                </c:pt>
                <c:pt idx="160">
                  <c:v>6.6779999999999997E-4</c:v>
                </c:pt>
                <c:pt idx="161">
                  <c:v>6.2270000000000001E-4</c:v>
                </c:pt>
                <c:pt idx="162">
                  <c:v>5.8359999999999998E-4</c:v>
                </c:pt>
                <c:pt idx="163">
                  <c:v>5.4940000000000002E-4</c:v>
                </c:pt>
                <c:pt idx="164">
                  <c:v>5.1920000000000004E-4</c:v>
                </c:pt>
                <c:pt idx="165">
                  <c:v>4.682E-4</c:v>
                </c:pt>
                <c:pt idx="166">
                  <c:v>4.2670000000000002E-4</c:v>
                </c:pt>
                <c:pt idx="167">
                  <c:v>3.924E-4</c:v>
                </c:pt>
                <c:pt idx="168">
                  <c:v>3.634E-4</c:v>
                </c:pt>
                <c:pt idx="169">
                  <c:v>3.3849999999999999E-4</c:v>
                </c:pt>
                <c:pt idx="170">
                  <c:v>3.1710000000000001E-4</c:v>
                </c:pt>
                <c:pt idx="171">
                  <c:v>2.8170000000000002E-4</c:v>
                </c:pt>
                <c:pt idx="172">
                  <c:v>2.5369999999999999E-4</c:v>
                </c:pt>
                <c:pt idx="173">
                  <c:v>2.31E-4</c:v>
                </c:pt>
                <c:pt idx="174">
                  <c:v>2.1220000000000001E-4</c:v>
                </c:pt>
                <c:pt idx="175">
                  <c:v>1.964E-4</c:v>
                </c:pt>
                <c:pt idx="176">
                  <c:v>1.828E-4</c:v>
                </c:pt>
                <c:pt idx="177">
                  <c:v>1.7110000000000001E-4</c:v>
                </c:pt>
                <c:pt idx="178">
                  <c:v>1.6090000000000001E-4</c:v>
                </c:pt>
                <c:pt idx="179">
                  <c:v>1.5190000000000001E-4</c:v>
                </c:pt>
                <c:pt idx="180">
                  <c:v>1.438E-4</c:v>
                </c:pt>
                <c:pt idx="181">
                  <c:v>1.3660000000000001E-4</c:v>
                </c:pt>
                <c:pt idx="182">
                  <c:v>1.2430000000000001E-4</c:v>
                </c:pt>
                <c:pt idx="183">
                  <c:v>1.1179999999999999E-4</c:v>
                </c:pt>
                <c:pt idx="184">
                  <c:v>1.0170000000000001E-4</c:v>
                </c:pt>
                <c:pt idx="185">
                  <c:v>9.3350000000000006E-5</c:v>
                </c:pt>
                <c:pt idx="186">
                  <c:v>8.6310000000000005E-5</c:v>
                </c:pt>
                <c:pt idx="187">
                  <c:v>8.03E-5</c:v>
                </c:pt>
                <c:pt idx="188">
                  <c:v>7.5099999999999996E-5</c:v>
                </c:pt>
                <c:pt idx="189">
                  <c:v>7.0560000000000002E-5</c:v>
                </c:pt>
                <c:pt idx="190">
                  <c:v>6.656E-5</c:v>
                </c:pt>
                <c:pt idx="191">
                  <c:v>5.9830000000000001E-5</c:v>
                </c:pt>
                <c:pt idx="192">
                  <c:v>5.4379999999999998E-5</c:v>
                </c:pt>
                <c:pt idx="193">
                  <c:v>4.9870000000000002E-5</c:v>
                </c:pt>
                <c:pt idx="194">
                  <c:v>4.6079999999999999E-5</c:v>
                </c:pt>
                <c:pt idx="195">
                  <c:v>4.2849999999999998E-5</c:v>
                </c:pt>
                <c:pt idx="196">
                  <c:v>4.0059999999999999E-5</c:v>
                </c:pt>
                <c:pt idx="197">
                  <c:v>3.5469999999999998E-5</c:v>
                </c:pt>
                <c:pt idx="198">
                  <c:v>3.1860000000000003E-5</c:v>
                </c:pt>
                <c:pt idx="199">
                  <c:v>2.8940000000000001E-5</c:v>
                </c:pt>
                <c:pt idx="200">
                  <c:v>2.6529999999999998E-5</c:v>
                </c:pt>
                <c:pt idx="201">
                  <c:v>2.4510000000000001E-5</c:v>
                </c:pt>
                <c:pt idx="202">
                  <c:v>2.2779999999999999E-5</c:v>
                </c:pt>
                <c:pt idx="203">
                  <c:v>2.128E-5</c:v>
                </c:pt>
                <c:pt idx="204">
                  <c:v>1.9979999999999998E-5</c:v>
                </c:pt>
                <c:pt idx="205">
                  <c:v>1.8830000000000001E-5</c:v>
                </c:pt>
                <c:pt idx="206">
                  <c:v>1.7819999999999999E-5</c:v>
                </c:pt>
                <c:pt idx="207">
                  <c:v>1.6909999999999999E-5</c:v>
                </c:pt>
                <c:pt idx="208">
                  <c:v>1.535E-5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AA1-4D97-BA2B-10956521B3FD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srim20Ne_Au!$D$20:$D$228</c:f>
              <c:numCache>
                <c:formatCode>0.000000</c:formatCode>
                <c:ptCount val="209"/>
                <c:pt idx="0">
                  <c:v>9.999949999999999E-6</c:v>
                </c:pt>
                <c:pt idx="1">
                  <c:v>1.1249950000000001E-5</c:v>
                </c:pt>
                <c:pt idx="2">
                  <c:v>1.2499949999999999E-5</c:v>
                </c:pt>
                <c:pt idx="3">
                  <c:v>1.374995E-5</c:v>
                </c:pt>
                <c:pt idx="4">
                  <c:v>1.499995E-5</c:v>
                </c:pt>
                <c:pt idx="5">
                  <c:v>1.6249950000000002E-5</c:v>
                </c:pt>
                <c:pt idx="6">
                  <c:v>1.7499950000000002E-5</c:v>
                </c:pt>
                <c:pt idx="7">
                  <c:v>1.8749950000000002E-5</c:v>
                </c:pt>
                <c:pt idx="8">
                  <c:v>1.9999950000000002E-5</c:v>
                </c:pt>
                <c:pt idx="9">
                  <c:v>2.2499950000000001E-5</c:v>
                </c:pt>
                <c:pt idx="10" formatCode="0.00000">
                  <c:v>2.4999950000000001E-5</c:v>
                </c:pt>
                <c:pt idx="11" formatCode="0.00000">
                  <c:v>2.7499950000000001E-5</c:v>
                </c:pt>
                <c:pt idx="12" formatCode="0.00000">
                  <c:v>2.9999950000000001E-5</c:v>
                </c:pt>
                <c:pt idx="13" formatCode="0.00000">
                  <c:v>3.249995E-5</c:v>
                </c:pt>
                <c:pt idx="14" formatCode="0.00000">
                  <c:v>3.499995E-5</c:v>
                </c:pt>
                <c:pt idx="15" formatCode="0.00000">
                  <c:v>3.999995E-5</c:v>
                </c:pt>
                <c:pt idx="16" formatCode="0.00000">
                  <c:v>4.4999950000000006E-5</c:v>
                </c:pt>
                <c:pt idx="17" formatCode="0.00000">
                  <c:v>4.9999950000000006E-5</c:v>
                </c:pt>
                <c:pt idx="18" formatCode="0.00000">
                  <c:v>5.5000000000000002E-5</c:v>
                </c:pt>
                <c:pt idx="19" formatCode="0.00000">
                  <c:v>5.9999999999999995E-5</c:v>
                </c:pt>
                <c:pt idx="20" formatCode="0.00000">
                  <c:v>6.4999999999999994E-5</c:v>
                </c:pt>
                <c:pt idx="21" formatCode="0.00000">
                  <c:v>6.9999999999999994E-5</c:v>
                </c:pt>
                <c:pt idx="22" formatCode="0.00000">
                  <c:v>7.5000000000000007E-5</c:v>
                </c:pt>
                <c:pt idx="23" formatCode="0.00000">
                  <c:v>8.0000000000000007E-5</c:v>
                </c:pt>
                <c:pt idx="24" formatCode="0.00000">
                  <c:v>8.4999999999999993E-5</c:v>
                </c:pt>
                <c:pt idx="25" formatCode="0.00000">
                  <c:v>8.9999999999999992E-5</c:v>
                </c:pt>
                <c:pt idx="26" formatCode="0.00000">
                  <c:v>1E-4</c:v>
                </c:pt>
                <c:pt idx="27" formatCode="0.00000">
                  <c:v>1.125E-4</c:v>
                </c:pt>
                <c:pt idx="28" formatCode="0.00000">
                  <c:v>1.25E-4</c:v>
                </c:pt>
                <c:pt idx="29" formatCode="0.00000">
                  <c:v>1.3749999999999998E-4</c:v>
                </c:pt>
                <c:pt idx="30" formatCode="0.00000">
                  <c:v>1.5000000000000001E-4</c:v>
                </c:pt>
                <c:pt idx="31" formatCode="0.00000">
                  <c:v>1.6249999999999999E-4</c:v>
                </c:pt>
                <c:pt idx="32" formatCode="0.00000">
                  <c:v>1.75E-4</c:v>
                </c:pt>
                <c:pt idx="33" formatCode="0.00000">
                  <c:v>1.875E-4</c:v>
                </c:pt>
                <c:pt idx="34" formatCode="0.00000">
                  <c:v>2.0000000000000001E-4</c:v>
                </c:pt>
                <c:pt idx="35" formatCode="0.00000">
                  <c:v>2.2499999999999999E-4</c:v>
                </c:pt>
                <c:pt idx="36" formatCode="0.00000">
                  <c:v>2.5000000000000001E-4</c:v>
                </c:pt>
                <c:pt idx="37" formatCode="0.00000">
                  <c:v>2.7499999999999996E-4</c:v>
                </c:pt>
                <c:pt idx="38" formatCode="0.00000">
                  <c:v>3.0000000000000003E-4</c:v>
                </c:pt>
                <c:pt idx="39" formatCode="0.00000">
                  <c:v>3.2499999999999999E-4</c:v>
                </c:pt>
                <c:pt idx="40" formatCode="0.00000">
                  <c:v>3.5E-4</c:v>
                </c:pt>
                <c:pt idx="41" formatCode="0.00000">
                  <c:v>4.0000000000000002E-4</c:v>
                </c:pt>
                <c:pt idx="42" formatCode="0.00000">
                  <c:v>4.4999999999999999E-4</c:v>
                </c:pt>
                <c:pt idx="43" formatCode="0.00000">
                  <c:v>5.0000000000000001E-4</c:v>
                </c:pt>
                <c:pt idx="44" formatCode="0.00000">
                  <c:v>5.4999999999999992E-4</c:v>
                </c:pt>
                <c:pt idx="45" formatCode="0.00000">
                  <c:v>6.0000000000000006E-4</c:v>
                </c:pt>
                <c:pt idx="46" formatCode="0.00000">
                  <c:v>6.4999999999999997E-4</c:v>
                </c:pt>
                <c:pt idx="47" formatCode="0.00000">
                  <c:v>6.9999999999999999E-4</c:v>
                </c:pt>
                <c:pt idx="48" formatCode="0.00000">
                  <c:v>7.5000000000000002E-4</c:v>
                </c:pt>
                <c:pt idx="49" formatCode="0.00000">
                  <c:v>8.0000000000000004E-4</c:v>
                </c:pt>
                <c:pt idx="50" formatCode="0.00000">
                  <c:v>8.5000000000000006E-4</c:v>
                </c:pt>
                <c:pt idx="51" formatCode="0.00000">
                  <c:v>8.9999999999999998E-4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1.6250000000000001E-3</c:v>
                </c:pt>
                <c:pt idx="58" formatCode="0.00000">
                  <c:v>1.7500000000000003E-3</c:v>
                </c:pt>
                <c:pt idx="59" formatCode="0.00000">
                  <c:v>1.8749999999999999E-3</c:v>
                </c:pt>
                <c:pt idx="60" formatCode="0.00000">
                  <c:v>2E-3</c:v>
                </c:pt>
                <c:pt idx="61" formatCode="0.00000">
                  <c:v>2.2499999999999998E-3</c:v>
                </c:pt>
                <c:pt idx="62" formatCode="0.00000">
                  <c:v>2.5000000000000001E-3</c:v>
                </c:pt>
                <c:pt idx="63" formatCode="0.00000">
                  <c:v>2.7499999999999998E-3</c:v>
                </c:pt>
                <c:pt idx="64" formatCode="0.00000">
                  <c:v>3.0000000000000001E-3</c:v>
                </c:pt>
                <c:pt idx="65" formatCode="0.00000">
                  <c:v>3.2500000000000003E-3</c:v>
                </c:pt>
                <c:pt idx="66" formatCode="0.00000">
                  <c:v>3.5000000000000005E-3</c:v>
                </c:pt>
                <c:pt idx="67" formatCode="0.00000">
                  <c:v>4.0000000000000001E-3</c:v>
                </c:pt>
                <c:pt idx="68" formatCode="0.00000">
                  <c:v>4.4999999999999997E-3</c:v>
                </c:pt>
                <c:pt idx="69" formatCode="0.00000">
                  <c:v>5.0000000000000001E-3</c:v>
                </c:pt>
                <c:pt idx="70" formatCode="0.00000">
                  <c:v>5.4999999999999997E-3</c:v>
                </c:pt>
                <c:pt idx="71" formatCode="0.00000">
                  <c:v>6.0000000000000001E-3</c:v>
                </c:pt>
                <c:pt idx="72" formatCode="0.00000">
                  <c:v>6.5000000000000006E-3</c:v>
                </c:pt>
                <c:pt idx="73" formatCode="0.00000">
                  <c:v>7.000000000000001E-3</c:v>
                </c:pt>
                <c:pt idx="74" formatCode="0.00000">
                  <c:v>7.4999999999999997E-3</c:v>
                </c:pt>
                <c:pt idx="75" formatCode="0.00000">
                  <c:v>8.0000000000000002E-3</c:v>
                </c:pt>
                <c:pt idx="76" formatCode="0.00000">
                  <c:v>8.5000000000000006E-3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1.3750000000000002E-2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1.7499999999999998E-2</c:v>
                </c:pt>
                <c:pt idx="85" formatCode="0.00000">
                  <c:v>1.8749999999999999E-2</c:v>
                </c:pt>
                <c:pt idx="86" formatCode="0.00000">
                  <c:v>0.02</c:v>
                </c:pt>
                <c:pt idx="87" formatCode="0.000">
                  <c:v>2.2499999999999999E-2</c:v>
                </c:pt>
                <c:pt idx="88" formatCode="0.000">
                  <c:v>2.5000000000000001E-2</c:v>
                </c:pt>
                <c:pt idx="89" formatCode="0.000">
                  <c:v>2.7500000000000004E-2</c:v>
                </c:pt>
                <c:pt idx="90" formatCode="0.000">
                  <c:v>0.03</c:v>
                </c:pt>
                <c:pt idx="91" formatCode="0.000">
                  <c:v>3.2500000000000001E-2</c:v>
                </c:pt>
                <c:pt idx="92" formatCode="0.000">
                  <c:v>3.4999999999999996E-2</c:v>
                </c:pt>
                <c:pt idx="93" formatCode="0.000">
                  <c:v>0.04</c:v>
                </c:pt>
                <c:pt idx="94" formatCode="0.000">
                  <c:v>4.4999999999999998E-2</c:v>
                </c:pt>
                <c:pt idx="95" formatCode="0.000">
                  <c:v>0.05</c:v>
                </c:pt>
                <c:pt idx="96" formatCode="0.000">
                  <c:v>5.5000000000000007E-2</c:v>
                </c:pt>
                <c:pt idx="97" formatCode="0.000">
                  <c:v>0.06</c:v>
                </c:pt>
                <c:pt idx="98" formatCode="0.000">
                  <c:v>6.5000000000000002E-2</c:v>
                </c:pt>
                <c:pt idx="99" formatCode="0.000">
                  <c:v>6.9999999999999993E-2</c:v>
                </c:pt>
                <c:pt idx="100" formatCode="0.000">
                  <c:v>7.4999999999999997E-2</c:v>
                </c:pt>
                <c:pt idx="101" formatCode="0.000">
                  <c:v>0.08</c:v>
                </c:pt>
                <c:pt idx="102" formatCode="0.000">
                  <c:v>8.4999999999999992E-2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0.1875</c:v>
                </c:pt>
                <c:pt idx="112" formatCode="0.000">
                  <c:v>0.2</c:v>
                </c:pt>
                <c:pt idx="113" formatCode="0.000">
                  <c:v>0.22500000000000001</c:v>
                </c:pt>
                <c:pt idx="114" formatCode="0.000">
                  <c:v>0.25</c:v>
                </c:pt>
                <c:pt idx="115" formatCode="0.000">
                  <c:v>0.27500000000000002</c:v>
                </c:pt>
                <c:pt idx="116" formatCode="0.000">
                  <c:v>0.3</c:v>
                </c:pt>
                <c:pt idx="117" formatCode="0.000">
                  <c:v>0.32500000000000001</c:v>
                </c:pt>
                <c:pt idx="118" formatCode="0.000">
                  <c:v>0.35</c:v>
                </c:pt>
                <c:pt idx="119" formatCode="0.000">
                  <c:v>0.4</c:v>
                </c:pt>
                <c:pt idx="120" formatCode="0.000">
                  <c:v>0.45</c:v>
                </c:pt>
                <c:pt idx="121" formatCode="0.000">
                  <c:v>0.5</c:v>
                </c:pt>
                <c:pt idx="122" formatCode="0.000">
                  <c:v>0.55000000000000004</c:v>
                </c:pt>
                <c:pt idx="123" formatCode="0.000">
                  <c:v>0.6</c:v>
                </c:pt>
                <c:pt idx="124" formatCode="0.000">
                  <c:v>0.65</c:v>
                </c:pt>
                <c:pt idx="125" formatCode="0.000">
                  <c:v>0.7</c:v>
                </c:pt>
                <c:pt idx="126" formatCode="0.000">
                  <c:v>0.75</c:v>
                </c:pt>
                <c:pt idx="127" formatCode="0.000">
                  <c:v>0.8</c:v>
                </c:pt>
                <c:pt idx="128" formatCode="0.000">
                  <c:v>0.85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1.875</c:v>
                </c:pt>
                <c:pt idx="138" formatCode="0.000">
                  <c:v>2</c:v>
                </c:pt>
                <c:pt idx="139" formatCode="0.000">
                  <c:v>2.25</c:v>
                </c:pt>
                <c:pt idx="140" formatCode="0.000">
                  <c:v>2.5</c:v>
                </c:pt>
                <c:pt idx="141" formatCode="0.000">
                  <c:v>2.75</c:v>
                </c:pt>
                <c:pt idx="142" formatCode="0.000">
                  <c:v>3</c:v>
                </c:pt>
                <c:pt idx="143" formatCode="0.000">
                  <c:v>3.25</c:v>
                </c:pt>
                <c:pt idx="144" formatCode="0.000">
                  <c:v>3.5</c:v>
                </c:pt>
                <c:pt idx="145" formatCode="0.000">
                  <c:v>4</c:v>
                </c:pt>
                <c:pt idx="146" formatCode="0.000">
                  <c:v>4.5</c:v>
                </c:pt>
                <c:pt idx="147" formatCode="0.000">
                  <c:v>5</c:v>
                </c:pt>
                <c:pt idx="148" formatCode="0.000">
                  <c:v>5.5</c:v>
                </c:pt>
                <c:pt idx="149" formatCode="0.000">
                  <c:v>6</c:v>
                </c:pt>
                <c:pt idx="150" formatCode="0.000">
                  <c:v>6.5</c:v>
                </c:pt>
                <c:pt idx="151" formatCode="0.000">
                  <c:v>7</c:v>
                </c:pt>
                <c:pt idx="152" formatCode="0.000">
                  <c:v>7.5</c:v>
                </c:pt>
                <c:pt idx="153" formatCode="0.000">
                  <c:v>8</c:v>
                </c:pt>
                <c:pt idx="154" formatCode="0.000">
                  <c:v>8.5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18.75</c:v>
                </c:pt>
                <c:pt idx="164" formatCode="0.000">
                  <c:v>20</c:v>
                </c:pt>
                <c:pt idx="165" formatCode="0.000">
                  <c:v>22.5</c:v>
                </c:pt>
                <c:pt idx="166" formatCode="0.000">
                  <c:v>25</c:v>
                </c:pt>
                <c:pt idx="167" formatCode="0.000">
                  <c:v>27.5</c:v>
                </c:pt>
                <c:pt idx="168" formatCode="0.000">
                  <c:v>30</c:v>
                </c:pt>
                <c:pt idx="169" formatCode="0.000">
                  <c:v>32.5</c:v>
                </c:pt>
                <c:pt idx="170" formatCode="0.000">
                  <c:v>35</c:v>
                </c:pt>
                <c:pt idx="171" formatCode="0.000">
                  <c:v>40</c:v>
                </c:pt>
                <c:pt idx="172" formatCode="0.000">
                  <c:v>45</c:v>
                </c:pt>
                <c:pt idx="173" formatCode="0.000">
                  <c:v>50</c:v>
                </c:pt>
                <c:pt idx="174" formatCode="0.000">
                  <c:v>55</c:v>
                </c:pt>
                <c:pt idx="175" formatCode="0.000">
                  <c:v>60</c:v>
                </c:pt>
                <c:pt idx="176" formatCode="0.000">
                  <c:v>65</c:v>
                </c:pt>
                <c:pt idx="177" formatCode="0.000">
                  <c:v>70</c:v>
                </c:pt>
                <c:pt idx="178" formatCode="0.000">
                  <c:v>75</c:v>
                </c:pt>
                <c:pt idx="179" formatCode="0.000">
                  <c:v>80</c:v>
                </c:pt>
                <c:pt idx="180" formatCode="0.000">
                  <c:v>85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187.5</c:v>
                </c:pt>
                <c:pt idx="190" formatCode="0.000">
                  <c:v>200</c:v>
                </c:pt>
                <c:pt idx="191" formatCode="0.000">
                  <c:v>225</c:v>
                </c:pt>
                <c:pt idx="192" formatCode="0.000">
                  <c:v>250</c:v>
                </c:pt>
                <c:pt idx="193" formatCode="0.000">
                  <c:v>275</c:v>
                </c:pt>
                <c:pt idx="194" formatCode="0.000">
                  <c:v>300</c:v>
                </c:pt>
                <c:pt idx="195" formatCode="0.000">
                  <c:v>325</c:v>
                </c:pt>
                <c:pt idx="196" formatCode="0.000">
                  <c:v>350</c:v>
                </c:pt>
                <c:pt idx="197" formatCode="0.000">
                  <c:v>400</c:v>
                </c:pt>
                <c:pt idx="198" formatCode="0.000">
                  <c:v>450</c:v>
                </c:pt>
                <c:pt idx="199" formatCode="0.000">
                  <c:v>500</c:v>
                </c:pt>
                <c:pt idx="200" formatCode="0.000">
                  <c:v>550</c:v>
                </c:pt>
                <c:pt idx="201" formatCode="0.000">
                  <c:v>600</c:v>
                </c:pt>
                <c:pt idx="202" formatCode="0.000">
                  <c:v>650</c:v>
                </c:pt>
                <c:pt idx="203" formatCode="0.000">
                  <c:v>700</c:v>
                </c:pt>
                <c:pt idx="204" formatCode="0.000">
                  <c:v>750</c:v>
                </c:pt>
                <c:pt idx="205" formatCode="0.000">
                  <c:v>800</c:v>
                </c:pt>
                <c:pt idx="206" formatCode="0.000">
                  <c:v>850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srim20Ne_Au!$G$20:$G$228</c:f>
              <c:numCache>
                <c:formatCode>0.000E+00</c:formatCode>
                <c:ptCount val="209"/>
                <c:pt idx="0">
                  <c:v>3.7884000000000001E-2</c:v>
                </c:pt>
                <c:pt idx="1">
                  <c:v>4.0205000000000005E-2</c:v>
                </c:pt>
                <c:pt idx="2">
                  <c:v>4.2383000000000004E-2</c:v>
                </c:pt>
                <c:pt idx="3">
                  <c:v>4.4433E-2</c:v>
                </c:pt>
                <c:pt idx="4">
                  <c:v>4.6365999999999997E-2</c:v>
                </c:pt>
                <c:pt idx="5">
                  <c:v>4.8214999999999994E-2</c:v>
                </c:pt>
                <c:pt idx="6">
                  <c:v>4.9971000000000002E-2</c:v>
                </c:pt>
                <c:pt idx="7">
                  <c:v>5.1644999999999996E-2</c:v>
                </c:pt>
                <c:pt idx="8">
                  <c:v>5.3259999999999995E-2</c:v>
                </c:pt>
                <c:pt idx="9">
                  <c:v>5.6300000000000003E-2</c:v>
                </c:pt>
                <c:pt idx="10">
                  <c:v>5.9130000000000002E-2</c:v>
                </c:pt>
                <c:pt idx="11">
                  <c:v>6.1770000000000005E-2</c:v>
                </c:pt>
                <c:pt idx="12">
                  <c:v>6.4270000000000008E-2</c:v>
                </c:pt>
                <c:pt idx="13">
                  <c:v>6.6619999999999999E-2</c:v>
                </c:pt>
                <c:pt idx="14">
                  <c:v>6.8860000000000005E-2</c:v>
                </c:pt>
                <c:pt idx="15">
                  <c:v>7.3029999999999998E-2</c:v>
                </c:pt>
                <c:pt idx="16">
                  <c:v>7.6839999999999992E-2</c:v>
                </c:pt>
                <c:pt idx="17">
                  <c:v>8.0369999999999997E-2</c:v>
                </c:pt>
                <c:pt idx="18">
                  <c:v>8.3650000000000002E-2</c:v>
                </c:pt>
                <c:pt idx="19">
                  <c:v>8.6710000000000009E-2</c:v>
                </c:pt>
                <c:pt idx="20">
                  <c:v>8.9590000000000003E-2</c:v>
                </c:pt>
                <c:pt idx="21">
                  <c:v>9.2310000000000003E-2</c:v>
                </c:pt>
                <c:pt idx="22">
                  <c:v>9.4890000000000002E-2</c:v>
                </c:pt>
                <c:pt idx="23">
                  <c:v>9.7339999999999996E-2</c:v>
                </c:pt>
                <c:pt idx="24">
                  <c:v>9.9680000000000005E-2</c:v>
                </c:pt>
                <c:pt idx="25">
                  <c:v>0.1019</c:v>
                </c:pt>
                <c:pt idx="26">
                  <c:v>0.10608999999999999</c:v>
                </c:pt>
                <c:pt idx="27">
                  <c:v>0.11087000000000001</c:v>
                </c:pt>
                <c:pt idx="28">
                  <c:v>0.11525000000000001</c:v>
                </c:pt>
                <c:pt idx="29">
                  <c:v>0.11928</c:v>
                </c:pt>
                <c:pt idx="30">
                  <c:v>0.12301000000000001</c:v>
                </c:pt>
                <c:pt idx="31">
                  <c:v>0.1265</c:v>
                </c:pt>
                <c:pt idx="32">
                  <c:v>0.12973999999999999</c:v>
                </c:pt>
                <c:pt idx="33">
                  <c:v>0.13283</c:v>
                </c:pt>
                <c:pt idx="34">
                  <c:v>0.13569000000000001</c:v>
                </c:pt>
                <c:pt idx="35">
                  <c:v>0.14113000000000001</c:v>
                </c:pt>
                <c:pt idx="36">
                  <c:v>0.14596999999999999</c:v>
                </c:pt>
                <c:pt idx="37">
                  <c:v>0.15032000000000001</c:v>
                </c:pt>
                <c:pt idx="38">
                  <c:v>0.1545</c:v>
                </c:pt>
                <c:pt idx="39">
                  <c:v>0.15822</c:v>
                </c:pt>
                <c:pt idx="40">
                  <c:v>0.16177</c:v>
                </c:pt>
                <c:pt idx="41">
                  <c:v>0.16814000000000001</c:v>
                </c:pt>
                <c:pt idx="42">
                  <c:v>0.17383999999999999</c:v>
                </c:pt>
                <c:pt idx="43">
                  <c:v>0.1789</c:v>
                </c:pt>
                <c:pt idx="44">
                  <c:v>0.18354000000000001</c:v>
                </c:pt>
                <c:pt idx="45">
                  <c:v>0.18776999999999999</c:v>
                </c:pt>
                <c:pt idx="46">
                  <c:v>0.19170999999999999</c:v>
                </c:pt>
                <c:pt idx="47">
                  <c:v>0.19536999999999999</c:v>
                </c:pt>
                <c:pt idx="48">
                  <c:v>0.19866</c:v>
                </c:pt>
                <c:pt idx="49">
                  <c:v>0.20189000000000001</c:v>
                </c:pt>
                <c:pt idx="50">
                  <c:v>0.20475000000000002</c:v>
                </c:pt>
                <c:pt idx="51">
                  <c:v>0.20756000000000002</c:v>
                </c:pt>
                <c:pt idx="52">
                  <c:v>0.21264</c:v>
                </c:pt>
                <c:pt idx="53">
                  <c:v>0.21834999999999999</c:v>
                </c:pt>
                <c:pt idx="54">
                  <c:v>0.22343000000000002</c:v>
                </c:pt>
                <c:pt idx="55">
                  <c:v>0.22803000000000001</c:v>
                </c:pt>
                <c:pt idx="56">
                  <c:v>0.23216000000000001</c:v>
                </c:pt>
                <c:pt idx="57">
                  <c:v>0.23594999999999999</c:v>
                </c:pt>
                <c:pt idx="58">
                  <c:v>0.23951</c:v>
                </c:pt>
                <c:pt idx="59">
                  <c:v>0.24274999999999999</c:v>
                </c:pt>
                <c:pt idx="60">
                  <c:v>0.24579999999999999</c:v>
                </c:pt>
                <c:pt idx="61">
                  <c:v>0.26080000000000003</c:v>
                </c:pt>
                <c:pt idx="62">
                  <c:v>0.27390000000000003</c:v>
                </c:pt>
                <c:pt idx="63">
                  <c:v>0.28500000000000003</c:v>
                </c:pt>
                <c:pt idx="64">
                  <c:v>0.2944</c:v>
                </c:pt>
                <c:pt idx="65">
                  <c:v>0.30230000000000001</c:v>
                </c:pt>
                <c:pt idx="66">
                  <c:v>0.30879999999999996</c:v>
                </c:pt>
                <c:pt idx="67">
                  <c:v>0.31869999999999998</c:v>
                </c:pt>
                <c:pt idx="68">
                  <c:v>0.32589999999999997</c:v>
                </c:pt>
                <c:pt idx="69">
                  <c:v>0.33150000000000002</c:v>
                </c:pt>
                <c:pt idx="70">
                  <c:v>0.33610000000000001</c:v>
                </c:pt>
                <c:pt idx="71">
                  <c:v>0.34040000000000004</c:v>
                </c:pt>
                <c:pt idx="72">
                  <c:v>0.34450000000000003</c:v>
                </c:pt>
                <c:pt idx="73">
                  <c:v>0.3488</c:v>
                </c:pt>
                <c:pt idx="74">
                  <c:v>0.3533</c:v>
                </c:pt>
                <c:pt idx="75">
                  <c:v>0.35810000000000003</c:v>
                </c:pt>
                <c:pt idx="76">
                  <c:v>0.36309999999999998</c:v>
                </c:pt>
                <c:pt idx="77">
                  <c:v>0.36849999999999999</c:v>
                </c:pt>
                <c:pt idx="78">
                  <c:v>0.38019999999999998</c:v>
                </c:pt>
                <c:pt idx="79">
                  <c:v>0.39650000000000002</c:v>
                </c:pt>
                <c:pt idx="80">
                  <c:v>0.41420000000000001</c:v>
                </c:pt>
                <c:pt idx="81">
                  <c:v>0.43329999999999996</c:v>
                </c:pt>
                <c:pt idx="82">
                  <c:v>0.45330000000000004</c:v>
                </c:pt>
                <c:pt idx="83">
                  <c:v>0.47395999999999999</c:v>
                </c:pt>
                <c:pt idx="84">
                  <c:v>0.49529999999999996</c:v>
                </c:pt>
                <c:pt idx="85">
                  <c:v>0.51693999999999996</c:v>
                </c:pt>
                <c:pt idx="86">
                  <c:v>0.53886000000000001</c:v>
                </c:pt>
                <c:pt idx="87">
                  <c:v>0.58307999999999993</c:v>
                </c:pt>
                <c:pt idx="88">
                  <c:v>0.62714000000000003</c:v>
                </c:pt>
                <c:pt idx="89">
                  <c:v>0.67064999999999997</c:v>
                </c:pt>
                <c:pt idx="90">
                  <c:v>0.71333999999999997</c:v>
                </c:pt>
                <c:pt idx="91">
                  <c:v>0.75505</c:v>
                </c:pt>
                <c:pt idx="92">
                  <c:v>0.79563000000000006</c:v>
                </c:pt>
                <c:pt idx="93">
                  <c:v>0.87346000000000001</c:v>
                </c:pt>
                <c:pt idx="94">
                  <c:v>0.94670999999999994</c:v>
                </c:pt>
                <c:pt idx="95">
                  <c:v>1.01572</c:v>
                </c:pt>
                <c:pt idx="96">
                  <c:v>1.0806800000000001</c:v>
                </c:pt>
                <c:pt idx="97">
                  <c:v>1.143</c:v>
                </c:pt>
                <c:pt idx="98">
                  <c:v>1.20062</c:v>
                </c:pt>
                <c:pt idx="99">
                  <c:v>1.25648</c:v>
                </c:pt>
                <c:pt idx="100">
                  <c:v>1.3095600000000001</c:v>
                </c:pt>
                <c:pt idx="101">
                  <c:v>1.3608099999999999</c:v>
                </c:pt>
                <c:pt idx="102">
                  <c:v>1.4092199999999999</c:v>
                </c:pt>
                <c:pt idx="103">
                  <c:v>1.4557599999999999</c:v>
                </c:pt>
                <c:pt idx="104">
                  <c:v>1.5451699999999999</c:v>
                </c:pt>
                <c:pt idx="105">
                  <c:v>1.64744</c:v>
                </c:pt>
                <c:pt idx="106">
                  <c:v>1.7421500000000001</c:v>
                </c:pt>
                <c:pt idx="107">
                  <c:v>1.83118</c:v>
                </c:pt>
                <c:pt idx="108">
                  <c:v>1.91347</c:v>
                </c:pt>
                <c:pt idx="109">
                  <c:v>1.9919799999999999</c:v>
                </c:pt>
                <c:pt idx="110">
                  <c:v>2.0646599999999999</c:v>
                </c:pt>
                <c:pt idx="111">
                  <c:v>2.13348</c:v>
                </c:pt>
                <c:pt idx="112">
                  <c:v>2.19842</c:v>
                </c:pt>
                <c:pt idx="113">
                  <c:v>2.3185899999999999</c:v>
                </c:pt>
                <c:pt idx="114">
                  <c:v>2.4260700000000002</c:v>
                </c:pt>
                <c:pt idx="115">
                  <c:v>2.52277</c:v>
                </c:pt>
                <c:pt idx="116">
                  <c:v>2.6106599999999998</c:v>
                </c:pt>
                <c:pt idx="117">
                  <c:v>2.6896999999999998</c:v>
                </c:pt>
                <c:pt idx="118">
                  <c:v>2.7618399999999999</c:v>
                </c:pt>
                <c:pt idx="119">
                  <c:v>2.8854199999999999</c:v>
                </c:pt>
                <c:pt idx="120">
                  <c:v>2.9882599999999999</c:v>
                </c:pt>
                <c:pt idx="121">
                  <c:v>3.0733099999999998</c:v>
                </c:pt>
                <c:pt idx="122">
                  <c:v>3.1435</c:v>
                </c:pt>
                <c:pt idx="123">
                  <c:v>3.2018110000000002</c:v>
                </c:pt>
                <c:pt idx="124">
                  <c:v>3.2492150000000004</c:v>
                </c:pt>
                <c:pt idx="125">
                  <c:v>3.287693</c:v>
                </c:pt>
                <c:pt idx="126">
                  <c:v>3.319232</c:v>
                </c:pt>
                <c:pt idx="127">
                  <c:v>3.3438209999999997</c:v>
                </c:pt>
                <c:pt idx="128">
                  <c:v>3.3624529999999999</c:v>
                </c:pt>
                <c:pt idx="129">
                  <c:v>3.3771200000000001</c:v>
                </c:pt>
                <c:pt idx="130">
                  <c:v>3.3945439999999998</c:v>
                </c:pt>
                <c:pt idx="131">
                  <c:v>3.3979509999999999</c:v>
                </c:pt>
                <c:pt idx="132">
                  <c:v>3.3884650000000001</c:v>
                </c:pt>
                <c:pt idx="133">
                  <c:v>3.3690569999999997</c:v>
                </c:pt>
                <c:pt idx="134">
                  <c:v>3.3427100000000003</c:v>
                </c:pt>
                <c:pt idx="135">
                  <c:v>3.3114110000000001</c:v>
                </c:pt>
                <c:pt idx="136">
                  <c:v>3.2771509999999999</c:v>
                </c:pt>
                <c:pt idx="137">
                  <c:v>3.2409210000000002</c:v>
                </c:pt>
                <c:pt idx="138">
                  <c:v>3.202718</c:v>
                </c:pt>
                <c:pt idx="139">
                  <c:v>3.1423719999999999</c:v>
                </c:pt>
                <c:pt idx="140">
                  <c:v>3.0620890000000003</c:v>
                </c:pt>
                <c:pt idx="141">
                  <c:v>2.9848530000000002</c:v>
                </c:pt>
                <c:pt idx="142">
                  <c:v>2.9106519999999998</c:v>
                </c:pt>
                <c:pt idx="143">
                  <c:v>2.8384799999999997</c:v>
                </c:pt>
                <c:pt idx="144">
                  <c:v>2.77033</c:v>
                </c:pt>
                <c:pt idx="145">
                  <c:v>2.643081</c:v>
                </c:pt>
                <c:pt idx="146">
                  <c:v>2.5278839999999998</c:v>
                </c:pt>
                <c:pt idx="147">
                  <c:v>2.424722</c:v>
                </c:pt>
                <c:pt idx="148">
                  <c:v>2.3305880000000001</c:v>
                </c:pt>
                <c:pt idx="149">
                  <c:v>2.2454740000000002</c:v>
                </c:pt>
                <c:pt idx="150">
                  <c:v>2.1673770000000001</c:v>
                </c:pt>
                <c:pt idx="151">
                  <c:v>2.0942919999999998</c:v>
                </c:pt>
                <c:pt idx="152">
                  <c:v>2.0272169999999998</c:v>
                </c:pt>
                <c:pt idx="153">
                  <c:v>1.9641520000000001</c:v>
                </c:pt>
                <c:pt idx="154">
                  <c:v>1.906093</c:v>
                </c:pt>
                <c:pt idx="155">
                  <c:v>1.8500399999999999</c:v>
                </c:pt>
                <c:pt idx="156">
                  <c:v>1.7489498999999999</c:v>
                </c:pt>
                <c:pt idx="157">
                  <c:v>1.6358577000000001</c:v>
                </c:pt>
                <c:pt idx="158">
                  <c:v>1.5357826999999999</c:v>
                </c:pt>
                <c:pt idx="159">
                  <c:v>1.4457204000000001</c:v>
                </c:pt>
                <c:pt idx="160">
                  <c:v>1.3646678000000001</c:v>
                </c:pt>
                <c:pt idx="161">
                  <c:v>1.2926227000000001</c:v>
                </c:pt>
                <c:pt idx="162">
                  <c:v>1.2265835999999999</c:v>
                </c:pt>
                <c:pt idx="163">
                  <c:v>1.1675494</c:v>
                </c:pt>
                <c:pt idx="164">
                  <c:v>1.1135192</c:v>
                </c:pt>
                <c:pt idx="165">
                  <c:v>1.0224682</c:v>
                </c:pt>
                <c:pt idx="166">
                  <c:v>0.94922669999999998</c:v>
                </c:pt>
                <c:pt idx="167">
                  <c:v>0.89169239999999994</c:v>
                </c:pt>
                <c:pt idx="168">
                  <c:v>0.84786340000000004</c:v>
                </c:pt>
                <c:pt idx="169">
                  <c:v>0.8009385</c:v>
                </c:pt>
                <c:pt idx="170">
                  <c:v>0.75961709999999993</c:v>
                </c:pt>
                <c:pt idx="171">
                  <c:v>0.6903817000000001</c:v>
                </c:pt>
                <c:pt idx="172">
                  <c:v>0.63435370000000002</c:v>
                </c:pt>
                <c:pt idx="173">
                  <c:v>0.58803099999999997</c:v>
                </c:pt>
                <c:pt idx="174">
                  <c:v>0.54911220000000005</c:v>
                </c:pt>
                <c:pt idx="175">
                  <c:v>0.51589640000000003</c:v>
                </c:pt>
                <c:pt idx="176">
                  <c:v>0.48718279999999997</c:v>
                </c:pt>
                <c:pt idx="177">
                  <c:v>0.4621711</c:v>
                </c:pt>
                <c:pt idx="178">
                  <c:v>0.44006090000000003</c:v>
                </c:pt>
                <c:pt idx="179">
                  <c:v>0.4203519</c:v>
                </c:pt>
                <c:pt idx="180">
                  <c:v>0.40284380000000003</c:v>
                </c:pt>
                <c:pt idx="181">
                  <c:v>0.38703660000000001</c:v>
                </c:pt>
                <c:pt idx="182">
                  <c:v>0.35962430000000001</c:v>
                </c:pt>
                <c:pt idx="183">
                  <c:v>0.3317118</c:v>
                </c:pt>
                <c:pt idx="184">
                  <c:v>0.3089017</c:v>
                </c:pt>
                <c:pt idx="185">
                  <c:v>0.28989334999999999</c:v>
                </c:pt>
                <c:pt idx="186">
                  <c:v>0.27378630999999998</c:v>
                </c:pt>
                <c:pt idx="187">
                  <c:v>0.26008029999999999</c:v>
                </c:pt>
                <c:pt idx="188">
                  <c:v>0.24817509999999998</c:v>
                </c:pt>
                <c:pt idx="189">
                  <c:v>0.23767056</c:v>
                </c:pt>
                <c:pt idx="190">
                  <c:v>0.22846655999999999</c:v>
                </c:pt>
                <c:pt idx="191">
                  <c:v>0.21295983000000002</c:v>
                </c:pt>
                <c:pt idx="192">
                  <c:v>0.20045437999999999</c:v>
                </c:pt>
                <c:pt idx="193">
                  <c:v>0.19014987</c:v>
                </c:pt>
                <c:pt idx="194">
                  <c:v>0.18154608</c:v>
                </c:pt>
                <c:pt idx="195">
                  <c:v>0.17424285</c:v>
                </c:pt>
                <c:pt idx="196">
                  <c:v>0.16794006</c:v>
                </c:pt>
                <c:pt idx="197">
                  <c:v>0.15773547000000002</c:v>
                </c:pt>
                <c:pt idx="198">
                  <c:v>0.14983185999999998</c:v>
                </c:pt>
                <c:pt idx="199">
                  <c:v>0.14352893999999999</c:v>
                </c:pt>
                <c:pt idx="200">
                  <c:v>0.13852653000000001</c:v>
                </c:pt>
                <c:pt idx="201">
                  <c:v>0.13432451000000001</c:v>
                </c:pt>
                <c:pt idx="202">
                  <c:v>0.13092277999999999</c:v>
                </c:pt>
                <c:pt idx="203">
                  <c:v>0.12802128000000002</c:v>
                </c:pt>
                <c:pt idx="204">
                  <c:v>0.12561997999999999</c:v>
                </c:pt>
                <c:pt idx="205">
                  <c:v>0.12351883</c:v>
                </c:pt>
                <c:pt idx="206">
                  <c:v>0.12181782000000001</c:v>
                </c:pt>
                <c:pt idx="207">
                  <c:v>0.12021691</c:v>
                </c:pt>
                <c:pt idx="208">
                  <c:v>0.11781535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AA1-4D97-BA2B-10956521B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916928"/>
        <c:axId val="474918496"/>
      </c:scatterChart>
      <c:valAx>
        <c:axId val="474916928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4918496"/>
        <c:crosses val="autoZero"/>
        <c:crossBetween val="midCat"/>
        <c:majorUnit val="10"/>
      </c:valAx>
      <c:valAx>
        <c:axId val="474918496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 altLang="ja-JP">
                    <a:solidFill>
                      <a:schemeClr val="tx1"/>
                    </a:solidFill>
                  </a:rPr>
                  <a:t>dE/dX</a:t>
                </a:r>
                <a:r>
                  <a:rPr lang="en-US" altLang="ja-JP" baseline="0">
                    <a:solidFill>
                      <a:schemeClr val="tx1"/>
                    </a:solidFill>
                  </a:rPr>
                  <a:t>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4916928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9436623653982465"/>
          <c:y val="4.2812810791813434E-2"/>
          <c:w val="0.24938594652854704"/>
          <c:h val="0.15493819682796106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srim20Ne_Au!$P$5</c:f>
          <c:strCache>
            <c:ptCount val="1"/>
            <c:pt idx="0">
              <c:v>srim20Ne_Au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srim20Ne_Au!$D$20:$D$228</c:f>
              <c:numCache>
                <c:formatCode>0.000000</c:formatCode>
                <c:ptCount val="209"/>
                <c:pt idx="0">
                  <c:v>9.999949999999999E-6</c:v>
                </c:pt>
                <c:pt idx="1">
                  <c:v>1.1249950000000001E-5</c:v>
                </c:pt>
                <c:pt idx="2">
                  <c:v>1.2499949999999999E-5</c:v>
                </c:pt>
                <c:pt idx="3">
                  <c:v>1.374995E-5</c:v>
                </c:pt>
                <c:pt idx="4">
                  <c:v>1.499995E-5</c:v>
                </c:pt>
                <c:pt idx="5">
                  <c:v>1.6249950000000002E-5</c:v>
                </c:pt>
                <c:pt idx="6">
                  <c:v>1.7499950000000002E-5</c:v>
                </c:pt>
                <c:pt idx="7">
                  <c:v>1.8749950000000002E-5</c:v>
                </c:pt>
                <c:pt idx="8">
                  <c:v>1.9999950000000002E-5</c:v>
                </c:pt>
                <c:pt idx="9">
                  <c:v>2.2499950000000001E-5</c:v>
                </c:pt>
                <c:pt idx="10" formatCode="0.00000">
                  <c:v>2.4999950000000001E-5</c:v>
                </c:pt>
                <c:pt idx="11" formatCode="0.00000">
                  <c:v>2.7499950000000001E-5</c:v>
                </c:pt>
                <c:pt idx="12" formatCode="0.00000">
                  <c:v>2.9999950000000001E-5</c:v>
                </c:pt>
                <c:pt idx="13" formatCode="0.00000">
                  <c:v>3.249995E-5</c:v>
                </c:pt>
                <c:pt idx="14" formatCode="0.00000">
                  <c:v>3.499995E-5</c:v>
                </c:pt>
                <c:pt idx="15" formatCode="0.00000">
                  <c:v>3.999995E-5</c:v>
                </c:pt>
                <c:pt idx="16" formatCode="0.00000">
                  <c:v>4.4999950000000006E-5</c:v>
                </c:pt>
                <c:pt idx="17" formatCode="0.00000">
                  <c:v>4.9999950000000006E-5</c:v>
                </c:pt>
                <c:pt idx="18" formatCode="0.00000">
                  <c:v>5.5000000000000002E-5</c:v>
                </c:pt>
                <c:pt idx="19" formatCode="0.00000">
                  <c:v>5.9999999999999995E-5</c:v>
                </c:pt>
                <c:pt idx="20" formatCode="0.00000">
                  <c:v>6.4999999999999994E-5</c:v>
                </c:pt>
                <c:pt idx="21" formatCode="0.00000">
                  <c:v>6.9999999999999994E-5</c:v>
                </c:pt>
                <c:pt idx="22" formatCode="0.00000">
                  <c:v>7.5000000000000007E-5</c:v>
                </c:pt>
                <c:pt idx="23" formatCode="0.00000">
                  <c:v>8.0000000000000007E-5</c:v>
                </c:pt>
                <c:pt idx="24" formatCode="0.00000">
                  <c:v>8.4999999999999993E-5</c:v>
                </c:pt>
                <c:pt idx="25" formatCode="0.00000">
                  <c:v>8.9999999999999992E-5</c:v>
                </c:pt>
                <c:pt idx="26" formatCode="0.00000">
                  <c:v>1E-4</c:v>
                </c:pt>
                <c:pt idx="27" formatCode="0.00000">
                  <c:v>1.125E-4</c:v>
                </c:pt>
                <c:pt idx="28" formatCode="0.00000">
                  <c:v>1.25E-4</c:v>
                </c:pt>
                <c:pt idx="29" formatCode="0.00000">
                  <c:v>1.3749999999999998E-4</c:v>
                </c:pt>
                <c:pt idx="30" formatCode="0.00000">
                  <c:v>1.5000000000000001E-4</c:v>
                </c:pt>
                <c:pt idx="31" formatCode="0.00000">
                  <c:v>1.6249999999999999E-4</c:v>
                </c:pt>
                <c:pt idx="32" formatCode="0.00000">
                  <c:v>1.75E-4</c:v>
                </c:pt>
                <c:pt idx="33" formatCode="0.00000">
                  <c:v>1.875E-4</c:v>
                </c:pt>
                <c:pt idx="34" formatCode="0.00000">
                  <c:v>2.0000000000000001E-4</c:v>
                </c:pt>
                <c:pt idx="35" formatCode="0.00000">
                  <c:v>2.2499999999999999E-4</c:v>
                </c:pt>
                <c:pt idx="36" formatCode="0.00000">
                  <c:v>2.5000000000000001E-4</c:v>
                </c:pt>
                <c:pt idx="37" formatCode="0.00000">
                  <c:v>2.7499999999999996E-4</c:v>
                </c:pt>
                <c:pt idx="38" formatCode="0.00000">
                  <c:v>3.0000000000000003E-4</c:v>
                </c:pt>
                <c:pt idx="39" formatCode="0.00000">
                  <c:v>3.2499999999999999E-4</c:v>
                </c:pt>
                <c:pt idx="40" formatCode="0.00000">
                  <c:v>3.5E-4</c:v>
                </c:pt>
                <c:pt idx="41" formatCode="0.00000">
                  <c:v>4.0000000000000002E-4</c:v>
                </c:pt>
                <c:pt idx="42" formatCode="0.00000">
                  <c:v>4.4999999999999999E-4</c:v>
                </c:pt>
                <c:pt idx="43" formatCode="0.00000">
                  <c:v>5.0000000000000001E-4</c:v>
                </c:pt>
                <c:pt idx="44" formatCode="0.00000">
                  <c:v>5.4999999999999992E-4</c:v>
                </c:pt>
                <c:pt idx="45" formatCode="0.00000">
                  <c:v>6.0000000000000006E-4</c:v>
                </c:pt>
                <c:pt idx="46" formatCode="0.00000">
                  <c:v>6.4999999999999997E-4</c:v>
                </c:pt>
                <c:pt idx="47" formatCode="0.00000">
                  <c:v>6.9999999999999999E-4</c:v>
                </c:pt>
                <c:pt idx="48" formatCode="0.00000">
                  <c:v>7.5000000000000002E-4</c:v>
                </c:pt>
                <c:pt idx="49" formatCode="0.00000">
                  <c:v>8.0000000000000004E-4</c:v>
                </c:pt>
                <c:pt idx="50" formatCode="0.00000">
                  <c:v>8.5000000000000006E-4</c:v>
                </c:pt>
                <c:pt idx="51" formatCode="0.00000">
                  <c:v>8.9999999999999998E-4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1.6250000000000001E-3</c:v>
                </c:pt>
                <c:pt idx="58" formatCode="0.00000">
                  <c:v>1.7500000000000003E-3</c:v>
                </c:pt>
                <c:pt idx="59" formatCode="0.00000">
                  <c:v>1.8749999999999999E-3</c:v>
                </c:pt>
                <c:pt idx="60" formatCode="0.00000">
                  <c:v>2E-3</c:v>
                </c:pt>
                <c:pt idx="61" formatCode="0.00000">
                  <c:v>2.2499999999999998E-3</c:v>
                </c:pt>
                <c:pt idx="62" formatCode="0.00000">
                  <c:v>2.5000000000000001E-3</c:v>
                </c:pt>
                <c:pt idx="63" formatCode="0.00000">
                  <c:v>2.7499999999999998E-3</c:v>
                </c:pt>
                <c:pt idx="64" formatCode="0.00000">
                  <c:v>3.0000000000000001E-3</c:v>
                </c:pt>
                <c:pt idx="65" formatCode="0.00000">
                  <c:v>3.2500000000000003E-3</c:v>
                </c:pt>
                <c:pt idx="66" formatCode="0.00000">
                  <c:v>3.5000000000000005E-3</c:v>
                </c:pt>
                <c:pt idx="67" formatCode="0.00000">
                  <c:v>4.0000000000000001E-3</c:v>
                </c:pt>
                <c:pt idx="68" formatCode="0.00000">
                  <c:v>4.4999999999999997E-3</c:v>
                </c:pt>
                <c:pt idx="69" formatCode="0.00000">
                  <c:v>5.0000000000000001E-3</c:v>
                </c:pt>
                <c:pt idx="70" formatCode="0.00000">
                  <c:v>5.4999999999999997E-3</c:v>
                </c:pt>
                <c:pt idx="71" formatCode="0.00000">
                  <c:v>6.0000000000000001E-3</c:v>
                </c:pt>
                <c:pt idx="72" formatCode="0.00000">
                  <c:v>6.5000000000000006E-3</c:v>
                </c:pt>
                <c:pt idx="73" formatCode="0.00000">
                  <c:v>7.000000000000001E-3</c:v>
                </c:pt>
                <c:pt idx="74" formatCode="0.00000">
                  <c:v>7.4999999999999997E-3</c:v>
                </c:pt>
                <c:pt idx="75" formatCode="0.00000">
                  <c:v>8.0000000000000002E-3</c:v>
                </c:pt>
                <c:pt idx="76" formatCode="0.00000">
                  <c:v>8.5000000000000006E-3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1.3750000000000002E-2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1.7499999999999998E-2</c:v>
                </c:pt>
                <c:pt idx="85" formatCode="0.00000">
                  <c:v>1.8749999999999999E-2</c:v>
                </c:pt>
                <c:pt idx="86" formatCode="0.00000">
                  <c:v>0.02</c:v>
                </c:pt>
                <c:pt idx="87" formatCode="0.000">
                  <c:v>2.2499999999999999E-2</c:v>
                </c:pt>
                <c:pt idx="88" formatCode="0.000">
                  <c:v>2.5000000000000001E-2</c:v>
                </c:pt>
                <c:pt idx="89" formatCode="0.000">
                  <c:v>2.7500000000000004E-2</c:v>
                </c:pt>
                <c:pt idx="90" formatCode="0.000">
                  <c:v>0.03</c:v>
                </c:pt>
                <c:pt idx="91" formatCode="0.000">
                  <c:v>3.2500000000000001E-2</c:v>
                </c:pt>
                <c:pt idx="92" formatCode="0.000">
                  <c:v>3.4999999999999996E-2</c:v>
                </c:pt>
                <c:pt idx="93" formatCode="0.000">
                  <c:v>0.04</c:v>
                </c:pt>
                <c:pt idx="94" formatCode="0.000">
                  <c:v>4.4999999999999998E-2</c:v>
                </c:pt>
                <c:pt idx="95" formatCode="0.000">
                  <c:v>0.05</c:v>
                </c:pt>
                <c:pt idx="96" formatCode="0.000">
                  <c:v>5.5000000000000007E-2</c:v>
                </c:pt>
                <c:pt idx="97" formatCode="0.000">
                  <c:v>0.06</c:v>
                </c:pt>
                <c:pt idx="98" formatCode="0.000">
                  <c:v>6.5000000000000002E-2</c:v>
                </c:pt>
                <c:pt idx="99" formatCode="0.000">
                  <c:v>6.9999999999999993E-2</c:v>
                </c:pt>
                <c:pt idx="100" formatCode="0.000">
                  <c:v>7.4999999999999997E-2</c:v>
                </c:pt>
                <c:pt idx="101" formatCode="0.000">
                  <c:v>0.08</c:v>
                </c:pt>
                <c:pt idx="102" formatCode="0.000">
                  <c:v>8.4999999999999992E-2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0.1875</c:v>
                </c:pt>
                <c:pt idx="112" formatCode="0.000">
                  <c:v>0.2</c:v>
                </c:pt>
                <c:pt idx="113" formatCode="0.000">
                  <c:v>0.22500000000000001</c:v>
                </c:pt>
                <c:pt idx="114" formatCode="0.000">
                  <c:v>0.25</c:v>
                </c:pt>
                <c:pt idx="115" formatCode="0.000">
                  <c:v>0.27500000000000002</c:v>
                </c:pt>
                <c:pt idx="116" formatCode="0.000">
                  <c:v>0.3</c:v>
                </c:pt>
                <c:pt idx="117" formatCode="0.000">
                  <c:v>0.32500000000000001</c:v>
                </c:pt>
                <c:pt idx="118" formatCode="0.000">
                  <c:v>0.35</c:v>
                </c:pt>
                <c:pt idx="119" formatCode="0.000">
                  <c:v>0.4</c:v>
                </c:pt>
                <c:pt idx="120" formatCode="0.000">
                  <c:v>0.45</c:v>
                </c:pt>
                <c:pt idx="121" formatCode="0.000">
                  <c:v>0.5</c:v>
                </c:pt>
                <c:pt idx="122" formatCode="0.000">
                  <c:v>0.55000000000000004</c:v>
                </c:pt>
                <c:pt idx="123" formatCode="0.000">
                  <c:v>0.6</c:v>
                </c:pt>
                <c:pt idx="124" formatCode="0.000">
                  <c:v>0.65</c:v>
                </c:pt>
                <c:pt idx="125" formatCode="0.000">
                  <c:v>0.7</c:v>
                </c:pt>
                <c:pt idx="126" formatCode="0.000">
                  <c:v>0.75</c:v>
                </c:pt>
                <c:pt idx="127" formatCode="0.000">
                  <c:v>0.8</c:v>
                </c:pt>
                <c:pt idx="128" formatCode="0.000">
                  <c:v>0.85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1.875</c:v>
                </c:pt>
                <c:pt idx="138" formatCode="0.000">
                  <c:v>2</c:v>
                </c:pt>
                <c:pt idx="139" formatCode="0.000">
                  <c:v>2.25</c:v>
                </c:pt>
                <c:pt idx="140" formatCode="0.000">
                  <c:v>2.5</c:v>
                </c:pt>
                <c:pt idx="141" formatCode="0.000">
                  <c:v>2.75</c:v>
                </c:pt>
                <c:pt idx="142" formatCode="0.000">
                  <c:v>3</c:v>
                </c:pt>
                <c:pt idx="143" formatCode="0.000">
                  <c:v>3.25</c:v>
                </c:pt>
                <c:pt idx="144" formatCode="0.000">
                  <c:v>3.5</c:v>
                </c:pt>
                <c:pt idx="145" formatCode="0.000">
                  <c:v>4</c:v>
                </c:pt>
                <c:pt idx="146" formatCode="0.000">
                  <c:v>4.5</c:v>
                </c:pt>
                <c:pt idx="147" formatCode="0.000">
                  <c:v>5</c:v>
                </c:pt>
                <c:pt idx="148" formatCode="0.000">
                  <c:v>5.5</c:v>
                </c:pt>
                <c:pt idx="149" formatCode="0.000">
                  <c:v>6</c:v>
                </c:pt>
                <c:pt idx="150" formatCode="0.000">
                  <c:v>6.5</c:v>
                </c:pt>
                <c:pt idx="151" formatCode="0.000">
                  <c:v>7</c:v>
                </c:pt>
                <c:pt idx="152" formatCode="0.000">
                  <c:v>7.5</c:v>
                </c:pt>
                <c:pt idx="153" formatCode="0.000">
                  <c:v>8</c:v>
                </c:pt>
                <c:pt idx="154" formatCode="0.000">
                  <c:v>8.5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18.75</c:v>
                </c:pt>
                <c:pt idx="164" formatCode="0.000">
                  <c:v>20</c:v>
                </c:pt>
                <c:pt idx="165" formatCode="0.000">
                  <c:v>22.5</c:v>
                </c:pt>
                <c:pt idx="166" formatCode="0.000">
                  <c:v>25</c:v>
                </c:pt>
                <c:pt idx="167" formatCode="0.000">
                  <c:v>27.5</c:v>
                </c:pt>
                <c:pt idx="168" formatCode="0.000">
                  <c:v>30</c:v>
                </c:pt>
                <c:pt idx="169" formatCode="0.000">
                  <c:v>32.5</c:v>
                </c:pt>
                <c:pt idx="170" formatCode="0.000">
                  <c:v>35</c:v>
                </c:pt>
                <c:pt idx="171" formatCode="0.000">
                  <c:v>40</c:v>
                </c:pt>
                <c:pt idx="172" formatCode="0.000">
                  <c:v>45</c:v>
                </c:pt>
                <c:pt idx="173" formatCode="0.000">
                  <c:v>50</c:v>
                </c:pt>
                <c:pt idx="174" formatCode="0.000">
                  <c:v>55</c:v>
                </c:pt>
                <c:pt idx="175" formatCode="0.000">
                  <c:v>60</c:v>
                </c:pt>
                <c:pt idx="176" formatCode="0.000">
                  <c:v>65</c:v>
                </c:pt>
                <c:pt idx="177" formatCode="0.000">
                  <c:v>70</c:v>
                </c:pt>
                <c:pt idx="178" formatCode="0.000">
                  <c:v>75</c:v>
                </c:pt>
                <c:pt idx="179" formatCode="0.000">
                  <c:v>80</c:v>
                </c:pt>
                <c:pt idx="180" formatCode="0.000">
                  <c:v>85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187.5</c:v>
                </c:pt>
                <c:pt idx="190" formatCode="0.000">
                  <c:v>200</c:v>
                </c:pt>
                <c:pt idx="191" formatCode="0.000">
                  <c:v>225</c:v>
                </c:pt>
                <c:pt idx="192" formatCode="0.000">
                  <c:v>250</c:v>
                </c:pt>
                <c:pt idx="193" formatCode="0.000">
                  <c:v>275</c:v>
                </c:pt>
                <c:pt idx="194" formatCode="0.000">
                  <c:v>300</c:v>
                </c:pt>
                <c:pt idx="195" formatCode="0.000">
                  <c:v>325</c:v>
                </c:pt>
                <c:pt idx="196" formatCode="0.000">
                  <c:v>350</c:v>
                </c:pt>
                <c:pt idx="197" formatCode="0.000">
                  <c:v>400</c:v>
                </c:pt>
                <c:pt idx="198" formatCode="0.000">
                  <c:v>450</c:v>
                </c:pt>
                <c:pt idx="199" formatCode="0.000">
                  <c:v>500</c:v>
                </c:pt>
                <c:pt idx="200" formatCode="0.000">
                  <c:v>550</c:v>
                </c:pt>
                <c:pt idx="201" formatCode="0.000">
                  <c:v>600</c:v>
                </c:pt>
                <c:pt idx="202" formatCode="0.000">
                  <c:v>650</c:v>
                </c:pt>
                <c:pt idx="203" formatCode="0.000">
                  <c:v>700</c:v>
                </c:pt>
                <c:pt idx="204" formatCode="0.000">
                  <c:v>750</c:v>
                </c:pt>
                <c:pt idx="205" formatCode="0.000">
                  <c:v>800</c:v>
                </c:pt>
                <c:pt idx="206" formatCode="0.000">
                  <c:v>850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srim20Ne_Au!$J$20:$J$228</c:f>
              <c:numCache>
                <c:formatCode>0.000</c:formatCode>
                <c:ptCount val="209"/>
                <c:pt idx="0">
                  <c:v>6.0000000000000006E-4</c:v>
                </c:pt>
                <c:pt idx="1">
                  <c:v>6.0000000000000006E-4</c:v>
                </c:pt>
                <c:pt idx="2">
                  <c:v>6.9999999999999999E-4</c:v>
                </c:pt>
                <c:pt idx="3">
                  <c:v>6.9999999999999999E-4</c:v>
                </c:pt>
                <c:pt idx="4">
                  <c:v>6.9999999999999999E-4</c:v>
                </c:pt>
                <c:pt idx="5">
                  <c:v>8.0000000000000004E-4</c:v>
                </c:pt>
                <c:pt idx="6">
                  <c:v>8.0000000000000004E-4</c:v>
                </c:pt>
                <c:pt idx="7">
                  <c:v>8.0000000000000004E-4</c:v>
                </c:pt>
                <c:pt idx="8">
                  <c:v>8.9999999999999998E-4</c:v>
                </c:pt>
                <c:pt idx="9">
                  <c:v>8.9999999999999998E-4</c:v>
                </c:pt>
                <c:pt idx="10">
                  <c:v>1E-3</c:v>
                </c:pt>
                <c:pt idx="11">
                  <c:v>1E-3</c:v>
                </c:pt>
                <c:pt idx="12">
                  <c:v>1.0999999999999998E-3</c:v>
                </c:pt>
                <c:pt idx="13">
                  <c:v>1.0999999999999998E-3</c:v>
                </c:pt>
                <c:pt idx="14">
                  <c:v>1.2000000000000001E-3</c:v>
                </c:pt>
                <c:pt idx="15">
                  <c:v>1.2999999999999999E-3</c:v>
                </c:pt>
                <c:pt idx="16">
                  <c:v>1.2999999999999999E-3</c:v>
                </c:pt>
                <c:pt idx="17">
                  <c:v>1.4E-3</c:v>
                </c:pt>
                <c:pt idx="18">
                  <c:v>1.5E-3</c:v>
                </c:pt>
                <c:pt idx="19">
                  <c:v>1.6000000000000001E-3</c:v>
                </c:pt>
                <c:pt idx="20">
                  <c:v>1.7000000000000001E-3</c:v>
                </c:pt>
                <c:pt idx="21">
                  <c:v>1.7000000000000001E-3</c:v>
                </c:pt>
                <c:pt idx="22">
                  <c:v>1.8E-3</c:v>
                </c:pt>
                <c:pt idx="23">
                  <c:v>1.9E-3</c:v>
                </c:pt>
                <c:pt idx="24">
                  <c:v>2E-3</c:v>
                </c:pt>
                <c:pt idx="25">
                  <c:v>2E-3</c:v>
                </c:pt>
                <c:pt idx="26">
                  <c:v>2.1999999999999997E-3</c:v>
                </c:pt>
                <c:pt idx="27">
                  <c:v>2.3E-3</c:v>
                </c:pt>
                <c:pt idx="28">
                  <c:v>2.5000000000000001E-3</c:v>
                </c:pt>
                <c:pt idx="29">
                  <c:v>2.7000000000000001E-3</c:v>
                </c:pt>
                <c:pt idx="30">
                  <c:v>2.8E-3</c:v>
                </c:pt>
                <c:pt idx="31">
                  <c:v>3.0000000000000001E-3</c:v>
                </c:pt>
                <c:pt idx="32">
                  <c:v>3.2000000000000002E-3</c:v>
                </c:pt>
                <c:pt idx="33">
                  <c:v>3.3E-3</c:v>
                </c:pt>
                <c:pt idx="34">
                  <c:v>3.5000000000000005E-3</c:v>
                </c:pt>
                <c:pt idx="35">
                  <c:v>3.8E-3</c:v>
                </c:pt>
                <c:pt idx="36">
                  <c:v>4.0000000000000001E-3</c:v>
                </c:pt>
                <c:pt idx="37">
                  <c:v>4.3E-3</c:v>
                </c:pt>
                <c:pt idx="38">
                  <c:v>4.5999999999999999E-3</c:v>
                </c:pt>
                <c:pt idx="39">
                  <c:v>4.8999999999999998E-3</c:v>
                </c:pt>
                <c:pt idx="40">
                  <c:v>5.1999999999999998E-3</c:v>
                </c:pt>
                <c:pt idx="41">
                  <c:v>5.7000000000000002E-3</c:v>
                </c:pt>
                <c:pt idx="42">
                  <c:v>6.3E-3</c:v>
                </c:pt>
                <c:pt idx="43">
                  <c:v>6.8000000000000005E-3</c:v>
                </c:pt>
                <c:pt idx="44">
                  <c:v>7.2999999999999992E-3</c:v>
                </c:pt>
                <c:pt idx="45">
                  <c:v>7.7999999999999996E-3</c:v>
                </c:pt>
                <c:pt idx="46">
                  <c:v>8.4000000000000012E-3</c:v>
                </c:pt>
                <c:pt idx="47">
                  <c:v>8.8999999999999999E-3</c:v>
                </c:pt>
                <c:pt idx="48">
                  <c:v>9.4000000000000004E-3</c:v>
                </c:pt>
                <c:pt idx="49">
                  <c:v>9.9000000000000008E-3</c:v>
                </c:pt>
                <c:pt idx="50">
                  <c:v>1.04E-2</c:v>
                </c:pt>
                <c:pt idx="51">
                  <c:v>1.09E-2</c:v>
                </c:pt>
                <c:pt idx="52">
                  <c:v>1.2E-2</c:v>
                </c:pt>
                <c:pt idx="53">
                  <c:v>1.32E-2</c:v>
                </c:pt>
                <c:pt idx="54">
                  <c:v>1.4499999999999999E-2</c:v>
                </c:pt>
                <c:pt idx="55">
                  <c:v>1.5800000000000002E-2</c:v>
                </c:pt>
                <c:pt idx="56">
                  <c:v>1.7100000000000001E-2</c:v>
                </c:pt>
                <c:pt idx="57">
                  <c:v>1.84E-2</c:v>
                </c:pt>
                <c:pt idx="58">
                  <c:v>1.9599999999999999E-2</c:v>
                </c:pt>
                <c:pt idx="59">
                  <c:v>2.0899999999999998E-2</c:v>
                </c:pt>
                <c:pt idx="60">
                  <c:v>2.2200000000000001E-2</c:v>
                </c:pt>
                <c:pt idx="61">
                  <c:v>2.4799999999999999E-2</c:v>
                </c:pt>
                <c:pt idx="62">
                  <c:v>2.7300000000000001E-2</c:v>
                </c:pt>
                <c:pt idx="63">
                  <c:v>2.9699999999999997E-2</c:v>
                </c:pt>
                <c:pt idx="64">
                  <c:v>3.2199999999999999E-2</c:v>
                </c:pt>
                <c:pt idx="65">
                  <c:v>3.4699999999999995E-2</c:v>
                </c:pt>
                <c:pt idx="66">
                  <c:v>3.7199999999999997E-2</c:v>
                </c:pt>
                <c:pt idx="67">
                  <c:v>4.2299999999999997E-2</c:v>
                </c:pt>
                <c:pt idx="68">
                  <c:v>4.7500000000000001E-2</c:v>
                </c:pt>
                <c:pt idx="69">
                  <c:v>5.28E-2</c:v>
                </c:pt>
                <c:pt idx="70">
                  <c:v>5.8199999999999995E-2</c:v>
                </c:pt>
                <c:pt idx="71">
                  <c:v>6.3700000000000007E-2</c:v>
                </c:pt>
                <c:pt idx="72">
                  <c:v>6.9199999999999998E-2</c:v>
                </c:pt>
                <c:pt idx="73">
                  <c:v>7.4899999999999994E-2</c:v>
                </c:pt>
                <c:pt idx="74">
                  <c:v>8.0500000000000002E-2</c:v>
                </c:pt>
                <c:pt idx="75">
                  <c:v>8.6199999999999999E-2</c:v>
                </c:pt>
                <c:pt idx="76">
                  <c:v>9.1999999999999998E-2</c:v>
                </c:pt>
                <c:pt idx="77">
                  <c:v>9.7699999999999995E-2</c:v>
                </c:pt>
                <c:pt idx="78">
                  <c:v>0.10929999999999999</c:v>
                </c:pt>
                <c:pt idx="79">
                  <c:v>0.12379999999999999</c:v>
                </c:pt>
                <c:pt idx="80">
                  <c:v>0.13819999999999999</c:v>
                </c:pt>
                <c:pt idx="81">
                  <c:v>0.1525</c:v>
                </c:pt>
                <c:pt idx="82">
                  <c:v>0.1666</c:v>
                </c:pt>
                <c:pt idx="83">
                  <c:v>0.18049999999999999</c:v>
                </c:pt>
                <c:pt idx="84">
                  <c:v>0.19419999999999998</c:v>
                </c:pt>
                <c:pt idx="85">
                  <c:v>0.2077</c:v>
                </c:pt>
                <c:pt idx="86">
                  <c:v>0.22090000000000001</c:v>
                </c:pt>
                <c:pt idx="87">
                  <c:v>0.24679999999999999</c:v>
                </c:pt>
                <c:pt idx="88">
                  <c:v>0.27179999999999999</c:v>
                </c:pt>
                <c:pt idx="89">
                  <c:v>0.29599999999999999</c:v>
                </c:pt>
                <c:pt idx="90">
                  <c:v>0.31950000000000001</c:v>
                </c:pt>
                <c:pt idx="91">
                  <c:v>0.34229999999999999</c:v>
                </c:pt>
                <c:pt idx="92">
                  <c:v>0.36449999999999999</c:v>
                </c:pt>
                <c:pt idx="93">
                  <c:v>0.40709999999999996</c:v>
                </c:pt>
                <c:pt idx="94">
                  <c:v>0.44770000000000004</c:v>
                </c:pt>
                <c:pt idx="95">
                  <c:v>0.48659999999999998</c:v>
                </c:pt>
                <c:pt idx="96">
                  <c:v>0.52400000000000002</c:v>
                </c:pt>
                <c:pt idx="97">
                  <c:v>0.55999999999999994</c:v>
                </c:pt>
                <c:pt idx="98">
                  <c:v>0.59489999999999998</c:v>
                </c:pt>
                <c:pt idx="99">
                  <c:v>0.62870000000000004</c:v>
                </c:pt>
                <c:pt idx="100">
                  <c:v>0.66159999999999997</c:v>
                </c:pt>
                <c:pt idx="101">
                  <c:v>0.69359999999999999</c:v>
                </c:pt>
                <c:pt idx="102">
                  <c:v>0.7248</c:v>
                </c:pt>
                <c:pt idx="103" formatCode="0.00">
                  <c:v>0.75519999999999998</c:v>
                </c:pt>
                <c:pt idx="104" formatCode="0.00">
                  <c:v>0.81419999999999992</c:v>
                </c:pt>
                <c:pt idx="105" formatCode="0.00">
                  <c:v>0.88469999999999993</c:v>
                </c:pt>
                <c:pt idx="106" formatCode="0.00">
                  <c:v>0.95210000000000006</c:v>
                </c:pt>
                <c:pt idx="107" formatCode="0.00">
                  <c:v>1.02</c:v>
                </c:pt>
                <c:pt idx="108" formatCode="0.00">
                  <c:v>1.08</c:v>
                </c:pt>
                <c:pt idx="109" formatCode="0.00">
                  <c:v>1.1399999999999999</c:v>
                </c:pt>
                <c:pt idx="110" formatCode="0.00">
                  <c:v>1.2</c:v>
                </c:pt>
                <c:pt idx="111" formatCode="0.00">
                  <c:v>1.26</c:v>
                </c:pt>
                <c:pt idx="112" formatCode="0.00">
                  <c:v>1.31</c:v>
                </c:pt>
                <c:pt idx="113" formatCode="0.00">
                  <c:v>1.42</c:v>
                </c:pt>
                <c:pt idx="114" formatCode="0.00">
                  <c:v>1.52</c:v>
                </c:pt>
                <c:pt idx="115" formatCode="0.00">
                  <c:v>1.62</c:v>
                </c:pt>
                <c:pt idx="116" formatCode="0.00">
                  <c:v>1.72</c:v>
                </c:pt>
                <c:pt idx="117" formatCode="0.00">
                  <c:v>1.81</c:v>
                </c:pt>
                <c:pt idx="118" formatCode="0.00">
                  <c:v>1.9</c:v>
                </c:pt>
                <c:pt idx="119" formatCode="0.00">
                  <c:v>2.08</c:v>
                </c:pt>
                <c:pt idx="120" formatCode="0.00">
                  <c:v>2.25</c:v>
                </c:pt>
                <c:pt idx="121" formatCode="0.00">
                  <c:v>2.41</c:v>
                </c:pt>
                <c:pt idx="122" formatCode="0.00">
                  <c:v>2.58</c:v>
                </c:pt>
                <c:pt idx="123" formatCode="0.00">
                  <c:v>2.74</c:v>
                </c:pt>
                <c:pt idx="124" formatCode="0.00">
                  <c:v>2.89</c:v>
                </c:pt>
                <c:pt idx="125" formatCode="0.00">
                  <c:v>3.05</c:v>
                </c:pt>
                <c:pt idx="126" formatCode="0.00">
                  <c:v>3.2</c:v>
                </c:pt>
                <c:pt idx="127" formatCode="0.00">
                  <c:v>3.36</c:v>
                </c:pt>
                <c:pt idx="128" formatCode="0.00">
                  <c:v>3.51</c:v>
                </c:pt>
                <c:pt idx="129" formatCode="0.00">
                  <c:v>3.66</c:v>
                </c:pt>
                <c:pt idx="130" formatCode="0.00">
                  <c:v>3.96</c:v>
                </c:pt>
                <c:pt idx="131" formatCode="0.00">
                  <c:v>4.34</c:v>
                </c:pt>
                <c:pt idx="132" formatCode="0.00">
                  <c:v>4.72</c:v>
                </c:pt>
                <c:pt idx="133" formatCode="0.00">
                  <c:v>5.0999999999999996</c:v>
                </c:pt>
                <c:pt idx="134" formatCode="0.00">
                  <c:v>5.48</c:v>
                </c:pt>
                <c:pt idx="135" formatCode="0.00">
                  <c:v>5.86</c:v>
                </c:pt>
                <c:pt idx="136" formatCode="0.00">
                  <c:v>6.25</c:v>
                </c:pt>
                <c:pt idx="137" formatCode="0.00">
                  <c:v>6.65</c:v>
                </c:pt>
                <c:pt idx="138" formatCode="0.00">
                  <c:v>7.05</c:v>
                </c:pt>
                <c:pt idx="139" formatCode="0.00">
                  <c:v>7.86</c:v>
                </c:pt>
                <c:pt idx="140" formatCode="0.00">
                  <c:v>8.69</c:v>
                </c:pt>
                <c:pt idx="141" formatCode="0.00">
                  <c:v>9.5399999999999991</c:v>
                </c:pt>
                <c:pt idx="142" formatCode="0.00">
                  <c:v>10.42</c:v>
                </c:pt>
                <c:pt idx="143" formatCode="0.00">
                  <c:v>11.32</c:v>
                </c:pt>
                <c:pt idx="144" formatCode="0.00">
                  <c:v>12.24</c:v>
                </c:pt>
                <c:pt idx="145" formatCode="0.00">
                  <c:v>14.14</c:v>
                </c:pt>
                <c:pt idx="146" formatCode="0.00">
                  <c:v>16.14</c:v>
                </c:pt>
                <c:pt idx="147" formatCode="0.00">
                  <c:v>18.23</c:v>
                </c:pt>
                <c:pt idx="148" formatCode="0.00">
                  <c:v>20.399999999999999</c:v>
                </c:pt>
                <c:pt idx="149" formatCode="0.00">
                  <c:v>22.66</c:v>
                </c:pt>
                <c:pt idx="150" formatCode="0.00">
                  <c:v>25</c:v>
                </c:pt>
                <c:pt idx="151" formatCode="0.00">
                  <c:v>27.42</c:v>
                </c:pt>
                <c:pt idx="152" formatCode="0.00">
                  <c:v>29.93</c:v>
                </c:pt>
                <c:pt idx="153" formatCode="0.00">
                  <c:v>32.520000000000003</c:v>
                </c:pt>
                <c:pt idx="154" formatCode="0.00">
                  <c:v>35.19</c:v>
                </c:pt>
                <c:pt idx="155" formatCode="0.00">
                  <c:v>37.950000000000003</c:v>
                </c:pt>
                <c:pt idx="156" formatCode="0.00">
                  <c:v>43.69</c:v>
                </c:pt>
                <c:pt idx="157" formatCode="0.00">
                  <c:v>51.34</c:v>
                </c:pt>
                <c:pt idx="158" formatCode="0.00">
                  <c:v>59.5</c:v>
                </c:pt>
                <c:pt idx="159" formatCode="0.00">
                  <c:v>68.180000000000007</c:v>
                </c:pt>
                <c:pt idx="160" formatCode="0.00">
                  <c:v>77.38</c:v>
                </c:pt>
                <c:pt idx="161" formatCode="0.00">
                  <c:v>87.12</c:v>
                </c:pt>
                <c:pt idx="162" formatCode="0.00">
                  <c:v>97.39</c:v>
                </c:pt>
                <c:pt idx="163" formatCode="0.00">
                  <c:v>108.2</c:v>
                </c:pt>
                <c:pt idx="164" formatCode="0.00">
                  <c:v>119.54</c:v>
                </c:pt>
                <c:pt idx="165" formatCode="0.00">
                  <c:v>143.78</c:v>
                </c:pt>
                <c:pt idx="166" formatCode="0.00">
                  <c:v>170.04</c:v>
                </c:pt>
                <c:pt idx="167" formatCode="0.00">
                  <c:v>198.16</c:v>
                </c:pt>
                <c:pt idx="168" formatCode="0.00">
                  <c:v>227.91</c:v>
                </c:pt>
                <c:pt idx="169" formatCode="0.00">
                  <c:v>259.31</c:v>
                </c:pt>
                <c:pt idx="170" formatCode="0.00">
                  <c:v>292.47000000000003</c:v>
                </c:pt>
                <c:pt idx="171" formatCode="0.00">
                  <c:v>363.94</c:v>
                </c:pt>
                <c:pt idx="172" formatCode="0.00">
                  <c:v>442.14</c:v>
                </c:pt>
                <c:pt idx="173" formatCode="0.00">
                  <c:v>526.87</c:v>
                </c:pt>
                <c:pt idx="174" formatCode="0.00">
                  <c:v>617.94000000000005</c:v>
                </c:pt>
                <c:pt idx="175" formatCode="0.00">
                  <c:v>715.17</c:v>
                </c:pt>
                <c:pt idx="176" formatCode="0.00">
                  <c:v>818.38</c:v>
                </c:pt>
                <c:pt idx="177" formatCode="0.00">
                  <c:v>927.44</c:v>
                </c:pt>
                <c:pt idx="178" formatCode="0.00">
                  <c:v>1040</c:v>
                </c:pt>
                <c:pt idx="179" formatCode="0.00">
                  <c:v>1160</c:v>
                </c:pt>
                <c:pt idx="180" formatCode="0.00">
                  <c:v>1290</c:v>
                </c:pt>
                <c:pt idx="181" formatCode="0.00">
                  <c:v>1420</c:v>
                </c:pt>
                <c:pt idx="182" formatCode="0.0">
                  <c:v>1700</c:v>
                </c:pt>
                <c:pt idx="183" formatCode="0.0">
                  <c:v>2070</c:v>
                </c:pt>
                <c:pt idx="184" formatCode="0.0">
                  <c:v>2480</c:v>
                </c:pt>
                <c:pt idx="185" formatCode="0.0">
                  <c:v>2910</c:v>
                </c:pt>
                <c:pt idx="186" formatCode="0.0">
                  <c:v>3370</c:v>
                </c:pt>
                <c:pt idx="187" formatCode="0.0">
                  <c:v>3850</c:v>
                </c:pt>
                <c:pt idx="188" formatCode="0.0">
                  <c:v>4360</c:v>
                </c:pt>
                <c:pt idx="189" formatCode="0.0">
                  <c:v>4890</c:v>
                </c:pt>
                <c:pt idx="190" formatCode="0.0">
                  <c:v>5450</c:v>
                </c:pt>
                <c:pt idx="191" formatCode="0.0">
                  <c:v>6620</c:v>
                </c:pt>
                <c:pt idx="192" formatCode="0.0">
                  <c:v>7880</c:v>
                </c:pt>
                <c:pt idx="193" formatCode="0.0">
                  <c:v>9200</c:v>
                </c:pt>
                <c:pt idx="194" formatCode="0.0">
                  <c:v>10590</c:v>
                </c:pt>
                <c:pt idx="195" formatCode="0.0">
                  <c:v>12050</c:v>
                </c:pt>
                <c:pt idx="196" formatCode="0.0">
                  <c:v>13560</c:v>
                </c:pt>
                <c:pt idx="197" formatCode="0.0">
                  <c:v>16740</c:v>
                </c:pt>
                <c:pt idx="198" formatCode="0.0">
                  <c:v>20110</c:v>
                </c:pt>
                <c:pt idx="199" formatCode="0.0">
                  <c:v>23640</c:v>
                </c:pt>
                <c:pt idx="200" formatCode="0.0">
                  <c:v>27310</c:v>
                </c:pt>
                <c:pt idx="201" formatCode="0.0">
                  <c:v>31110</c:v>
                </c:pt>
                <c:pt idx="202" formatCode="0.0">
                  <c:v>35010</c:v>
                </c:pt>
                <c:pt idx="203" formatCode="0.0">
                  <c:v>39010</c:v>
                </c:pt>
                <c:pt idx="204" formatCode="0.0">
                  <c:v>43090</c:v>
                </c:pt>
                <c:pt idx="205" formatCode="0.0">
                  <c:v>47240</c:v>
                </c:pt>
                <c:pt idx="206" formatCode="0.0">
                  <c:v>51460</c:v>
                </c:pt>
                <c:pt idx="207" formatCode="0.0">
                  <c:v>55740</c:v>
                </c:pt>
                <c:pt idx="208" formatCode="0.0">
                  <c:v>64440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F97-48F0-A71B-AF02F67ED89B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srim20Ne_Au!$D$20:$D$228</c:f>
              <c:numCache>
                <c:formatCode>0.000000</c:formatCode>
                <c:ptCount val="209"/>
                <c:pt idx="0">
                  <c:v>9.999949999999999E-6</c:v>
                </c:pt>
                <c:pt idx="1">
                  <c:v>1.1249950000000001E-5</c:v>
                </c:pt>
                <c:pt idx="2">
                  <c:v>1.2499949999999999E-5</c:v>
                </c:pt>
                <c:pt idx="3">
                  <c:v>1.374995E-5</c:v>
                </c:pt>
                <c:pt idx="4">
                  <c:v>1.499995E-5</c:v>
                </c:pt>
                <c:pt idx="5">
                  <c:v>1.6249950000000002E-5</c:v>
                </c:pt>
                <c:pt idx="6">
                  <c:v>1.7499950000000002E-5</c:v>
                </c:pt>
                <c:pt idx="7">
                  <c:v>1.8749950000000002E-5</c:v>
                </c:pt>
                <c:pt idx="8">
                  <c:v>1.9999950000000002E-5</c:v>
                </c:pt>
                <c:pt idx="9">
                  <c:v>2.2499950000000001E-5</c:v>
                </c:pt>
                <c:pt idx="10" formatCode="0.00000">
                  <c:v>2.4999950000000001E-5</c:v>
                </c:pt>
                <c:pt idx="11" formatCode="0.00000">
                  <c:v>2.7499950000000001E-5</c:v>
                </c:pt>
                <c:pt idx="12" formatCode="0.00000">
                  <c:v>2.9999950000000001E-5</c:v>
                </c:pt>
                <c:pt idx="13" formatCode="0.00000">
                  <c:v>3.249995E-5</c:v>
                </c:pt>
                <c:pt idx="14" formatCode="0.00000">
                  <c:v>3.499995E-5</c:v>
                </c:pt>
                <c:pt idx="15" formatCode="0.00000">
                  <c:v>3.999995E-5</c:v>
                </c:pt>
                <c:pt idx="16" formatCode="0.00000">
                  <c:v>4.4999950000000006E-5</c:v>
                </c:pt>
                <c:pt idx="17" formatCode="0.00000">
                  <c:v>4.9999950000000006E-5</c:v>
                </c:pt>
                <c:pt idx="18" formatCode="0.00000">
                  <c:v>5.5000000000000002E-5</c:v>
                </c:pt>
                <c:pt idx="19" formatCode="0.00000">
                  <c:v>5.9999999999999995E-5</c:v>
                </c:pt>
                <c:pt idx="20" formatCode="0.00000">
                  <c:v>6.4999999999999994E-5</c:v>
                </c:pt>
                <c:pt idx="21" formatCode="0.00000">
                  <c:v>6.9999999999999994E-5</c:v>
                </c:pt>
                <c:pt idx="22" formatCode="0.00000">
                  <c:v>7.5000000000000007E-5</c:v>
                </c:pt>
                <c:pt idx="23" formatCode="0.00000">
                  <c:v>8.0000000000000007E-5</c:v>
                </c:pt>
                <c:pt idx="24" formatCode="0.00000">
                  <c:v>8.4999999999999993E-5</c:v>
                </c:pt>
                <c:pt idx="25" formatCode="0.00000">
                  <c:v>8.9999999999999992E-5</c:v>
                </c:pt>
                <c:pt idx="26" formatCode="0.00000">
                  <c:v>1E-4</c:v>
                </c:pt>
                <c:pt idx="27" formatCode="0.00000">
                  <c:v>1.125E-4</c:v>
                </c:pt>
                <c:pt idx="28" formatCode="0.00000">
                  <c:v>1.25E-4</c:v>
                </c:pt>
                <c:pt idx="29" formatCode="0.00000">
                  <c:v>1.3749999999999998E-4</c:v>
                </c:pt>
                <c:pt idx="30" formatCode="0.00000">
                  <c:v>1.5000000000000001E-4</c:v>
                </c:pt>
                <c:pt idx="31" formatCode="0.00000">
                  <c:v>1.6249999999999999E-4</c:v>
                </c:pt>
                <c:pt idx="32" formatCode="0.00000">
                  <c:v>1.75E-4</c:v>
                </c:pt>
                <c:pt idx="33" formatCode="0.00000">
                  <c:v>1.875E-4</c:v>
                </c:pt>
                <c:pt idx="34" formatCode="0.00000">
                  <c:v>2.0000000000000001E-4</c:v>
                </c:pt>
                <c:pt idx="35" formatCode="0.00000">
                  <c:v>2.2499999999999999E-4</c:v>
                </c:pt>
                <c:pt idx="36" formatCode="0.00000">
                  <c:v>2.5000000000000001E-4</c:v>
                </c:pt>
                <c:pt idx="37" formatCode="0.00000">
                  <c:v>2.7499999999999996E-4</c:v>
                </c:pt>
                <c:pt idx="38" formatCode="0.00000">
                  <c:v>3.0000000000000003E-4</c:v>
                </c:pt>
                <c:pt idx="39" formatCode="0.00000">
                  <c:v>3.2499999999999999E-4</c:v>
                </c:pt>
                <c:pt idx="40" formatCode="0.00000">
                  <c:v>3.5E-4</c:v>
                </c:pt>
                <c:pt idx="41" formatCode="0.00000">
                  <c:v>4.0000000000000002E-4</c:v>
                </c:pt>
                <c:pt idx="42" formatCode="0.00000">
                  <c:v>4.4999999999999999E-4</c:v>
                </c:pt>
                <c:pt idx="43" formatCode="0.00000">
                  <c:v>5.0000000000000001E-4</c:v>
                </c:pt>
                <c:pt idx="44" formatCode="0.00000">
                  <c:v>5.4999999999999992E-4</c:v>
                </c:pt>
                <c:pt idx="45" formatCode="0.00000">
                  <c:v>6.0000000000000006E-4</c:v>
                </c:pt>
                <c:pt idx="46" formatCode="0.00000">
                  <c:v>6.4999999999999997E-4</c:v>
                </c:pt>
                <c:pt idx="47" formatCode="0.00000">
                  <c:v>6.9999999999999999E-4</c:v>
                </c:pt>
                <c:pt idx="48" formatCode="0.00000">
                  <c:v>7.5000000000000002E-4</c:v>
                </c:pt>
                <c:pt idx="49" formatCode="0.00000">
                  <c:v>8.0000000000000004E-4</c:v>
                </c:pt>
                <c:pt idx="50" formatCode="0.00000">
                  <c:v>8.5000000000000006E-4</c:v>
                </c:pt>
                <c:pt idx="51" formatCode="0.00000">
                  <c:v>8.9999999999999998E-4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1.6250000000000001E-3</c:v>
                </c:pt>
                <c:pt idx="58" formatCode="0.00000">
                  <c:v>1.7500000000000003E-3</c:v>
                </c:pt>
                <c:pt idx="59" formatCode="0.00000">
                  <c:v>1.8749999999999999E-3</c:v>
                </c:pt>
                <c:pt idx="60" formatCode="0.00000">
                  <c:v>2E-3</c:v>
                </c:pt>
                <c:pt idx="61" formatCode="0.00000">
                  <c:v>2.2499999999999998E-3</c:v>
                </c:pt>
                <c:pt idx="62" formatCode="0.00000">
                  <c:v>2.5000000000000001E-3</c:v>
                </c:pt>
                <c:pt idx="63" formatCode="0.00000">
                  <c:v>2.7499999999999998E-3</c:v>
                </c:pt>
                <c:pt idx="64" formatCode="0.00000">
                  <c:v>3.0000000000000001E-3</c:v>
                </c:pt>
                <c:pt idx="65" formatCode="0.00000">
                  <c:v>3.2500000000000003E-3</c:v>
                </c:pt>
                <c:pt idx="66" formatCode="0.00000">
                  <c:v>3.5000000000000005E-3</c:v>
                </c:pt>
                <c:pt idx="67" formatCode="0.00000">
                  <c:v>4.0000000000000001E-3</c:v>
                </c:pt>
                <c:pt idx="68" formatCode="0.00000">
                  <c:v>4.4999999999999997E-3</c:v>
                </c:pt>
                <c:pt idx="69" formatCode="0.00000">
                  <c:v>5.0000000000000001E-3</c:v>
                </c:pt>
                <c:pt idx="70" formatCode="0.00000">
                  <c:v>5.4999999999999997E-3</c:v>
                </c:pt>
                <c:pt idx="71" formatCode="0.00000">
                  <c:v>6.0000000000000001E-3</c:v>
                </c:pt>
                <c:pt idx="72" formatCode="0.00000">
                  <c:v>6.5000000000000006E-3</c:v>
                </c:pt>
                <c:pt idx="73" formatCode="0.00000">
                  <c:v>7.000000000000001E-3</c:v>
                </c:pt>
                <c:pt idx="74" formatCode="0.00000">
                  <c:v>7.4999999999999997E-3</c:v>
                </c:pt>
                <c:pt idx="75" formatCode="0.00000">
                  <c:v>8.0000000000000002E-3</c:v>
                </c:pt>
                <c:pt idx="76" formatCode="0.00000">
                  <c:v>8.5000000000000006E-3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1.3750000000000002E-2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1.7499999999999998E-2</c:v>
                </c:pt>
                <c:pt idx="85" formatCode="0.00000">
                  <c:v>1.8749999999999999E-2</c:v>
                </c:pt>
                <c:pt idx="86" formatCode="0.00000">
                  <c:v>0.02</c:v>
                </c:pt>
                <c:pt idx="87" formatCode="0.000">
                  <c:v>2.2499999999999999E-2</c:v>
                </c:pt>
                <c:pt idx="88" formatCode="0.000">
                  <c:v>2.5000000000000001E-2</c:v>
                </c:pt>
                <c:pt idx="89" formatCode="0.000">
                  <c:v>2.7500000000000004E-2</c:v>
                </c:pt>
                <c:pt idx="90" formatCode="0.000">
                  <c:v>0.03</c:v>
                </c:pt>
                <c:pt idx="91" formatCode="0.000">
                  <c:v>3.2500000000000001E-2</c:v>
                </c:pt>
                <c:pt idx="92" formatCode="0.000">
                  <c:v>3.4999999999999996E-2</c:v>
                </c:pt>
                <c:pt idx="93" formatCode="0.000">
                  <c:v>0.04</c:v>
                </c:pt>
                <c:pt idx="94" formatCode="0.000">
                  <c:v>4.4999999999999998E-2</c:v>
                </c:pt>
                <c:pt idx="95" formatCode="0.000">
                  <c:v>0.05</c:v>
                </c:pt>
                <c:pt idx="96" formatCode="0.000">
                  <c:v>5.5000000000000007E-2</c:v>
                </c:pt>
                <c:pt idx="97" formatCode="0.000">
                  <c:v>0.06</c:v>
                </c:pt>
                <c:pt idx="98" formatCode="0.000">
                  <c:v>6.5000000000000002E-2</c:v>
                </c:pt>
                <c:pt idx="99" formatCode="0.000">
                  <c:v>6.9999999999999993E-2</c:v>
                </c:pt>
                <c:pt idx="100" formatCode="0.000">
                  <c:v>7.4999999999999997E-2</c:v>
                </c:pt>
                <c:pt idx="101" formatCode="0.000">
                  <c:v>0.08</c:v>
                </c:pt>
                <c:pt idx="102" formatCode="0.000">
                  <c:v>8.4999999999999992E-2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0.1875</c:v>
                </c:pt>
                <c:pt idx="112" formatCode="0.000">
                  <c:v>0.2</c:v>
                </c:pt>
                <c:pt idx="113" formatCode="0.000">
                  <c:v>0.22500000000000001</c:v>
                </c:pt>
                <c:pt idx="114" formatCode="0.000">
                  <c:v>0.25</c:v>
                </c:pt>
                <c:pt idx="115" formatCode="0.000">
                  <c:v>0.27500000000000002</c:v>
                </c:pt>
                <c:pt idx="116" formatCode="0.000">
                  <c:v>0.3</c:v>
                </c:pt>
                <c:pt idx="117" formatCode="0.000">
                  <c:v>0.32500000000000001</c:v>
                </c:pt>
                <c:pt idx="118" formatCode="0.000">
                  <c:v>0.35</c:v>
                </c:pt>
                <c:pt idx="119" formatCode="0.000">
                  <c:v>0.4</c:v>
                </c:pt>
                <c:pt idx="120" formatCode="0.000">
                  <c:v>0.45</c:v>
                </c:pt>
                <c:pt idx="121" formatCode="0.000">
                  <c:v>0.5</c:v>
                </c:pt>
                <c:pt idx="122" formatCode="0.000">
                  <c:v>0.55000000000000004</c:v>
                </c:pt>
                <c:pt idx="123" formatCode="0.000">
                  <c:v>0.6</c:v>
                </c:pt>
                <c:pt idx="124" formatCode="0.000">
                  <c:v>0.65</c:v>
                </c:pt>
                <c:pt idx="125" formatCode="0.000">
                  <c:v>0.7</c:v>
                </c:pt>
                <c:pt idx="126" formatCode="0.000">
                  <c:v>0.75</c:v>
                </c:pt>
                <c:pt idx="127" formatCode="0.000">
                  <c:v>0.8</c:v>
                </c:pt>
                <c:pt idx="128" formatCode="0.000">
                  <c:v>0.85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1.875</c:v>
                </c:pt>
                <c:pt idx="138" formatCode="0.000">
                  <c:v>2</c:v>
                </c:pt>
                <c:pt idx="139" formatCode="0.000">
                  <c:v>2.25</c:v>
                </c:pt>
                <c:pt idx="140" formatCode="0.000">
                  <c:v>2.5</c:v>
                </c:pt>
                <c:pt idx="141" formatCode="0.000">
                  <c:v>2.75</c:v>
                </c:pt>
                <c:pt idx="142" formatCode="0.000">
                  <c:v>3</c:v>
                </c:pt>
                <c:pt idx="143" formatCode="0.000">
                  <c:v>3.25</c:v>
                </c:pt>
                <c:pt idx="144" formatCode="0.000">
                  <c:v>3.5</c:v>
                </c:pt>
                <c:pt idx="145" formatCode="0.000">
                  <c:v>4</c:v>
                </c:pt>
                <c:pt idx="146" formatCode="0.000">
                  <c:v>4.5</c:v>
                </c:pt>
                <c:pt idx="147" formatCode="0.000">
                  <c:v>5</c:v>
                </c:pt>
                <c:pt idx="148" formatCode="0.000">
                  <c:v>5.5</c:v>
                </c:pt>
                <c:pt idx="149" formatCode="0.000">
                  <c:v>6</c:v>
                </c:pt>
                <c:pt idx="150" formatCode="0.000">
                  <c:v>6.5</c:v>
                </c:pt>
                <c:pt idx="151" formatCode="0.000">
                  <c:v>7</c:v>
                </c:pt>
                <c:pt idx="152" formatCode="0.000">
                  <c:v>7.5</c:v>
                </c:pt>
                <c:pt idx="153" formatCode="0.000">
                  <c:v>8</c:v>
                </c:pt>
                <c:pt idx="154" formatCode="0.000">
                  <c:v>8.5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18.75</c:v>
                </c:pt>
                <c:pt idx="164" formatCode="0.000">
                  <c:v>20</c:v>
                </c:pt>
                <c:pt idx="165" formatCode="0.000">
                  <c:v>22.5</c:v>
                </c:pt>
                <c:pt idx="166" formatCode="0.000">
                  <c:v>25</c:v>
                </c:pt>
                <c:pt idx="167" formatCode="0.000">
                  <c:v>27.5</c:v>
                </c:pt>
                <c:pt idx="168" formatCode="0.000">
                  <c:v>30</c:v>
                </c:pt>
                <c:pt idx="169" formatCode="0.000">
                  <c:v>32.5</c:v>
                </c:pt>
                <c:pt idx="170" formatCode="0.000">
                  <c:v>35</c:v>
                </c:pt>
                <c:pt idx="171" formatCode="0.000">
                  <c:v>40</c:v>
                </c:pt>
                <c:pt idx="172" formatCode="0.000">
                  <c:v>45</c:v>
                </c:pt>
                <c:pt idx="173" formatCode="0.000">
                  <c:v>50</c:v>
                </c:pt>
                <c:pt idx="174" formatCode="0.000">
                  <c:v>55</c:v>
                </c:pt>
                <c:pt idx="175" formatCode="0.000">
                  <c:v>60</c:v>
                </c:pt>
                <c:pt idx="176" formatCode="0.000">
                  <c:v>65</c:v>
                </c:pt>
                <c:pt idx="177" formatCode="0.000">
                  <c:v>70</c:v>
                </c:pt>
                <c:pt idx="178" formatCode="0.000">
                  <c:v>75</c:v>
                </c:pt>
                <c:pt idx="179" formatCode="0.000">
                  <c:v>80</c:v>
                </c:pt>
                <c:pt idx="180" formatCode="0.000">
                  <c:v>85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187.5</c:v>
                </c:pt>
                <c:pt idx="190" formatCode="0.000">
                  <c:v>200</c:v>
                </c:pt>
                <c:pt idx="191" formatCode="0.000">
                  <c:v>225</c:v>
                </c:pt>
                <c:pt idx="192" formatCode="0.000">
                  <c:v>250</c:v>
                </c:pt>
                <c:pt idx="193" formatCode="0.000">
                  <c:v>275</c:v>
                </c:pt>
                <c:pt idx="194" formatCode="0.000">
                  <c:v>300</c:v>
                </c:pt>
                <c:pt idx="195" formatCode="0.000">
                  <c:v>325</c:v>
                </c:pt>
                <c:pt idx="196" formatCode="0.000">
                  <c:v>350</c:v>
                </c:pt>
                <c:pt idx="197" formatCode="0.000">
                  <c:v>400</c:v>
                </c:pt>
                <c:pt idx="198" formatCode="0.000">
                  <c:v>450</c:v>
                </c:pt>
                <c:pt idx="199" formatCode="0.000">
                  <c:v>500</c:v>
                </c:pt>
                <c:pt idx="200" formatCode="0.000">
                  <c:v>550</c:v>
                </c:pt>
                <c:pt idx="201" formatCode="0.000">
                  <c:v>600</c:v>
                </c:pt>
                <c:pt idx="202" formatCode="0.000">
                  <c:v>650</c:v>
                </c:pt>
                <c:pt idx="203" formatCode="0.000">
                  <c:v>700</c:v>
                </c:pt>
                <c:pt idx="204" formatCode="0.000">
                  <c:v>750</c:v>
                </c:pt>
                <c:pt idx="205" formatCode="0.000">
                  <c:v>800</c:v>
                </c:pt>
                <c:pt idx="206" formatCode="0.000">
                  <c:v>850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srim20Ne_Au!$M$20:$M$228</c:f>
              <c:numCache>
                <c:formatCode>0.000</c:formatCode>
                <c:ptCount val="209"/>
                <c:pt idx="0">
                  <c:v>1.2999999999999999E-3</c:v>
                </c:pt>
                <c:pt idx="1">
                  <c:v>1.2999999999999999E-3</c:v>
                </c:pt>
                <c:pt idx="2">
                  <c:v>1.4E-3</c:v>
                </c:pt>
                <c:pt idx="3">
                  <c:v>1.5E-3</c:v>
                </c:pt>
                <c:pt idx="4">
                  <c:v>1.5E-3</c:v>
                </c:pt>
                <c:pt idx="5">
                  <c:v>1.6000000000000001E-3</c:v>
                </c:pt>
                <c:pt idx="6">
                  <c:v>1.6000000000000001E-3</c:v>
                </c:pt>
                <c:pt idx="7">
                  <c:v>1.7000000000000001E-3</c:v>
                </c:pt>
                <c:pt idx="8">
                  <c:v>1.8E-3</c:v>
                </c:pt>
                <c:pt idx="9">
                  <c:v>1.9E-3</c:v>
                </c:pt>
                <c:pt idx="10">
                  <c:v>1.9E-3</c:v>
                </c:pt>
                <c:pt idx="11">
                  <c:v>2E-3</c:v>
                </c:pt>
                <c:pt idx="12">
                  <c:v>2.1000000000000003E-3</c:v>
                </c:pt>
                <c:pt idx="13">
                  <c:v>2.1999999999999997E-3</c:v>
                </c:pt>
                <c:pt idx="14">
                  <c:v>2.3E-3</c:v>
                </c:pt>
                <c:pt idx="15">
                  <c:v>2.5000000000000001E-3</c:v>
                </c:pt>
                <c:pt idx="16">
                  <c:v>2.5999999999999999E-3</c:v>
                </c:pt>
                <c:pt idx="17">
                  <c:v>2.7000000000000001E-3</c:v>
                </c:pt>
                <c:pt idx="18">
                  <c:v>2.9000000000000002E-3</c:v>
                </c:pt>
                <c:pt idx="19">
                  <c:v>3.0000000000000001E-3</c:v>
                </c:pt>
                <c:pt idx="20">
                  <c:v>3.0999999999999999E-3</c:v>
                </c:pt>
                <c:pt idx="21">
                  <c:v>3.3E-3</c:v>
                </c:pt>
                <c:pt idx="22">
                  <c:v>3.4000000000000002E-3</c:v>
                </c:pt>
                <c:pt idx="23">
                  <c:v>3.5000000000000005E-3</c:v>
                </c:pt>
                <c:pt idx="24">
                  <c:v>3.5999999999999999E-3</c:v>
                </c:pt>
                <c:pt idx="25">
                  <c:v>3.8E-3</c:v>
                </c:pt>
                <c:pt idx="26">
                  <c:v>4.0000000000000001E-3</c:v>
                </c:pt>
                <c:pt idx="27">
                  <c:v>4.2000000000000006E-3</c:v>
                </c:pt>
                <c:pt idx="28">
                  <c:v>4.4999999999999997E-3</c:v>
                </c:pt>
                <c:pt idx="29">
                  <c:v>4.8000000000000004E-3</c:v>
                </c:pt>
                <c:pt idx="30">
                  <c:v>5.0000000000000001E-3</c:v>
                </c:pt>
                <c:pt idx="31">
                  <c:v>5.1999999999999998E-3</c:v>
                </c:pt>
                <c:pt idx="32">
                  <c:v>5.4999999999999997E-3</c:v>
                </c:pt>
                <c:pt idx="33">
                  <c:v>5.7000000000000002E-3</c:v>
                </c:pt>
                <c:pt idx="34">
                  <c:v>5.8999999999999999E-3</c:v>
                </c:pt>
                <c:pt idx="35">
                  <c:v>6.4000000000000003E-3</c:v>
                </c:pt>
                <c:pt idx="36">
                  <c:v>6.8000000000000005E-3</c:v>
                </c:pt>
                <c:pt idx="37">
                  <c:v>7.1999999999999998E-3</c:v>
                </c:pt>
                <c:pt idx="38">
                  <c:v>7.6E-3</c:v>
                </c:pt>
                <c:pt idx="39">
                  <c:v>8.0000000000000002E-3</c:v>
                </c:pt>
                <c:pt idx="40">
                  <c:v>8.4000000000000012E-3</c:v>
                </c:pt>
                <c:pt idx="41">
                  <c:v>9.1999999999999998E-3</c:v>
                </c:pt>
                <c:pt idx="42">
                  <c:v>9.9000000000000008E-3</c:v>
                </c:pt>
                <c:pt idx="43">
                  <c:v>1.0699999999999999E-2</c:v>
                </c:pt>
                <c:pt idx="44">
                  <c:v>1.14E-2</c:v>
                </c:pt>
                <c:pt idx="45">
                  <c:v>1.21E-2</c:v>
                </c:pt>
                <c:pt idx="46">
                  <c:v>1.2699999999999999E-2</c:v>
                </c:pt>
                <c:pt idx="47">
                  <c:v>1.34E-2</c:v>
                </c:pt>
                <c:pt idx="48">
                  <c:v>1.4099999999999998E-2</c:v>
                </c:pt>
                <c:pt idx="49">
                  <c:v>1.47E-2</c:v>
                </c:pt>
                <c:pt idx="50">
                  <c:v>1.54E-2</c:v>
                </c:pt>
                <c:pt idx="51">
                  <c:v>1.6E-2</c:v>
                </c:pt>
                <c:pt idx="52">
                  <c:v>1.7299999999999999E-2</c:v>
                </c:pt>
                <c:pt idx="53">
                  <c:v>1.89E-2</c:v>
                </c:pt>
                <c:pt idx="54">
                  <c:v>2.0399999999999998E-2</c:v>
                </c:pt>
                <c:pt idx="55">
                  <c:v>2.1899999999999999E-2</c:v>
                </c:pt>
                <c:pt idx="56">
                  <c:v>2.3400000000000001E-2</c:v>
                </c:pt>
                <c:pt idx="57">
                  <c:v>2.4899999999999999E-2</c:v>
                </c:pt>
                <c:pt idx="58">
                  <c:v>2.63E-2</c:v>
                </c:pt>
                <c:pt idx="59">
                  <c:v>2.7800000000000002E-2</c:v>
                </c:pt>
                <c:pt idx="60">
                  <c:v>2.9199999999999997E-2</c:v>
                </c:pt>
                <c:pt idx="61">
                  <c:v>3.2000000000000001E-2</c:v>
                </c:pt>
                <c:pt idx="62">
                  <c:v>3.4699999999999995E-2</c:v>
                </c:pt>
                <c:pt idx="63">
                  <c:v>3.7199999999999997E-2</c:v>
                </c:pt>
                <c:pt idx="64">
                  <c:v>3.9699999999999999E-2</c:v>
                </c:pt>
                <c:pt idx="65">
                  <c:v>4.2200000000000001E-2</c:v>
                </c:pt>
                <c:pt idx="66">
                  <c:v>4.4400000000000002E-2</c:v>
                </c:pt>
                <c:pt idx="67">
                  <c:v>4.8899999999999999E-2</c:v>
                </c:pt>
                <c:pt idx="68">
                  <c:v>5.33E-2</c:v>
                </c:pt>
                <c:pt idx="69">
                  <c:v>5.7699999999999994E-2</c:v>
                </c:pt>
                <c:pt idx="70">
                  <c:v>6.2E-2</c:v>
                </c:pt>
                <c:pt idx="71">
                  <c:v>6.6299999999999998E-2</c:v>
                </c:pt>
                <c:pt idx="72">
                  <c:v>7.0599999999999996E-2</c:v>
                </c:pt>
                <c:pt idx="73">
                  <c:v>7.4700000000000003E-2</c:v>
                </c:pt>
                <c:pt idx="74">
                  <c:v>7.8899999999999998E-2</c:v>
                </c:pt>
                <c:pt idx="75">
                  <c:v>8.299999999999999E-2</c:v>
                </c:pt>
                <c:pt idx="76">
                  <c:v>8.6999999999999994E-2</c:v>
                </c:pt>
                <c:pt idx="77">
                  <c:v>9.0999999999999998E-2</c:v>
                </c:pt>
                <c:pt idx="78">
                  <c:v>9.8699999999999996E-2</c:v>
                </c:pt>
                <c:pt idx="79">
                  <c:v>0.1079</c:v>
                </c:pt>
                <c:pt idx="80">
                  <c:v>0.11679999999999999</c:v>
                </c:pt>
                <c:pt idx="81">
                  <c:v>0.12509999999999999</c:v>
                </c:pt>
                <c:pt idx="82">
                  <c:v>0.13300000000000001</c:v>
                </c:pt>
                <c:pt idx="83">
                  <c:v>0.1404</c:v>
                </c:pt>
                <c:pt idx="84">
                  <c:v>0.1474</c:v>
                </c:pt>
                <c:pt idx="85">
                  <c:v>0.154</c:v>
                </c:pt>
                <c:pt idx="86">
                  <c:v>0.16020000000000001</c:v>
                </c:pt>
                <c:pt idx="87">
                  <c:v>0.17150000000000001</c:v>
                </c:pt>
                <c:pt idx="88">
                  <c:v>0.1817</c:v>
                </c:pt>
                <c:pt idx="89">
                  <c:v>0.1908</c:v>
                </c:pt>
                <c:pt idx="90">
                  <c:v>0.1991</c:v>
                </c:pt>
                <c:pt idx="91">
                  <c:v>0.20659999999999998</c:v>
                </c:pt>
                <c:pt idx="92">
                  <c:v>0.21339999999999998</c:v>
                </c:pt>
                <c:pt idx="93">
                  <c:v>0.22549999999999998</c:v>
                </c:pt>
                <c:pt idx="94">
                  <c:v>0.23580000000000001</c:v>
                </c:pt>
                <c:pt idx="95">
                  <c:v>0.24479999999999999</c:v>
                </c:pt>
                <c:pt idx="96">
                  <c:v>0.25270000000000004</c:v>
                </c:pt>
                <c:pt idx="97">
                  <c:v>0.25979999999999998</c:v>
                </c:pt>
                <c:pt idx="98">
                  <c:v>0.2661</c:v>
                </c:pt>
                <c:pt idx="99">
                  <c:v>0.27189999999999998</c:v>
                </c:pt>
                <c:pt idx="100">
                  <c:v>0.27710000000000001</c:v>
                </c:pt>
                <c:pt idx="101">
                  <c:v>0.28189999999999998</c:v>
                </c:pt>
                <c:pt idx="102">
                  <c:v>0.2863</c:v>
                </c:pt>
                <c:pt idx="103">
                  <c:v>0.29039999999999999</c:v>
                </c:pt>
                <c:pt idx="104">
                  <c:v>0.29769999999999996</c:v>
                </c:pt>
                <c:pt idx="105">
                  <c:v>0.30559999999999998</c:v>
                </c:pt>
                <c:pt idx="106">
                  <c:v>0.31240000000000001</c:v>
                </c:pt>
                <c:pt idx="107">
                  <c:v>0.31840000000000002</c:v>
                </c:pt>
                <c:pt idx="108">
                  <c:v>0.32369999999999999</c:v>
                </c:pt>
                <c:pt idx="109">
                  <c:v>0.32839999999999997</c:v>
                </c:pt>
                <c:pt idx="110">
                  <c:v>0.3327</c:v>
                </c:pt>
                <c:pt idx="111">
                  <c:v>0.33660000000000001</c:v>
                </c:pt>
                <c:pt idx="112">
                  <c:v>0.34009999999999996</c:v>
                </c:pt>
                <c:pt idx="113">
                  <c:v>0.34649999999999997</c:v>
                </c:pt>
                <c:pt idx="114">
                  <c:v>0.35199999999999998</c:v>
                </c:pt>
                <c:pt idx="115">
                  <c:v>0.3569</c:v>
                </c:pt>
                <c:pt idx="116">
                  <c:v>0.36120000000000002</c:v>
                </c:pt>
                <c:pt idx="117">
                  <c:v>0.36520000000000002</c:v>
                </c:pt>
                <c:pt idx="118">
                  <c:v>0.36869999999999997</c:v>
                </c:pt>
                <c:pt idx="119">
                  <c:v>0.37540000000000001</c:v>
                </c:pt>
                <c:pt idx="120">
                  <c:v>0.38119999999999998</c:v>
                </c:pt>
                <c:pt idx="121">
                  <c:v>0.38629999999999998</c:v>
                </c:pt>
                <c:pt idx="122">
                  <c:v>0.39089999999999997</c:v>
                </c:pt>
                <c:pt idx="123">
                  <c:v>0.39510000000000001</c:v>
                </c:pt>
                <c:pt idx="124">
                  <c:v>0.39900000000000002</c:v>
                </c:pt>
                <c:pt idx="125">
                  <c:v>0.4027</c:v>
                </c:pt>
                <c:pt idx="126">
                  <c:v>0.40610000000000002</c:v>
                </c:pt>
                <c:pt idx="127">
                  <c:v>0.40940000000000004</c:v>
                </c:pt>
                <c:pt idx="128">
                  <c:v>0.41249999999999998</c:v>
                </c:pt>
                <c:pt idx="129">
                  <c:v>0.41550000000000004</c:v>
                </c:pt>
                <c:pt idx="130">
                  <c:v>0.42220000000000002</c:v>
                </c:pt>
                <c:pt idx="131">
                  <c:v>0.43070000000000003</c:v>
                </c:pt>
                <c:pt idx="132">
                  <c:v>0.43879999999999997</c:v>
                </c:pt>
                <c:pt idx="133">
                  <c:v>0.4466</c:v>
                </c:pt>
                <c:pt idx="134">
                  <c:v>0.45419999999999999</c:v>
                </c:pt>
                <c:pt idx="135">
                  <c:v>0.46159999999999995</c:v>
                </c:pt>
                <c:pt idx="136">
                  <c:v>0.46900000000000003</c:v>
                </c:pt>
                <c:pt idx="137">
                  <c:v>0.47619999999999996</c:v>
                </c:pt>
                <c:pt idx="138">
                  <c:v>0.48339999999999994</c:v>
                </c:pt>
                <c:pt idx="139">
                  <c:v>0.50419999999999998</c:v>
                </c:pt>
                <c:pt idx="140">
                  <c:v>0.52489999999999992</c:v>
                </c:pt>
                <c:pt idx="141">
                  <c:v>0.54549999999999998</c:v>
                </c:pt>
                <c:pt idx="142">
                  <c:v>0.56630000000000003</c:v>
                </c:pt>
                <c:pt idx="143">
                  <c:v>0.58719999999999994</c:v>
                </c:pt>
                <c:pt idx="144">
                  <c:v>0.60830000000000006</c:v>
                </c:pt>
                <c:pt idx="145">
                  <c:v>0.67830000000000001</c:v>
                </c:pt>
                <c:pt idx="146">
                  <c:v>0.74740000000000006</c:v>
                </c:pt>
                <c:pt idx="147">
                  <c:v>0.81590000000000007</c:v>
                </c:pt>
                <c:pt idx="148">
                  <c:v>0.88429999999999997</c:v>
                </c:pt>
                <c:pt idx="149">
                  <c:v>0.9526</c:v>
                </c:pt>
                <c:pt idx="150">
                  <c:v>1.02</c:v>
                </c:pt>
                <c:pt idx="151">
                  <c:v>1.0900000000000001</c:v>
                </c:pt>
                <c:pt idx="152" formatCode="0.00">
                  <c:v>1.1599999999999999</c:v>
                </c:pt>
                <c:pt idx="153" formatCode="0.00">
                  <c:v>1.23</c:v>
                </c:pt>
                <c:pt idx="154" formatCode="0.00">
                  <c:v>1.3</c:v>
                </c:pt>
                <c:pt idx="155" formatCode="0.00">
                  <c:v>1.37</c:v>
                </c:pt>
                <c:pt idx="156" formatCode="0.00">
                  <c:v>1.62</c:v>
                </c:pt>
                <c:pt idx="157" formatCode="0.00">
                  <c:v>1.97</c:v>
                </c:pt>
                <c:pt idx="158" formatCode="0.00">
                  <c:v>2.3199999999999998</c:v>
                </c:pt>
                <c:pt idx="159" formatCode="0.00">
                  <c:v>2.65</c:v>
                </c:pt>
                <c:pt idx="160" formatCode="0.00">
                  <c:v>2.98</c:v>
                </c:pt>
                <c:pt idx="161" formatCode="0.00">
                  <c:v>3.32</c:v>
                </c:pt>
                <c:pt idx="162" formatCode="0.00">
                  <c:v>3.66</c:v>
                </c:pt>
                <c:pt idx="163" formatCode="0.00">
                  <c:v>4</c:v>
                </c:pt>
                <c:pt idx="164" formatCode="0.00">
                  <c:v>4.34</c:v>
                </c:pt>
                <c:pt idx="165" formatCode="0.00">
                  <c:v>5.6</c:v>
                </c:pt>
                <c:pt idx="166" formatCode="0.00">
                  <c:v>6.79</c:v>
                </c:pt>
                <c:pt idx="167" formatCode="0.00">
                  <c:v>7.93</c:v>
                </c:pt>
                <c:pt idx="168" formatCode="0.00">
                  <c:v>9.0500000000000007</c:v>
                </c:pt>
                <c:pt idx="169" formatCode="0.00">
                  <c:v>10.16</c:v>
                </c:pt>
                <c:pt idx="170" formatCode="0.00">
                  <c:v>11.27</c:v>
                </c:pt>
                <c:pt idx="171" formatCode="0.00">
                  <c:v>15.28</c:v>
                </c:pt>
                <c:pt idx="172" formatCode="0.00">
                  <c:v>19.010000000000002</c:v>
                </c:pt>
                <c:pt idx="173" formatCode="0.00">
                  <c:v>22.63</c:v>
                </c:pt>
                <c:pt idx="174" formatCode="0.00">
                  <c:v>26.2</c:v>
                </c:pt>
                <c:pt idx="175" formatCode="0.00">
                  <c:v>29.76</c:v>
                </c:pt>
                <c:pt idx="176" formatCode="0.00">
                  <c:v>33.340000000000003</c:v>
                </c:pt>
                <c:pt idx="177" formatCode="0.00">
                  <c:v>36.93</c:v>
                </c:pt>
                <c:pt idx="178" formatCode="0.00">
                  <c:v>40.549999999999997</c:v>
                </c:pt>
                <c:pt idx="179" formatCode="0.00">
                  <c:v>44.2</c:v>
                </c:pt>
                <c:pt idx="180" formatCode="0.00">
                  <c:v>47.88</c:v>
                </c:pt>
                <c:pt idx="181" formatCode="0.00">
                  <c:v>51.59</c:v>
                </c:pt>
                <c:pt idx="182" formatCode="0.00">
                  <c:v>65.28</c:v>
                </c:pt>
                <c:pt idx="183" formatCode="0.00">
                  <c:v>84.63</c:v>
                </c:pt>
                <c:pt idx="184" formatCode="0.00">
                  <c:v>102.71</c:v>
                </c:pt>
                <c:pt idx="185" formatCode="0.00">
                  <c:v>120.14</c:v>
                </c:pt>
                <c:pt idx="186" formatCode="0.00">
                  <c:v>137.21</c:v>
                </c:pt>
                <c:pt idx="187" formatCode="0.00">
                  <c:v>154.06</c:v>
                </c:pt>
                <c:pt idx="188" formatCode="0.00">
                  <c:v>170.78</c:v>
                </c:pt>
                <c:pt idx="189" formatCode="0.00">
                  <c:v>187.41</c:v>
                </c:pt>
                <c:pt idx="190" formatCode="0.00">
                  <c:v>203.97</c:v>
                </c:pt>
                <c:pt idx="191" formatCode="0.00">
                  <c:v>264.33999999999997</c:v>
                </c:pt>
                <c:pt idx="192" formatCode="0.00">
                  <c:v>319.63</c:v>
                </c:pt>
                <c:pt idx="193" formatCode="0.00">
                  <c:v>372.02</c:v>
                </c:pt>
                <c:pt idx="194" formatCode="0.00">
                  <c:v>422.48</c:v>
                </c:pt>
                <c:pt idx="195" formatCode="0.00">
                  <c:v>471.53</c:v>
                </c:pt>
                <c:pt idx="196" formatCode="0.00">
                  <c:v>519.46</c:v>
                </c:pt>
                <c:pt idx="197" formatCode="0.00">
                  <c:v>690.08</c:v>
                </c:pt>
                <c:pt idx="198" formatCode="0.00">
                  <c:v>841.34</c:v>
                </c:pt>
                <c:pt idx="199" formatCode="0.00">
                  <c:v>981.18</c:v>
                </c:pt>
                <c:pt idx="200" formatCode="0.00">
                  <c:v>1110</c:v>
                </c:pt>
                <c:pt idx="201" formatCode="0.00">
                  <c:v>1240</c:v>
                </c:pt>
                <c:pt idx="202" formatCode="0.00">
                  <c:v>1360</c:v>
                </c:pt>
                <c:pt idx="203" formatCode="0.00">
                  <c:v>1470</c:v>
                </c:pt>
                <c:pt idx="204" formatCode="0.00">
                  <c:v>1590</c:v>
                </c:pt>
                <c:pt idx="205" formatCode="0.0">
                  <c:v>1700</c:v>
                </c:pt>
                <c:pt idx="206" formatCode="0.0">
                  <c:v>1800</c:v>
                </c:pt>
                <c:pt idx="207" formatCode="0.0">
                  <c:v>1900</c:v>
                </c:pt>
                <c:pt idx="208" formatCode="0.0">
                  <c:v>2270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F97-48F0-A71B-AF02F67ED89B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srim20Ne_Au!$D$20:$D$228</c:f>
              <c:numCache>
                <c:formatCode>0.000000</c:formatCode>
                <c:ptCount val="209"/>
                <c:pt idx="0">
                  <c:v>9.999949999999999E-6</c:v>
                </c:pt>
                <c:pt idx="1">
                  <c:v>1.1249950000000001E-5</c:v>
                </c:pt>
                <c:pt idx="2">
                  <c:v>1.2499949999999999E-5</c:v>
                </c:pt>
                <c:pt idx="3">
                  <c:v>1.374995E-5</c:v>
                </c:pt>
                <c:pt idx="4">
                  <c:v>1.499995E-5</c:v>
                </c:pt>
                <c:pt idx="5">
                  <c:v>1.6249950000000002E-5</c:v>
                </c:pt>
                <c:pt idx="6">
                  <c:v>1.7499950000000002E-5</c:v>
                </c:pt>
                <c:pt idx="7">
                  <c:v>1.8749950000000002E-5</c:v>
                </c:pt>
                <c:pt idx="8">
                  <c:v>1.9999950000000002E-5</c:v>
                </c:pt>
                <c:pt idx="9">
                  <c:v>2.2499950000000001E-5</c:v>
                </c:pt>
                <c:pt idx="10" formatCode="0.00000">
                  <c:v>2.4999950000000001E-5</c:v>
                </c:pt>
                <c:pt idx="11" formatCode="0.00000">
                  <c:v>2.7499950000000001E-5</c:v>
                </c:pt>
                <c:pt idx="12" formatCode="0.00000">
                  <c:v>2.9999950000000001E-5</c:v>
                </c:pt>
                <c:pt idx="13" formatCode="0.00000">
                  <c:v>3.249995E-5</c:v>
                </c:pt>
                <c:pt idx="14" formatCode="0.00000">
                  <c:v>3.499995E-5</c:v>
                </c:pt>
                <c:pt idx="15" formatCode="0.00000">
                  <c:v>3.999995E-5</c:v>
                </c:pt>
                <c:pt idx="16" formatCode="0.00000">
                  <c:v>4.4999950000000006E-5</c:v>
                </c:pt>
                <c:pt idx="17" formatCode="0.00000">
                  <c:v>4.9999950000000006E-5</c:v>
                </c:pt>
                <c:pt idx="18" formatCode="0.00000">
                  <c:v>5.5000000000000002E-5</c:v>
                </c:pt>
                <c:pt idx="19" formatCode="0.00000">
                  <c:v>5.9999999999999995E-5</c:v>
                </c:pt>
                <c:pt idx="20" formatCode="0.00000">
                  <c:v>6.4999999999999994E-5</c:v>
                </c:pt>
                <c:pt idx="21" formatCode="0.00000">
                  <c:v>6.9999999999999994E-5</c:v>
                </c:pt>
                <c:pt idx="22" formatCode="0.00000">
                  <c:v>7.5000000000000007E-5</c:v>
                </c:pt>
                <c:pt idx="23" formatCode="0.00000">
                  <c:v>8.0000000000000007E-5</c:v>
                </c:pt>
                <c:pt idx="24" formatCode="0.00000">
                  <c:v>8.4999999999999993E-5</c:v>
                </c:pt>
                <c:pt idx="25" formatCode="0.00000">
                  <c:v>8.9999999999999992E-5</c:v>
                </c:pt>
                <c:pt idx="26" formatCode="0.00000">
                  <c:v>1E-4</c:v>
                </c:pt>
                <c:pt idx="27" formatCode="0.00000">
                  <c:v>1.125E-4</c:v>
                </c:pt>
                <c:pt idx="28" formatCode="0.00000">
                  <c:v>1.25E-4</c:v>
                </c:pt>
                <c:pt idx="29" formatCode="0.00000">
                  <c:v>1.3749999999999998E-4</c:v>
                </c:pt>
                <c:pt idx="30" formatCode="0.00000">
                  <c:v>1.5000000000000001E-4</c:v>
                </c:pt>
                <c:pt idx="31" formatCode="0.00000">
                  <c:v>1.6249999999999999E-4</c:v>
                </c:pt>
                <c:pt idx="32" formatCode="0.00000">
                  <c:v>1.75E-4</c:v>
                </c:pt>
                <c:pt idx="33" formatCode="0.00000">
                  <c:v>1.875E-4</c:v>
                </c:pt>
                <c:pt idx="34" formatCode="0.00000">
                  <c:v>2.0000000000000001E-4</c:v>
                </c:pt>
                <c:pt idx="35" formatCode="0.00000">
                  <c:v>2.2499999999999999E-4</c:v>
                </c:pt>
                <c:pt idx="36" formatCode="0.00000">
                  <c:v>2.5000000000000001E-4</c:v>
                </c:pt>
                <c:pt idx="37" formatCode="0.00000">
                  <c:v>2.7499999999999996E-4</c:v>
                </c:pt>
                <c:pt idx="38" formatCode="0.00000">
                  <c:v>3.0000000000000003E-4</c:v>
                </c:pt>
                <c:pt idx="39" formatCode="0.00000">
                  <c:v>3.2499999999999999E-4</c:v>
                </c:pt>
                <c:pt idx="40" formatCode="0.00000">
                  <c:v>3.5E-4</c:v>
                </c:pt>
                <c:pt idx="41" formatCode="0.00000">
                  <c:v>4.0000000000000002E-4</c:v>
                </c:pt>
                <c:pt idx="42" formatCode="0.00000">
                  <c:v>4.4999999999999999E-4</c:v>
                </c:pt>
                <c:pt idx="43" formatCode="0.00000">
                  <c:v>5.0000000000000001E-4</c:v>
                </c:pt>
                <c:pt idx="44" formatCode="0.00000">
                  <c:v>5.4999999999999992E-4</c:v>
                </c:pt>
                <c:pt idx="45" formatCode="0.00000">
                  <c:v>6.0000000000000006E-4</c:v>
                </c:pt>
                <c:pt idx="46" formatCode="0.00000">
                  <c:v>6.4999999999999997E-4</c:v>
                </c:pt>
                <c:pt idx="47" formatCode="0.00000">
                  <c:v>6.9999999999999999E-4</c:v>
                </c:pt>
                <c:pt idx="48" formatCode="0.00000">
                  <c:v>7.5000000000000002E-4</c:v>
                </c:pt>
                <c:pt idx="49" formatCode="0.00000">
                  <c:v>8.0000000000000004E-4</c:v>
                </c:pt>
                <c:pt idx="50" formatCode="0.00000">
                  <c:v>8.5000000000000006E-4</c:v>
                </c:pt>
                <c:pt idx="51" formatCode="0.00000">
                  <c:v>8.9999999999999998E-4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1.6250000000000001E-3</c:v>
                </c:pt>
                <c:pt idx="58" formatCode="0.00000">
                  <c:v>1.7500000000000003E-3</c:v>
                </c:pt>
                <c:pt idx="59" formatCode="0.00000">
                  <c:v>1.8749999999999999E-3</c:v>
                </c:pt>
                <c:pt idx="60" formatCode="0.00000">
                  <c:v>2E-3</c:v>
                </c:pt>
                <c:pt idx="61" formatCode="0.00000">
                  <c:v>2.2499999999999998E-3</c:v>
                </c:pt>
                <c:pt idx="62" formatCode="0.00000">
                  <c:v>2.5000000000000001E-3</c:v>
                </c:pt>
                <c:pt idx="63" formatCode="0.00000">
                  <c:v>2.7499999999999998E-3</c:v>
                </c:pt>
                <c:pt idx="64" formatCode="0.00000">
                  <c:v>3.0000000000000001E-3</c:v>
                </c:pt>
                <c:pt idx="65" formatCode="0.00000">
                  <c:v>3.2500000000000003E-3</c:v>
                </c:pt>
                <c:pt idx="66" formatCode="0.00000">
                  <c:v>3.5000000000000005E-3</c:v>
                </c:pt>
                <c:pt idx="67" formatCode="0.00000">
                  <c:v>4.0000000000000001E-3</c:v>
                </c:pt>
                <c:pt idx="68" formatCode="0.00000">
                  <c:v>4.4999999999999997E-3</c:v>
                </c:pt>
                <c:pt idx="69" formatCode="0.00000">
                  <c:v>5.0000000000000001E-3</c:v>
                </c:pt>
                <c:pt idx="70" formatCode="0.00000">
                  <c:v>5.4999999999999997E-3</c:v>
                </c:pt>
                <c:pt idx="71" formatCode="0.00000">
                  <c:v>6.0000000000000001E-3</c:v>
                </c:pt>
                <c:pt idx="72" formatCode="0.00000">
                  <c:v>6.5000000000000006E-3</c:v>
                </c:pt>
                <c:pt idx="73" formatCode="0.00000">
                  <c:v>7.000000000000001E-3</c:v>
                </c:pt>
                <c:pt idx="74" formatCode="0.00000">
                  <c:v>7.4999999999999997E-3</c:v>
                </c:pt>
                <c:pt idx="75" formatCode="0.00000">
                  <c:v>8.0000000000000002E-3</c:v>
                </c:pt>
                <c:pt idx="76" formatCode="0.00000">
                  <c:v>8.5000000000000006E-3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1.3750000000000002E-2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1.7499999999999998E-2</c:v>
                </c:pt>
                <c:pt idx="85" formatCode="0.00000">
                  <c:v>1.8749999999999999E-2</c:v>
                </c:pt>
                <c:pt idx="86" formatCode="0.00000">
                  <c:v>0.02</c:v>
                </c:pt>
                <c:pt idx="87" formatCode="0.000">
                  <c:v>2.2499999999999999E-2</c:v>
                </c:pt>
                <c:pt idx="88" formatCode="0.000">
                  <c:v>2.5000000000000001E-2</c:v>
                </c:pt>
                <c:pt idx="89" formatCode="0.000">
                  <c:v>2.7500000000000004E-2</c:v>
                </c:pt>
                <c:pt idx="90" formatCode="0.000">
                  <c:v>0.03</c:v>
                </c:pt>
                <c:pt idx="91" formatCode="0.000">
                  <c:v>3.2500000000000001E-2</c:v>
                </c:pt>
                <c:pt idx="92" formatCode="0.000">
                  <c:v>3.4999999999999996E-2</c:v>
                </c:pt>
                <c:pt idx="93" formatCode="0.000">
                  <c:v>0.04</c:v>
                </c:pt>
                <c:pt idx="94" formatCode="0.000">
                  <c:v>4.4999999999999998E-2</c:v>
                </c:pt>
                <c:pt idx="95" formatCode="0.000">
                  <c:v>0.05</c:v>
                </c:pt>
                <c:pt idx="96" formatCode="0.000">
                  <c:v>5.5000000000000007E-2</c:v>
                </c:pt>
                <c:pt idx="97" formatCode="0.000">
                  <c:v>0.06</c:v>
                </c:pt>
                <c:pt idx="98" formatCode="0.000">
                  <c:v>6.5000000000000002E-2</c:v>
                </c:pt>
                <c:pt idx="99" formatCode="0.000">
                  <c:v>6.9999999999999993E-2</c:v>
                </c:pt>
                <c:pt idx="100" formatCode="0.000">
                  <c:v>7.4999999999999997E-2</c:v>
                </c:pt>
                <c:pt idx="101" formatCode="0.000">
                  <c:v>0.08</c:v>
                </c:pt>
                <c:pt idx="102" formatCode="0.000">
                  <c:v>8.4999999999999992E-2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0.1875</c:v>
                </c:pt>
                <c:pt idx="112" formatCode="0.000">
                  <c:v>0.2</c:v>
                </c:pt>
                <c:pt idx="113" formatCode="0.000">
                  <c:v>0.22500000000000001</c:v>
                </c:pt>
                <c:pt idx="114" formatCode="0.000">
                  <c:v>0.25</c:v>
                </c:pt>
                <c:pt idx="115" formatCode="0.000">
                  <c:v>0.27500000000000002</c:v>
                </c:pt>
                <c:pt idx="116" formatCode="0.000">
                  <c:v>0.3</c:v>
                </c:pt>
                <c:pt idx="117" formatCode="0.000">
                  <c:v>0.32500000000000001</c:v>
                </c:pt>
                <c:pt idx="118" formatCode="0.000">
                  <c:v>0.35</c:v>
                </c:pt>
                <c:pt idx="119" formatCode="0.000">
                  <c:v>0.4</c:v>
                </c:pt>
                <c:pt idx="120" formatCode="0.000">
                  <c:v>0.45</c:v>
                </c:pt>
                <c:pt idx="121" formatCode="0.000">
                  <c:v>0.5</c:v>
                </c:pt>
                <c:pt idx="122" formatCode="0.000">
                  <c:v>0.55000000000000004</c:v>
                </c:pt>
                <c:pt idx="123" formatCode="0.000">
                  <c:v>0.6</c:v>
                </c:pt>
                <c:pt idx="124" formatCode="0.000">
                  <c:v>0.65</c:v>
                </c:pt>
                <c:pt idx="125" formatCode="0.000">
                  <c:v>0.7</c:v>
                </c:pt>
                <c:pt idx="126" formatCode="0.000">
                  <c:v>0.75</c:v>
                </c:pt>
                <c:pt idx="127" formatCode="0.000">
                  <c:v>0.8</c:v>
                </c:pt>
                <c:pt idx="128" formatCode="0.000">
                  <c:v>0.85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1.875</c:v>
                </c:pt>
                <c:pt idx="138" formatCode="0.000">
                  <c:v>2</c:v>
                </c:pt>
                <c:pt idx="139" formatCode="0.000">
                  <c:v>2.25</c:v>
                </c:pt>
                <c:pt idx="140" formatCode="0.000">
                  <c:v>2.5</c:v>
                </c:pt>
                <c:pt idx="141" formatCode="0.000">
                  <c:v>2.75</c:v>
                </c:pt>
                <c:pt idx="142" formatCode="0.000">
                  <c:v>3</c:v>
                </c:pt>
                <c:pt idx="143" formatCode="0.000">
                  <c:v>3.25</c:v>
                </c:pt>
                <c:pt idx="144" formatCode="0.000">
                  <c:v>3.5</c:v>
                </c:pt>
                <c:pt idx="145" formatCode="0.000">
                  <c:v>4</c:v>
                </c:pt>
                <c:pt idx="146" formatCode="0.000">
                  <c:v>4.5</c:v>
                </c:pt>
                <c:pt idx="147" formatCode="0.000">
                  <c:v>5</c:v>
                </c:pt>
                <c:pt idx="148" formatCode="0.000">
                  <c:v>5.5</c:v>
                </c:pt>
                <c:pt idx="149" formatCode="0.000">
                  <c:v>6</c:v>
                </c:pt>
                <c:pt idx="150" formatCode="0.000">
                  <c:v>6.5</c:v>
                </c:pt>
                <c:pt idx="151" formatCode="0.000">
                  <c:v>7</c:v>
                </c:pt>
                <c:pt idx="152" formatCode="0.000">
                  <c:v>7.5</c:v>
                </c:pt>
                <c:pt idx="153" formatCode="0.000">
                  <c:v>8</c:v>
                </c:pt>
                <c:pt idx="154" formatCode="0.000">
                  <c:v>8.5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18.75</c:v>
                </c:pt>
                <c:pt idx="164" formatCode="0.000">
                  <c:v>20</c:v>
                </c:pt>
                <c:pt idx="165" formatCode="0.000">
                  <c:v>22.5</c:v>
                </c:pt>
                <c:pt idx="166" formatCode="0.000">
                  <c:v>25</c:v>
                </c:pt>
                <c:pt idx="167" formatCode="0.000">
                  <c:v>27.5</c:v>
                </c:pt>
                <c:pt idx="168" formatCode="0.000">
                  <c:v>30</c:v>
                </c:pt>
                <c:pt idx="169" formatCode="0.000">
                  <c:v>32.5</c:v>
                </c:pt>
                <c:pt idx="170" formatCode="0.000">
                  <c:v>35</c:v>
                </c:pt>
                <c:pt idx="171" formatCode="0.000">
                  <c:v>40</c:v>
                </c:pt>
                <c:pt idx="172" formatCode="0.000">
                  <c:v>45</c:v>
                </c:pt>
                <c:pt idx="173" formatCode="0.000">
                  <c:v>50</c:v>
                </c:pt>
                <c:pt idx="174" formatCode="0.000">
                  <c:v>55</c:v>
                </c:pt>
                <c:pt idx="175" formatCode="0.000">
                  <c:v>60</c:v>
                </c:pt>
                <c:pt idx="176" formatCode="0.000">
                  <c:v>65</c:v>
                </c:pt>
                <c:pt idx="177" formatCode="0.000">
                  <c:v>70</c:v>
                </c:pt>
                <c:pt idx="178" formatCode="0.000">
                  <c:v>75</c:v>
                </c:pt>
                <c:pt idx="179" formatCode="0.000">
                  <c:v>80</c:v>
                </c:pt>
                <c:pt idx="180" formatCode="0.000">
                  <c:v>85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187.5</c:v>
                </c:pt>
                <c:pt idx="190" formatCode="0.000">
                  <c:v>200</c:v>
                </c:pt>
                <c:pt idx="191" formatCode="0.000">
                  <c:v>225</c:v>
                </c:pt>
                <c:pt idx="192" formatCode="0.000">
                  <c:v>250</c:v>
                </c:pt>
                <c:pt idx="193" formatCode="0.000">
                  <c:v>275</c:v>
                </c:pt>
                <c:pt idx="194" formatCode="0.000">
                  <c:v>300</c:v>
                </c:pt>
                <c:pt idx="195" formatCode="0.000">
                  <c:v>325</c:v>
                </c:pt>
                <c:pt idx="196" formatCode="0.000">
                  <c:v>350</c:v>
                </c:pt>
                <c:pt idx="197" formatCode="0.000">
                  <c:v>400</c:v>
                </c:pt>
                <c:pt idx="198" formatCode="0.000">
                  <c:v>450</c:v>
                </c:pt>
                <c:pt idx="199" formatCode="0.000">
                  <c:v>500</c:v>
                </c:pt>
                <c:pt idx="200" formatCode="0.000">
                  <c:v>550</c:v>
                </c:pt>
                <c:pt idx="201" formatCode="0.000">
                  <c:v>600</c:v>
                </c:pt>
                <c:pt idx="202" formatCode="0.000">
                  <c:v>650</c:v>
                </c:pt>
                <c:pt idx="203" formatCode="0.000">
                  <c:v>700</c:v>
                </c:pt>
                <c:pt idx="204" formatCode="0.000">
                  <c:v>750</c:v>
                </c:pt>
                <c:pt idx="205" formatCode="0.000">
                  <c:v>800</c:v>
                </c:pt>
                <c:pt idx="206" formatCode="0.000">
                  <c:v>850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srim20Ne_Au!$P$20:$P$228</c:f>
              <c:numCache>
                <c:formatCode>0.000</c:formatCode>
                <c:ptCount val="209"/>
                <c:pt idx="0">
                  <c:v>8.9999999999999998E-4</c:v>
                </c:pt>
                <c:pt idx="1">
                  <c:v>1E-3</c:v>
                </c:pt>
                <c:pt idx="2">
                  <c:v>1E-3</c:v>
                </c:pt>
                <c:pt idx="3">
                  <c:v>1.0999999999999998E-3</c:v>
                </c:pt>
                <c:pt idx="4">
                  <c:v>1.0999999999999998E-3</c:v>
                </c:pt>
                <c:pt idx="5">
                  <c:v>1.0999999999999998E-3</c:v>
                </c:pt>
                <c:pt idx="6">
                  <c:v>1.2000000000000001E-3</c:v>
                </c:pt>
                <c:pt idx="7">
                  <c:v>1.2000000000000001E-3</c:v>
                </c:pt>
                <c:pt idx="8">
                  <c:v>1.2999999999999999E-3</c:v>
                </c:pt>
                <c:pt idx="9">
                  <c:v>1.2999999999999999E-3</c:v>
                </c:pt>
                <c:pt idx="10">
                  <c:v>1.4E-3</c:v>
                </c:pt>
                <c:pt idx="11">
                  <c:v>1.5E-3</c:v>
                </c:pt>
                <c:pt idx="12">
                  <c:v>1.5E-3</c:v>
                </c:pt>
                <c:pt idx="13">
                  <c:v>1.6000000000000001E-3</c:v>
                </c:pt>
                <c:pt idx="14">
                  <c:v>1.7000000000000001E-3</c:v>
                </c:pt>
                <c:pt idx="15">
                  <c:v>1.8E-3</c:v>
                </c:pt>
                <c:pt idx="16">
                  <c:v>1.9E-3</c:v>
                </c:pt>
                <c:pt idx="17">
                  <c:v>2E-3</c:v>
                </c:pt>
                <c:pt idx="18">
                  <c:v>2.1000000000000003E-3</c:v>
                </c:pt>
                <c:pt idx="19">
                  <c:v>2.1999999999999997E-3</c:v>
                </c:pt>
                <c:pt idx="20">
                  <c:v>2.3E-3</c:v>
                </c:pt>
                <c:pt idx="21">
                  <c:v>2.4000000000000002E-3</c:v>
                </c:pt>
                <c:pt idx="22">
                  <c:v>2.5000000000000001E-3</c:v>
                </c:pt>
                <c:pt idx="23">
                  <c:v>2.5999999999999999E-3</c:v>
                </c:pt>
                <c:pt idx="24">
                  <c:v>2.5999999999999999E-3</c:v>
                </c:pt>
                <c:pt idx="25">
                  <c:v>2.7000000000000001E-3</c:v>
                </c:pt>
                <c:pt idx="26">
                  <c:v>2.9000000000000002E-3</c:v>
                </c:pt>
                <c:pt idx="27">
                  <c:v>3.0999999999999999E-3</c:v>
                </c:pt>
                <c:pt idx="28">
                  <c:v>3.3E-3</c:v>
                </c:pt>
                <c:pt idx="29">
                  <c:v>3.5000000000000005E-3</c:v>
                </c:pt>
                <c:pt idx="30">
                  <c:v>3.6999999999999997E-3</c:v>
                </c:pt>
                <c:pt idx="31">
                  <c:v>3.8E-3</c:v>
                </c:pt>
                <c:pt idx="32">
                  <c:v>4.0000000000000001E-3</c:v>
                </c:pt>
                <c:pt idx="33">
                  <c:v>4.2000000000000006E-3</c:v>
                </c:pt>
                <c:pt idx="34">
                  <c:v>4.3E-3</c:v>
                </c:pt>
                <c:pt idx="35">
                  <c:v>4.7000000000000002E-3</c:v>
                </c:pt>
                <c:pt idx="36">
                  <c:v>5.0000000000000001E-3</c:v>
                </c:pt>
                <c:pt idx="37">
                  <c:v>5.3E-3</c:v>
                </c:pt>
                <c:pt idx="38">
                  <c:v>5.5999999999999999E-3</c:v>
                </c:pt>
                <c:pt idx="39">
                  <c:v>5.8999999999999999E-3</c:v>
                </c:pt>
                <c:pt idx="40">
                  <c:v>6.1999999999999998E-3</c:v>
                </c:pt>
                <c:pt idx="41">
                  <c:v>6.8000000000000005E-3</c:v>
                </c:pt>
                <c:pt idx="42">
                  <c:v>7.2999999999999992E-3</c:v>
                </c:pt>
                <c:pt idx="43">
                  <c:v>7.9000000000000008E-3</c:v>
                </c:pt>
                <c:pt idx="44">
                  <c:v>8.4000000000000012E-3</c:v>
                </c:pt>
                <c:pt idx="45">
                  <c:v>8.8999999999999999E-3</c:v>
                </c:pt>
                <c:pt idx="46">
                  <c:v>9.4000000000000004E-3</c:v>
                </c:pt>
                <c:pt idx="47">
                  <c:v>9.9000000000000008E-3</c:v>
                </c:pt>
                <c:pt idx="48">
                  <c:v>1.04E-2</c:v>
                </c:pt>
                <c:pt idx="49">
                  <c:v>1.09E-2</c:v>
                </c:pt>
                <c:pt idx="50">
                  <c:v>1.14E-2</c:v>
                </c:pt>
                <c:pt idx="51">
                  <c:v>1.1899999999999999E-2</c:v>
                </c:pt>
                <c:pt idx="52">
                  <c:v>1.29E-2</c:v>
                </c:pt>
                <c:pt idx="53">
                  <c:v>1.4000000000000002E-2</c:v>
                </c:pt>
                <c:pt idx="54">
                  <c:v>1.52E-2</c:v>
                </c:pt>
                <c:pt idx="55">
                  <c:v>1.6300000000000002E-2</c:v>
                </c:pt>
                <c:pt idx="56">
                  <c:v>1.7399999999999999E-2</c:v>
                </c:pt>
                <c:pt idx="57">
                  <c:v>1.8499999999999999E-2</c:v>
                </c:pt>
                <c:pt idx="58">
                  <c:v>1.9599999999999999E-2</c:v>
                </c:pt>
                <c:pt idx="59">
                  <c:v>2.07E-2</c:v>
                </c:pt>
                <c:pt idx="60">
                  <c:v>2.18E-2</c:v>
                </c:pt>
                <c:pt idx="61">
                  <c:v>2.3899999999999998E-2</c:v>
                </c:pt>
                <c:pt idx="62">
                  <c:v>2.58E-2</c:v>
                </c:pt>
                <c:pt idx="63">
                  <c:v>2.7700000000000002E-2</c:v>
                </c:pt>
                <c:pt idx="64">
                  <c:v>2.9599999999999998E-2</c:v>
                </c:pt>
                <c:pt idx="65">
                  <c:v>3.1300000000000001E-2</c:v>
                </c:pt>
                <c:pt idx="66">
                  <c:v>3.3100000000000004E-2</c:v>
                </c:pt>
                <c:pt idx="67">
                  <c:v>3.6600000000000001E-2</c:v>
                </c:pt>
                <c:pt idx="68">
                  <c:v>0.04</c:v>
                </c:pt>
                <c:pt idx="69">
                  <c:v>4.3400000000000001E-2</c:v>
                </c:pt>
                <c:pt idx="70">
                  <c:v>4.6800000000000001E-2</c:v>
                </c:pt>
                <c:pt idx="71">
                  <c:v>5.0099999999999999E-2</c:v>
                </c:pt>
                <c:pt idx="72">
                  <c:v>5.3500000000000006E-2</c:v>
                </c:pt>
                <c:pt idx="73">
                  <c:v>5.6799999999999996E-2</c:v>
                </c:pt>
                <c:pt idx="74">
                  <c:v>6.0100000000000001E-2</c:v>
                </c:pt>
                <c:pt idx="75">
                  <c:v>6.3399999999999998E-2</c:v>
                </c:pt>
                <c:pt idx="76">
                  <c:v>6.6700000000000009E-2</c:v>
                </c:pt>
                <c:pt idx="77">
                  <c:v>6.989999999999999E-2</c:v>
                </c:pt>
                <c:pt idx="78">
                  <c:v>7.6300000000000007E-2</c:v>
                </c:pt>
                <c:pt idx="79">
                  <c:v>8.4099999999999994E-2</c:v>
                </c:pt>
                <c:pt idx="80">
                  <c:v>9.1499999999999998E-2</c:v>
                </c:pt>
                <c:pt idx="81">
                  <c:v>9.8699999999999996E-2</c:v>
                </c:pt>
                <c:pt idx="82">
                  <c:v>0.1055</c:v>
                </c:pt>
                <c:pt idx="83">
                  <c:v>0.11200000000000002</c:v>
                </c:pt>
                <c:pt idx="84">
                  <c:v>0.1183</c:v>
                </c:pt>
                <c:pt idx="85">
                  <c:v>0.1242</c:v>
                </c:pt>
                <c:pt idx="86">
                  <c:v>0.12989999999999999</c:v>
                </c:pt>
                <c:pt idx="87">
                  <c:v>0.14050000000000001</c:v>
                </c:pt>
                <c:pt idx="88">
                  <c:v>0.1502</c:v>
                </c:pt>
                <c:pt idx="89">
                  <c:v>0.15909999999999999</c:v>
                </c:pt>
                <c:pt idx="90">
                  <c:v>0.1673</c:v>
                </c:pt>
                <c:pt idx="91">
                  <c:v>0.1749</c:v>
                </c:pt>
                <c:pt idx="92">
                  <c:v>0.182</c:v>
                </c:pt>
                <c:pt idx="93">
                  <c:v>0.19490000000000002</c:v>
                </c:pt>
                <c:pt idx="94">
                  <c:v>0.2064</c:v>
                </c:pt>
                <c:pt idx="95">
                  <c:v>0.21659999999999999</c:v>
                </c:pt>
                <c:pt idx="96">
                  <c:v>0.22589999999999999</c:v>
                </c:pt>
                <c:pt idx="97">
                  <c:v>0.2344</c:v>
                </c:pt>
                <c:pt idx="98">
                  <c:v>0.24220000000000003</c:v>
                </c:pt>
                <c:pt idx="99">
                  <c:v>0.24940000000000001</c:v>
                </c:pt>
                <c:pt idx="100">
                  <c:v>0.25619999999999998</c:v>
                </c:pt>
                <c:pt idx="101">
                  <c:v>0.26250000000000001</c:v>
                </c:pt>
                <c:pt idx="102">
                  <c:v>0.26840000000000003</c:v>
                </c:pt>
                <c:pt idx="103">
                  <c:v>0.27400000000000002</c:v>
                </c:pt>
                <c:pt idx="104">
                  <c:v>0.28420000000000001</c:v>
                </c:pt>
                <c:pt idx="105">
                  <c:v>0.29569999999999996</c:v>
                </c:pt>
                <c:pt idx="106">
                  <c:v>0.30590000000000001</c:v>
                </c:pt>
                <c:pt idx="107">
                  <c:v>0.31520000000000004</c:v>
                </c:pt>
                <c:pt idx="108">
                  <c:v>0.3236</c:v>
                </c:pt>
                <c:pt idx="109">
                  <c:v>0.33130000000000004</c:v>
                </c:pt>
                <c:pt idx="110">
                  <c:v>0.33849999999999997</c:v>
                </c:pt>
                <c:pt idx="111">
                  <c:v>0.34510000000000002</c:v>
                </c:pt>
                <c:pt idx="112">
                  <c:v>0.3513</c:v>
                </c:pt>
                <c:pt idx="113">
                  <c:v>0.36259999999999998</c:v>
                </c:pt>
                <c:pt idx="114">
                  <c:v>0.37269999999999998</c:v>
                </c:pt>
                <c:pt idx="115">
                  <c:v>0.38190000000000002</c:v>
                </c:pt>
                <c:pt idx="116">
                  <c:v>0.39019999999999999</c:v>
                </c:pt>
                <c:pt idx="117">
                  <c:v>0.39790000000000003</c:v>
                </c:pt>
                <c:pt idx="118">
                  <c:v>0.40510000000000002</c:v>
                </c:pt>
                <c:pt idx="119">
                  <c:v>0.41810000000000003</c:v>
                </c:pt>
                <c:pt idx="120">
                  <c:v>0.42969999999999997</c:v>
                </c:pt>
                <c:pt idx="121">
                  <c:v>0.44020000000000004</c:v>
                </c:pt>
                <c:pt idx="122">
                  <c:v>0.44989999999999997</c:v>
                </c:pt>
                <c:pt idx="123">
                  <c:v>0.45890000000000003</c:v>
                </c:pt>
                <c:pt idx="124">
                  <c:v>0.46729999999999999</c:v>
                </c:pt>
                <c:pt idx="125">
                  <c:v>0.4753</c:v>
                </c:pt>
                <c:pt idx="126">
                  <c:v>0.4829</c:v>
                </c:pt>
                <c:pt idx="127">
                  <c:v>0.49009999999999998</c:v>
                </c:pt>
                <c:pt idx="128">
                  <c:v>0.49709999999999999</c:v>
                </c:pt>
                <c:pt idx="129">
                  <c:v>0.50390000000000001</c:v>
                </c:pt>
                <c:pt idx="130">
                  <c:v>0.51669999999999994</c:v>
                </c:pt>
                <c:pt idx="131">
                  <c:v>0.53190000000000004</c:v>
                </c:pt>
                <c:pt idx="132">
                  <c:v>0.54630000000000001</c:v>
                </c:pt>
                <c:pt idx="133">
                  <c:v>0.56020000000000003</c:v>
                </c:pt>
                <c:pt idx="134">
                  <c:v>0.5736</c:v>
                </c:pt>
                <c:pt idx="135">
                  <c:v>0.5867</c:v>
                </c:pt>
                <c:pt idx="136">
                  <c:v>0.59960000000000002</c:v>
                </c:pt>
                <c:pt idx="137">
                  <c:v>0.61230000000000007</c:v>
                </c:pt>
                <c:pt idx="138">
                  <c:v>0.62490000000000001</c:v>
                </c:pt>
                <c:pt idx="139">
                  <c:v>0.64980000000000004</c:v>
                </c:pt>
                <c:pt idx="140">
                  <c:v>0.6744</c:v>
                </c:pt>
                <c:pt idx="141">
                  <c:v>0.69909999999999994</c:v>
                </c:pt>
                <c:pt idx="142">
                  <c:v>0.72389999999999999</c:v>
                </c:pt>
                <c:pt idx="143">
                  <c:v>0.74880000000000002</c:v>
                </c:pt>
                <c:pt idx="144">
                  <c:v>0.77410000000000001</c:v>
                </c:pt>
                <c:pt idx="145">
                  <c:v>0.82569999999999999</c:v>
                </c:pt>
                <c:pt idx="146">
                  <c:v>0.87870000000000004</c:v>
                </c:pt>
                <c:pt idx="147">
                  <c:v>0.93340000000000001</c:v>
                </c:pt>
                <c:pt idx="148">
                  <c:v>0.98970000000000002</c:v>
                </c:pt>
                <c:pt idx="149">
                  <c:v>1.05</c:v>
                </c:pt>
                <c:pt idx="150">
                  <c:v>1.1100000000000001</c:v>
                </c:pt>
                <c:pt idx="151" formatCode="0.00">
                  <c:v>1.17</c:v>
                </c:pt>
                <c:pt idx="152" formatCode="0.00">
                  <c:v>1.23</c:v>
                </c:pt>
                <c:pt idx="153" formatCode="0.00">
                  <c:v>1.3</c:v>
                </c:pt>
                <c:pt idx="154" formatCode="0.00">
                  <c:v>1.36</c:v>
                </c:pt>
                <c:pt idx="155" formatCode="0.00">
                  <c:v>1.43</c:v>
                </c:pt>
                <c:pt idx="156" formatCode="0.00">
                  <c:v>1.57</c:v>
                </c:pt>
                <c:pt idx="157" formatCode="0.00">
                  <c:v>1.76</c:v>
                </c:pt>
                <c:pt idx="158" formatCode="0.00">
                  <c:v>1.96</c:v>
                </c:pt>
                <c:pt idx="159" formatCode="0.00">
                  <c:v>2.17</c:v>
                </c:pt>
                <c:pt idx="160" formatCode="0.00">
                  <c:v>2.39</c:v>
                </c:pt>
                <c:pt idx="161" formatCode="0.00">
                  <c:v>2.62</c:v>
                </c:pt>
                <c:pt idx="162" formatCode="0.00">
                  <c:v>2.86</c:v>
                </c:pt>
                <c:pt idx="163" formatCode="0.00">
                  <c:v>3.12</c:v>
                </c:pt>
                <c:pt idx="164" formatCode="0.00">
                  <c:v>3.38</c:v>
                </c:pt>
                <c:pt idx="165" formatCode="0.00">
                  <c:v>3.95</c:v>
                </c:pt>
                <c:pt idx="166" formatCode="0.00">
                  <c:v>4.5599999999999996</c:v>
                </c:pt>
                <c:pt idx="167" formatCode="0.00">
                  <c:v>5.21</c:v>
                </c:pt>
                <c:pt idx="168" formatCode="0.00">
                  <c:v>5.89</c:v>
                </c:pt>
                <c:pt idx="169" formatCode="0.00">
                  <c:v>6.61</c:v>
                </c:pt>
                <c:pt idx="170" formatCode="0.00">
                  <c:v>7.36</c:v>
                </c:pt>
                <c:pt idx="171" formatCode="0.00">
                  <c:v>8.9700000000000006</c:v>
                </c:pt>
                <c:pt idx="172" formatCode="0.00">
                  <c:v>10.71</c:v>
                </c:pt>
                <c:pt idx="173" formatCode="0.00">
                  <c:v>12.58</c:v>
                </c:pt>
                <c:pt idx="174" formatCode="0.00">
                  <c:v>14.57</c:v>
                </c:pt>
                <c:pt idx="175" formatCode="0.00">
                  <c:v>16.68</c:v>
                </c:pt>
                <c:pt idx="176" formatCode="0.00">
                  <c:v>18.899999999999999</c:v>
                </c:pt>
                <c:pt idx="177" formatCode="0.00">
                  <c:v>21.24</c:v>
                </c:pt>
                <c:pt idx="178" formatCode="0.00">
                  <c:v>23.69</c:v>
                </c:pt>
                <c:pt idx="179" formatCode="0.00">
                  <c:v>26.24</c:v>
                </c:pt>
                <c:pt idx="180" formatCode="0.00">
                  <c:v>28.88</c:v>
                </c:pt>
                <c:pt idx="181" formatCode="0.00">
                  <c:v>31.63</c:v>
                </c:pt>
                <c:pt idx="182" formatCode="0.00">
                  <c:v>37.409999999999997</c:v>
                </c:pt>
                <c:pt idx="183" formatCode="0.00">
                  <c:v>45.14</c:v>
                </c:pt>
                <c:pt idx="184" formatCode="0.00">
                  <c:v>53.38</c:v>
                </c:pt>
                <c:pt idx="185" formatCode="0.00">
                  <c:v>62.12</c:v>
                </c:pt>
                <c:pt idx="186" formatCode="0.00">
                  <c:v>71.31</c:v>
                </c:pt>
                <c:pt idx="187" formatCode="0.00">
                  <c:v>80.92</c:v>
                </c:pt>
                <c:pt idx="188" formatCode="0.00">
                  <c:v>90.93</c:v>
                </c:pt>
                <c:pt idx="189" formatCode="0.00">
                  <c:v>101.31</c:v>
                </c:pt>
                <c:pt idx="190" formatCode="0.00">
                  <c:v>112.04</c:v>
                </c:pt>
                <c:pt idx="191" formatCode="0.00">
                  <c:v>134.47</c:v>
                </c:pt>
                <c:pt idx="192" formatCode="0.00">
                  <c:v>158.05000000000001</c:v>
                </c:pt>
                <c:pt idx="193" formatCode="0.00">
                  <c:v>182.64</c:v>
                </c:pt>
                <c:pt idx="194" formatCode="0.00">
                  <c:v>208.13</c:v>
                </c:pt>
                <c:pt idx="195" formatCode="0.00">
                  <c:v>234.4</c:v>
                </c:pt>
                <c:pt idx="196" formatCode="0.00">
                  <c:v>261.36</c:v>
                </c:pt>
                <c:pt idx="197" formatCode="0.00">
                  <c:v>317.01</c:v>
                </c:pt>
                <c:pt idx="198" formatCode="0.00">
                  <c:v>374.52</c:v>
                </c:pt>
                <c:pt idx="199" formatCode="0.00">
                  <c:v>433.39</c:v>
                </c:pt>
                <c:pt idx="200" formatCode="0.00">
                  <c:v>493.27</c:v>
                </c:pt>
                <c:pt idx="201" formatCode="0.00">
                  <c:v>553.83000000000004</c:v>
                </c:pt>
                <c:pt idx="202" formatCode="0.00">
                  <c:v>614.84</c:v>
                </c:pt>
                <c:pt idx="203" formatCode="0.00">
                  <c:v>676.1</c:v>
                </c:pt>
                <c:pt idx="204" formatCode="0.00">
                  <c:v>737.42</c:v>
                </c:pt>
                <c:pt idx="205" formatCode="0.00">
                  <c:v>798.69</c:v>
                </c:pt>
                <c:pt idx="206" formatCode="0.00">
                  <c:v>859.79</c:v>
                </c:pt>
                <c:pt idx="207" formatCode="0.00">
                  <c:v>920.63</c:v>
                </c:pt>
                <c:pt idx="208" formatCode="0.00">
                  <c:v>1040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F97-48F0-A71B-AF02F67ED8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914184"/>
        <c:axId val="474922416"/>
      </c:scatterChart>
      <c:valAx>
        <c:axId val="474914184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4922416"/>
        <c:crosses val="autoZero"/>
        <c:crossBetween val="midCat"/>
        <c:majorUnit val="10"/>
      </c:valAx>
      <c:valAx>
        <c:axId val="474922416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4914184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7"/>
          <c:y val="4.2812810791813434E-2"/>
          <c:w val="0.28994361446264111"/>
          <c:h val="0.10935415124391513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srim20Ne_C!$P$5</c:f>
          <c:strCache>
            <c:ptCount val="1"/>
            <c:pt idx="0">
              <c:v>srim20Ne_C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srim20Ne_C!$D$20:$D$228</c:f>
              <c:numCache>
                <c:formatCode>0.000000</c:formatCode>
                <c:ptCount val="209"/>
                <c:pt idx="0">
                  <c:v>9.999949999999999E-6</c:v>
                </c:pt>
                <c:pt idx="1">
                  <c:v>1.1249950000000001E-5</c:v>
                </c:pt>
                <c:pt idx="2">
                  <c:v>1.2499949999999999E-5</c:v>
                </c:pt>
                <c:pt idx="3">
                  <c:v>1.374995E-5</c:v>
                </c:pt>
                <c:pt idx="4">
                  <c:v>1.499995E-5</c:v>
                </c:pt>
                <c:pt idx="5">
                  <c:v>1.6249950000000002E-5</c:v>
                </c:pt>
                <c:pt idx="6">
                  <c:v>1.7499950000000002E-5</c:v>
                </c:pt>
                <c:pt idx="7">
                  <c:v>1.8749950000000002E-5</c:v>
                </c:pt>
                <c:pt idx="8">
                  <c:v>1.9999950000000002E-5</c:v>
                </c:pt>
                <c:pt idx="9">
                  <c:v>2.2499950000000001E-5</c:v>
                </c:pt>
                <c:pt idx="10" formatCode="0.00000">
                  <c:v>2.4999950000000001E-5</c:v>
                </c:pt>
                <c:pt idx="11" formatCode="0.00000">
                  <c:v>2.7499950000000001E-5</c:v>
                </c:pt>
                <c:pt idx="12" formatCode="0.00000">
                  <c:v>2.9999950000000001E-5</c:v>
                </c:pt>
                <c:pt idx="13" formatCode="0.00000">
                  <c:v>3.249995E-5</c:v>
                </c:pt>
                <c:pt idx="14" formatCode="0.00000">
                  <c:v>3.499995E-5</c:v>
                </c:pt>
                <c:pt idx="15" formatCode="0.00000">
                  <c:v>3.999995E-5</c:v>
                </c:pt>
                <c:pt idx="16" formatCode="0.00000">
                  <c:v>4.4999950000000006E-5</c:v>
                </c:pt>
                <c:pt idx="17" formatCode="0.00000">
                  <c:v>4.9999950000000006E-5</c:v>
                </c:pt>
                <c:pt idx="18" formatCode="0.00000">
                  <c:v>5.5000000000000002E-5</c:v>
                </c:pt>
                <c:pt idx="19" formatCode="0.00000">
                  <c:v>5.9999999999999995E-5</c:v>
                </c:pt>
                <c:pt idx="20" formatCode="0.00000">
                  <c:v>6.4999999999999994E-5</c:v>
                </c:pt>
                <c:pt idx="21" formatCode="0.00000">
                  <c:v>6.9999999999999994E-5</c:v>
                </c:pt>
                <c:pt idx="22" formatCode="0.00000">
                  <c:v>7.5000000000000007E-5</c:v>
                </c:pt>
                <c:pt idx="23" formatCode="0.00000">
                  <c:v>8.0000000000000007E-5</c:v>
                </c:pt>
                <c:pt idx="24" formatCode="0.00000">
                  <c:v>8.4999999999999993E-5</c:v>
                </c:pt>
                <c:pt idx="25" formatCode="0.00000">
                  <c:v>8.9999999999999992E-5</c:v>
                </c:pt>
                <c:pt idx="26" formatCode="0.00000">
                  <c:v>1E-4</c:v>
                </c:pt>
                <c:pt idx="27" formatCode="0.00000">
                  <c:v>1.125E-4</c:v>
                </c:pt>
                <c:pt idx="28" formatCode="0.00000">
                  <c:v>1.25E-4</c:v>
                </c:pt>
                <c:pt idx="29" formatCode="0.00000">
                  <c:v>1.3749999999999998E-4</c:v>
                </c:pt>
                <c:pt idx="30" formatCode="0.00000">
                  <c:v>1.5000000000000001E-4</c:v>
                </c:pt>
                <c:pt idx="31" formatCode="0.00000">
                  <c:v>1.6249999999999999E-4</c:v>
                </c:pt>
                <c:pt idx="32" formatCode="0.00000">
                  <c:v>1.75E-4</c:v>
                </c:pt>
                <c:pt idx="33" formatCode="0.00000">
                  <c:v>1.875E-4</c:v>
                </c:pt>
                <c:pt idx="34" formatCode="0.00000">
                  <c:v>2.0000000000000001E-4</c:v>
                </c:pt>
                <c:pt idx="35" formatCode="0.00000">
                  <c:v>2.2499999999999999E-4</c:v>
                </c:pt>
                <c:pt idx="36" formatCode="0.00000">
                  <c:v>2.5000000000000001E-4</c:v>
                </c:pt>
                <c:pt idx="37" formatCode="0.00000">
                  <c:v>2.7499999999999996E-4</c:v>
                </c:pt>
                <c:pt idx="38" formatCode="0.00000">
                  <c:v>3.0000000000000003E-4</c:v>
                </c:pt>
                <c:pt idx="39" formatCode="0.00000">
                  <c:v>3.2499999999999999E-4</c:v>
                </c:pt>
                <c:pt idx="40" formatCode="0.00000">
                  <c:v>3.5E-4</c:v>
                </c:pt>
                <c:pt idx="41" formatCode="0.00000">
                  <c:v>4.0000000000000002E-4</c:v>
                </c:pt>
                <c:pt idx="42" formatCode="0.00000">
                  <c:v>4.4999999999999999E-4</c:v>
                </c:pt>
                <c:pt idx="43" formatCode="0.00000">
                  <c:v>5.0000000000000001E-4</c:v>
                </c:pt>
                <c:pt idx="44" formatCode="0.00000">
                  <c:v>5.4999999999999992E-4</c:v>
                </c:pt>
                <c:pt idx="45" formatCode="0.00000">
                  <c:v>6.0000000000000006E-4</c:v>
                </c:pt>
                <c:pt idx="46" formatCode="0.00000">
                  <c:v>6.4999999999999997E-4</c:v>
                </c:pt>
                <c:pt idx="47" formatCode="0.00000">
                  <c:v>6.9999999999999999E-4</c:v>
                </c:pt>
                <c:pt idx="48" formatCode="0.00000">
                  <c:v>7.5000000000000002E-4</c:v>
                </c:pt>
                <c:pt idx="49" formatCode="0.00000">
                  <c:v>8.0000000000000004E-4</c:v>
                </c:pt>
                <c:pt idx="50" formatCode="0.00000">
                  <c:v>8.5000000000000006E-4</c:v>
                </c:pt>
                <c:pt idx="51" formatCode="0.00000">
                  <c:v>8.9999999999999998E-4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1.6250000000000001E-3</c:v>
                </c:pt>
                <c:pt idx="58" formatCode="0.00000">
                  <c:v>1.7500000000000003E-3</c:v>
                </c:pt>
                <c:pt idx="59" formatCode="0.00000">
                  <c:v>1.8749999999999999E-3</c:v>
                </c:pt>
                <c:pt idx="60" formatCode="0.00000">
                  <c:v>2E-3</c:v>
                </c:pt>
                <c:pt idx="61" formatCode="0.00000">
                  <c:v>2.2499999999999998E-3</c:v>
                </c:pt>
                <c:pt idx="62" formatCode="0.00000">
                  <c:v>2.5000000000000001E-3</c:v>
                </c:pt>
                <c:pt idx="63" formatCode="0.00000">
                  <c:v>2.7499999999999998E-3</c:v>
                </c:pt>
                <c:pt idx="64" formatCode="0.00000">
                  <c:v>3.0000000000000001E-3</c:v>
                </c:pt>
                <c:pt idx="65" formatCode="0.00000">
                  <c:v>3.2500000000000003E-3</c:v>
                </c:pt>
                <c:pt idx="66" formatCode="0.00000">
                  <c:v>3.5000000000000005E-3</c:v>
                </c:pt>
                <c:pt idx="67" formatCode="0.00000">
                  <c:v>4.0000000000000001E-3</c:v>
                </c:pt>
                <c:pt idx="68" formatCode="0.00000">
                  <c:v>4.4999999999999997E-3</c:v>
                </c:pt>
                <c:pt idx="69" formatCode="0.00000">
                  <c:v>5.0000000000000001E-3</c:v>
                </c:pt>
                <c:pt idx="70" formatCode="0.00000">
                  <c:v>5.4999999999999997E-3</c:v>
                </c:pt>
                <c:pt idx="71" formatCode="0.00000">
                  <c:v>6.0000000000000001E-3</c:v>
                </c:pt>
                <c:pt idx="72" formatCode="0.00000">
                  <c:v>6.5000000000000006E-3</c:v>
                </c:pt>
                <c:pt idx="73" formatCode="0.00000">
                  <c:v>7.000000000000001E-3</c:v>
                </c:pt>
                <c:pt idx="74" formatCode="0.00000">
                  <c:v>7.4999999999999997E-3</c:v>
                </c:pt>
                <c:pt idx="75" formatCode="0.00000">
                  <c:v>8.0000000000000002E-3</c:v>
                </c:pt>
                <c:pt idx="76" formatCode="0.00000">
                  <c:v>8.5000000000000006E-3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1.3750000000000002E-2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1.7499999999999998E-2</c:v>
                </c:pt>
                <c:pt idx="85" formatCode="0.00000">
                  <c:v>1.8749999999999999E-2</c:v>
                </c:pt>
                <c:pt idx="86" formatCode="0.00000">
                  <c:v>0.02</c:v>
                </c:pt>
                <c:pt idx="87" formatCode="0.000">
                  <c:v>2.2499999999999999E-2</c:v>
                </c:pt>
                <c:pt idx="88" formatCode="0.000">
                  <c:v>2.5000000000000001E-2</c:v>
                </c:pt>
                <c:pt idx="89" formatCode="0.000">
                  <c:v>2.7500000000000004E-2</c:v>
                </c:pt>
                <c:pt idx="90" formatCode="0.000">
                  <c:v>0.03</c:v>
                </c:pt>
                <c:pt idx="91" formatCode="0.000">
                  <c:v>3.2500000000000001E-2</c:v>
                </c:pt>
                <c:pt idx="92" formatCode="0.000">
                  <c:v>3.4999999999999996E-2</c:v>
                </c:pt>
                <c:pt idx="93" formatCode="0.000">
                  <c:v>0.04</c:v>
                </c:pt>
                <c:pt idx="94" formatCode="0.000">
                  <c:v>4.4999999999999998E-2</c:v>
                </c:pt>
                <c:pt idx="95" formatCode="0.000">
                  <c:v>0.05</c:v>
                </c:pt>
                <c:pt idx="96" formatCode="0.000">
                  <c:v>5.5000000000000007E-2</c:v>
                </c:pt>
                <c:pt idx="97" formatCode="0.000">
                  <c:v>0.06</c:v>
                </c:pt>
                <c:pt idx="98" formatCode="0.000">
                  <c:v>6.5000000000000002E-2</c:v>
                </c:pt>
                <c:pt idx="99" formatCode="0.000">
                  <c:v>6.9999999999999993E-2</c:v>
                </c:pt>
                <c:pt idx="100" formatCode="0.000">
                  <c:v>7.4999999999999997E-2</c:v>
                </c:pt>
                <c:pt idx="101" formatCode="0.000">
                  <c:v>0.08</c:v>
                </c:pt>
                <c:pt idx="102" formatCode="0.000">
                  <c:v>8.4999999999999992E-2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0.1875</c:v>
                </c:pt>
                <c:pt idx="112" formatCode="0.000">
                  <c:v>0.2</c:v>
                </c:pt>
                <c:pt idx="113" formatCode="0.000">
                  <c:v>0.22500000000000001</c:v>
                </c:pt>
                <c:pt idx="114" formatCode="0.000">
                  <c:v>0.25</c:v>
                </c:pt>
                <c:pt idx="115" formatCode="0.000">
                  <c:v>0.27500000000000002</c:v>
                </c:pt>
                <c:pt idx="116" formatCode="0.000">
                  <c:v>0.3</c:v>
                </c:pt>
                <c:pt idx="117" formatCode="0.000">
                  <c:v>0.32500000000000001</c:v>
                </c:pt>
                <c:pt idx="118" formatCode="0.000">
                  <c:v>0.35</c:v>
                </c:pt>
                <c:pt idx="119" formatCode="0.000">
                  <c:v>0.4</c:v>
                </c:pt>
                <c:pt idx="120" formatCode="0.000">
                  <c:v>0.45</c:v>
                </c:pt>
                <c:pt idx="121" formatCode="0.000">
                  <c:v>0.5</c:v>
                </c:pt>
                <c:pt idx="122" formatCode="0.000">
                  <c:v>0.55000000000000004</c:v>
                </c:pt>
                <c:pt idx="123" formatCode="0.000">
                  <c:v>0.6</c:v>
                </c:pt>
                <c:pt idx="124" formatCode="0.000">
                  <c:v>0.65</c:v>
                </c:pt>
                <c:pt idx="125" formatCode="0.000">
                  <c:v>0.7</c:v>
                </c:pt>
                <c:pt idx="126" formatCode="0.000">
                  <c:v>0.75</c:v>
                </c:pt>
                <c:pt idx="127" formatCode="0.000">
                  <c:v>0.8</c:v>
                </c:pt>
                <c:pt idx="128" formatCode="0.000">
                  <c:v>0.85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1.875</c:v>
                </c:pt>
                <c:pt idx="138" formatCode="0.000">
                  <c:v>2</c:v>
                </c:pt>
                <c:pt idx="139" formatCode="0.000">
                  <c:v>2.25</c:v>
                </c:pt>
                <c:pt idx="140" formatCode="0.000">
                  <c:v>2.5</c:v>
                </c:pt>
                <c:pt idx="141" formatCode="0.000">
                  <c:v>2.75</c:v>
                </c:pt>
                <c:pt idx="142" formatCode="0.000">
                  <c:v>3</c:v>
                </c:pt>
                <c:pt idx="143" formatCode="0.000">
                  <c:v>3.25</c:v>
                </c:pt>
                <c:pt idx="144" formatCode="0.000">
                  <c:v>3.5</c:v>
                </c:pt>
                <c:pt idx="145" formatCode="0.000">
                  <c:v>4</c:v>
                </c:pt>
                <c:pt idx="146" formatCode="0.000">
                  <c:v>4.5</c:v>
                </c:pt>
                <c:pt idx="147" formatCode="0.000">
                  <c:v>5</c:v>
                </c:pt>
                <c:pt idx="148" formatCode="0.000">
                  <c:v>5.5</c:v>
                </c:pt>
                <c:pt idx="149" formatCode="0.000">
                  <c:v>6</c:v>
                </c:pt>
                <c:pt idx="150" formatCode="0.000">
                  <c:v>6.5</c:v>
                </c:pt>
                <c:pt idx="151" formatCode="0.000">
                  <c:v>7</c:v>
                </c:pt>
                <c:pt idx="152" formatCode="0.000">
                  <c:v>7.5</c:v>
                </c:pt>
                <c:pt idx="153" formatCode="0.000">
                  <c:v>8</c:v>
                </c:pt>
                <c:pt idx="154" formatCode="0.000">
                  <c:v>8.5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18.75</c:v>
                </c:pt>
                <c:pt idx="164" formatCode="0.000">
                  <c:v>20</c:v>
                </c:pt>
                <c:pt idx="165" formatCode="0.000">
                  <c:v>22.5</c:v>
                </c:pt>
                <c:pt idx="166" formatCode="0.000">
                  <c:v>25</c:v>
                </c:pt>
                <c:pt idx="167" formatCode="0.000">
                  <c:v>27.5</c:v>
                </c:pt>
                <c:pt idx="168" formatCode="0.000">
                  <c:v>30</c:v>
                </c:pt>
                <c:pt idx="169" formatCode="0.000">
                  <c:v>32.5</c:v>
                </c:pt>
                <c:pt idx="170" formatCode="0.000">
                  <c:v>35</c:v>
                </c:pt>
                <c:pt idx="171" formatCode="0.000">
                  <c:v>40</c:v>
                </c:pt>
                <c:pt idx="172" formatCode="0.000">
                  <c:v>45</c:v>
                </c:pt>
                <c:pt idx="173" formatCode="0.000">
                  <c:v>50</c:v>
                </c:pt>
                <c:pt idx="174" formatCode="0.000">
                  <c:v>55</c:v>
                </c:pt>
                <c:pt idx="175" formatCode="0.000">
                  <c:v>60</c:v>
                </c:pt>
                <c:pt idx="176" formatCode="0.000">
                  <c:v>65</c:v>
                </c:pt>
                <c:pt idx="177" formatCode="0.000">
                  <c:v>70</c:v>
                </c:pt>
                <c:pt idx="178" formatCode="0.000">
                  <c:v>75</c:v>
                </c:pt>
                <c:pt idx="179" formatCode="0.000">
                  <c:v>80</c:v>
                </c:pt>
                <c:pt idx="180" formatCode="0.000">
                  <c:v>85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187.5</c:v>
                </c:pt>
                <c:pt idx="190" formatCode="0.000">
                  <c:v>200</c:v>
                </c:pt>
                <c:pt idx="191" formatCode="0.000">
                  <c:v>225</c:v>
                </c:pt>
                <c:pt idx="192" formatCode="0.000">
                  <c:v>250</c:v>
                </c:pt>
                <c:pt idx="193" formatCode="0.000">
                  <c:v>275</c:v>
                </c:pt>
                <c:pt idx="194" formatCode="0.000">
                  <c:v>300</c:v>
                </c:pt>
                <c:pt idx="195" formatCode="0.000">
                  <c:v>325</c:v>
                </c:pt>
                <c:pt idx="196" formatCode="0.000">
                  <c:v>350</c:v>
                </c:pt>
                <c:pt idx="197" formatCode="0.000">
                  <c:v>400</c:v>
                </c:pt>
                <c:pt idx="198" formatCode="0.000">
                  <c:v>450</c:v>
                </c:pt>
                <c:pt idx="199" formatCode="0.000">
                  <c:v>500</c:v>
                </c:pt>
                <c:pt idx="200" formatCode="0.000">
                  <c:v>550</c:v>
                </c:pt>
                <c:pt idx="201" formatCode="0.000">
                  <c:v>600</c:v>
                </c:pt>
                <c:pt idx="202" formatCode="0.000">
                  <c:v>650</c:v>
                </c:pt>
                <c:pt idx="203" formatCode="0.000">
                  <c:v>700</c:v>
                </c:pt>
                <c:pt idx="204" formatCode="0.000">
                  <c:v>750</c:v>
                </c:pt>
                <c:pt idx="205" formatCode="0.000">
                  <c:v>800</c:v>
                </c:pt>
                <c:pt idx="206" formatCode="0.000">
                  <c:v>850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srim20Ne_C!$E$20:$E$228</c:f>
              <c:numCache>
                <c:formatCode>0.000E+00</c:formatCode>
                <c:ptCount val="209"/>
                <c:pt idx="0">
                  <c:v>8.5010000000000002E-2</c:v>
                </c:pt>
                <c:pt idx="1">
                  <c:v>9.017E-2</c:v>
                </c:pt>
                <c:pt idx="2">
                  <c:v>9.5049999999999996E-2</c:v>
                </c:pt>
                <c:pt idx="3">
                  <c:v>9.9690000000000001E-2</c:v>
                </c:pt>
                <c:pt idx="4">
                  <c:v>0.1041</c:v>
                </c:pt>
                <c:pt idx="5">
                  <c:v>0.1084</c:v>
                </c:pt>
                <c:pt idx="6">
                  <c:v>0.1125</c:v>
                </c:pt>
                <c:pt idx="7">
                  <c:v>0.1164</c:v>
                </c:pt>
                <c:pt idx="8">
                  <c:v>0.1202</c:v>
                </c:pt>
                <c:pt idx="9">
                  <c:v>0.1275</c:v>
                </c:pt>
                <c:pt idx="10">
                  <c:v>0.13439999999999999</c:v>
                </c:pt>
                <c:pt idx="11">
                  <c:v>0.14099999999999999</c:v>
                </c:pt>
                <c:pt idx="12">
                  <c:v>0.1472</c:v>
                </c:pt>
                <c:pt idx="13">
                  <c:v>0.15329999999999999</c:v>
                </c:pt>
                <c:pt idx="14">
                  <c:v>0.159</c:v>
                </c:pt>
                <c:pt idx="15">
                  <c:v>0.17</c:v>
                </c:pt>
                <c:pt idx="16">
                  <c:v>0.18029999999999999</c:v>
                </c:pt>
                <c:pt idx="17">
                  <c:v>0.19009999999999999</c:v>
                </c:pt>
                <c:pt idx="18">
                  <c:v>0.19939999999999999</c:v>
                </c:pt>
                <c:pt idx="19">
                  <c:v>0.2082</c:v>
                </c:pt>
                <c:pt idx="20">
                  <c:v>0.2167</c:v>
                </c:pt>
                <c:pt idx="21">
                  <c:v>0.22489999999999999</c:v>
                </c:pt>
                <c:pt idx="22">
                  <c:v>0.23280000000000001</c:v>
                </c:pt>
                <c:pt idx="23">
                  <c:v>0.24049999999999999</c:v>
                </c:pt>
                <c:pt idx="24">
                  <c:v>0.24790000000000001</c:v>
                </c:pt>
                <c:pt idx="25">
                  <c:v>0.255</c:v>
                </c:pt>
                <c:pt idx="26">
                  <c:v>0.26879999999999998</c:v>
                </c:pt>
                <c:pt idx="27">
                  <c:v>0.28510000000000002</c:v>
                </c:pt>
                <c:pt idx="28">
                  <c:v>0.30059999999999998</c:v>
                </c:pt>
                <c:pt idx="29">
                  <c:v>0.31519999999999998</c:v>
                </c:pt>
                <c:pt idx="30">
                  <c:v>0.32929999999999998</c:v>
                </c:pt>
                <c:pt idx="31">
                  <c:v>0.3427</c:v>
                </c:pt>
                <c:pt idx="32">
                  <c:v>0.35560000000000003</c:v>
                </c:pt>
                <c:pt idx="33">
                  <c:v>0.36809999999999998</c:v>
                </c:pt>
                <c:pt idx="34">
                  <c:v>0.38019999999999998</c:v>
                </c:pt>
                <c:pt idx="35">
                  <c:v>0.40329999999999999</c:v>
                </c:pt>
                <c:pt idx="36">
                  <c:v>0.42509999999999998</c:v>
                </c:pt>
                <c:pt idx="37">
                  <c:v>0.44579999999999997</c:v>
                </c:pt>
                <c:pt idx="38">
                  <c:v>0.46560000000000001</c:v>
                </c:pt>
                <c:pt idx="39">
                  <c:v>0.48470000000000002</c:v>
                </c:pt>
                <c:pt idx="40">
                  <c:v>0.503</c:v>
                </c:pt>
                <c:pt idx="41">
                  <c:v>0.53769999999999996</c:v>
                </c:pt>
                <c:pt idx="42">
                  <c:v>0.57030000000000003</c:v>
                </c:pt>
                <c:pt idx="43">
                  <c:v>0.60109999999999997</c:v>
                </c:pt>
                <c:pt idx="44">
                  <c:v>0.63049999999999995</c:v>
                </c:pt>
                <c:pt idx="45">
                  <c:v>0.65849999999999997</c:v>
                </c:pt>
                <c:pt idx="46">
                  <c:v>0.68540000000000001</c:v>
                </c:pt>
                <c:pt idx="47">
                  <c:v>0.71130000000000004</c:v>
                </c:pt>
                <c:pt idx="48">
                  <c:v>0.73619999999999997</c:v>
                </c:pt>
                <c:pt idx="49">
                  <c:v>0.76039999999999996</c:v>
                </c:pt>
                <c:pt idx="50">
                  <c:v>0.78380000000000005</c:v>
                </c:pt>
                <c:pt idx="51">
                  <c:v>0.80649999999999999</c:v>
                </c:pt>
                <c:pt idx="52">
                  <c:v>0.85009999999999997</c:v>
                </c:pt>
                <c:pt idx="53">
                  <c:v>0.90169999999999995</c:v>
                </c:pt>
                <c:pt idx="54">
                  <c:v>0.95050000000000001</c:v>
                </c:pt>
                <c:pt idx="55">
                  <c:v>0.99690000000000001</c:v>
                </c:pt>
                <c:pt idx="56">
                  <c:v>1.0409999999999999</c:v>
                </c:pt>
                <c:pt idx="57">
                  <c:v>1.0840000000000001</c:v>
                </c:pt>
                <c:pt idx="58">
                  <c:v>1.125</c:v>
                </c:pt>
                <c:pt idx="59">
                  <c:v>1.1639999999999999</c:v>
                </c:pt>
                <c:pt idx="60">
                  <c:v>1.202</c:v>
                </c:pt>
                <c:pt idx="61">
                  <c:v>1.3460000000000001</c:v>
                </c:pt>
                <c:pt idx="62">
                  <c:v>1.458</c:v>
                </c:pt>
                <c:pt idx="63">
                  <c:v>1.5509999999999999</c:v>
                </c:pt>
                <c:pt idx="64">
                  <c:v>1.629</c:v>
                </c:pt>
                <c:pt idx="65">
                  <c:v>1.696</c:v>
                </c:pt>
                <c:pt idx="66">
                  <c:v>1.7549999999999999</c:v>
                </c:pt>
                <c:pt idx="67">
                  <c:v>1.855</c:v>
                </c:pt>
                <c:pt idx="68">
                  <c:v>1.9379999999999999</c:v>
                </c:pt>
                <c:pt idx="69">
                  <c:v>2.0099999999999998</c:v>
                </c:pt>
                <c:pt idx="70">
                  <c:v>2.0750000000000002</c:v>
                </c:pt>
                <c:pt idx="71">
                  <c:v>2.137</c:v>
                </c:pt>
                <c:pt idx="72">
                  <c:v>2.1960000000000002</c:v>
                </c:pt>
                <c:pt idx="73">
                  <c:v>2.2530000000000001</c:v>
                </c:pt>
                <c:pt idx="74">
                  <c:v>2.3090000000000002</c:v>
                </c:pt>
                <c:pt idx="75">
                  <c:v>2.3650000000000002</c:v>
                </c:pt>
                <c:pt idx="76">
                  <c:v>2.419</c:v>
                </c:pt>
                <c:pt idx="77">
                  <c:v>2.4729999999999999</c:v>
                </c:pt>
                <c:pt idx="78">
                  <c:v>2.58</c:v>
                </c:pt>
                <c:pt idx="79">
                  <c:v>2.7090000000000001</c:v>
                </c:pt>
                <c:pt idx="80">
                  <c:v>2.8359999999999999</c:v>
                </c:pt>
                <c:pt idx="81">
                  <c:v>2.9590000000000001</c:v>
                </c:pt>
                <c:pt idx="82">
                  <c:v>3.0819999999999999</c:v>
                </c:pt>
                <c:pt idx="83">
                  <c:v>3.2029999999999998</c:v>
                </c:pt>
                <c:pt idx="84">
                  <c:v>3.3239999999999998</c:v>
                </c:pt>
                <c:pt idx="85">
                  <c:v>3.4449999999999998</c:v>
                </c:pt>
                <c:pt idx="86">
                  <c:v>3.5659999999999998</c:v>
                </c:pt>
                <c:pt idx="87">
                  <c:v>3.8069999999999999</c:v>
                </c:pt>
                <c:pt idx="88">
                  <c:v>4.0449999999999999</c:v>
                </c:pt>
                <c:pt idx="89">
                  <c:v>4.2770000000000001</c:v>
                </c:pt>
                <c:pt idx="90">
                  <c:v>4.5019999999999998</c:v>
                </c:pt>
                <c:pt idx="91">
                  <c:v>4.72</c:v>
                </c:pt>
                <c:pt idx="92">
                  <c:v>4.93</c:v>
                </c:pt>
                <c:pt idx="93">
                  <c:v>5.3280000000000003</c:v>
                </c:pt>
                <c:pt idx="94">
                  <c:v>5.6970000000000001</c:v>
                </c:pt>
                <c:pt idx="95">
                  <c:v>6.0389999999999997</c:v>
                </c:pt>
                <c:pt idx="96">
                  <c:v>6.3579999999999997</c:v>
                </c:pt>
                <c:pt idx="97">
                  <c:v>6.6559999999999997</c:v>
                </c:pt>
                <c:pt idx="98">
                  <c:v>6.9359999999999999</c:v>
                </c:pt>
                <c:pt idx="99">
                  <c:v>7.1980000000000004</c:v>
                </c:pt>
                <c:pt idx="100">
                  <c:v>7.4459999999999997</c:v>
                </c:pt>
                <c:pt idx="101">
                  <c:v>7.6790000000000003</c:v>
                </c:pt>
                <c:pt idx="102">
                  <c:v>7.9009999999999998</c:v>
                </c:pt>
                <c:pt idx="103">
                  <c:v>8.1110000000000007</c:v>
                </c:pt>
                <c:pt idx="104">
                  <c:v>8.5020000000000007</c:v>
                </c:pt>
                <c:pt idx="105">
                  <c:v>8.9429999999999996</c:v>
                </c:pt>
                <c:pt idx="106">
                  <c:v>9.3379999999999992</c:v>
                </c:pt>
                <c:pt idx="107">
                  <c:v>9.6940000000000008</c:v>
                </c:pt>
                <c:pt idx="108">
                  <c:v>10.02</c:v>
                </c:pt>
                <c:pt idx="109">
                  <c:v>10.31</c:v>
                </c:pt>
                <c:pt idx="110">
                  <c:v>10.58</c:v>
                </c:pt>
                <c:pt idx="111">
                  <c:v>10.82</c:v>
                </c:pt>
                <c:pt idx="112">
                  <c:v>11.04</c:v>
                </c:pt>
                <c:pt idx="113">
                  <c:v>11.42</c:v>
                </c:pt>
                <c:pt idx="114">
                  <c:v>11.74</c:v>
                </c:pt>
                <c:pt idx="115">
                  <c:v>12</c:v>
                </c:pt>
                <c:pt idx="116">
                  <c:v>12.22</c:v>
                </c:pt>
                <c:pt idx="117">
                  <c:v>12.4</c:v>
                </c:pt>
                <c:pt idx="118">
                  <c:v>12.54</c:v>
                </c:pt>
                <c:pt idx="119">
                  <c:v>12.75</c:v>
                </c:pt>
                <c:pt idx="120">
                  <c:v>12.87</c:v>
                </c:pt>
                <c:pt idx="121">
                  <c:v>12.92</c:v>
                </c:pt>
                <c:pt idx="122">
                  <c:v>12.93</c:v>
                </c:pt>
                <c:pt idx="123">
                  <c:v>12.91</c:v>
                </c:pt>
                <c:pt idx="124">
                  <c:v>12.86</c:v>
                </c:pt>
                <c:pt idx="125">
                  <c:v>12.79</c:v>
                </c:pt>
                <c:pt idx="126">
                  <c:v>12.71</c:v>
                </c:pt>
                <c:pt idx="127">
                  <c:v>12.61</c:v>
                </c:pt>
                <c:pt idx="128">
                  <c:v>12.51</c:v>
                </c:pt>
                <c:pt idx="129">
                  <c:v>12.4</c:v>
                </c:pt>
                <c:pt idx="130">
                  <c:v>12.17</c:v>
                </c:pt>
                <c:pt idx="131">
                  <c:v>11.87</c:v>
                </c:pt>
                <c:pt idx="132">
                  <c:v>11.57</c:v>
                </c:pt>
                <c:pt idx="133">
                  <c:v>11.28</c:v>
                </c:pt>
                <c:pt idx="134">
                  <c:v>10.99</c:v>
                </c:pt>
                <c:pt idx="135">
                  <c:v>10.71</c:v>
                </c:pt>
                <c:pt idx="136">
                  <c:v>10.45</c:v>
                </c:pt>
                <c:pt idx="137">
                  <c:v>10.19</c:v>
                </c:pt>
                <c:pt idx="138">
                  <c:v>9.9429999999999996</c:v>
                </c:pt>
                <c:pt idx="139">
                  <c:v>9.5630000000000006</c:v>
                </c:pt>
                <c:pt idx="140">
                  <c:v>9.1229999999999993</c:v>
                </c:pt>
                <c:pt idx="141">
                  <c:v>8.7530000000000001</c:v>
                </c:pt>
                <c:pt idx="142">
                  <c:v>8.4109999999999996</c:v>
                </c:pt>
                <c:pt idx="143">
                  <c:v>8.093</c:v>
                </c:pt>
                <c:pt idx="144">
                  <c:v>7.798</c:v>
                </c:pt>
                <c:pt idx="145">
                  <c:v>7.2640000000000002</c:v>
                </c:pt>
                <c:pt idx="146">
                  <c:v>6.7949999999999999</c:v>
                </c:pt>
                <c:pt idx="147">
                  <c:v>6.38</c:v>
                </c:pt>
                <c:pt idx="148">
                  <c:v>6.0110000000000001</c:v>
                </c:pt>
                <c:pt idx="149">
                  <c:v>5.681</c:v>
                </c:pt>
                <c:pt idx="150">
                  <c:v>5.3849999999999998</c:v>
                </c:pt>
                <c:pt idx="151">
                  <c:v>5.117</c:v>
                </c:pt>
                <c:pt idx="152">
                  <c:v>4.875</c:v>
                </c:pt>
                <c:pt idx="153">
                  <c:v>4.6550000000000002</c:v>
                </c:pt>
                <c:pt idx="154">
                  <c:v>4.4550000000000001</c:v>
                </c:pt>
                <c:pt idx="155">
                  <c:v>4.2709999999999999</c:v>
                </c:pt>
                <c:pt idx="156">
                  <c:v>3.9470000000000001</c:v>
                </c:pt>
                <c:pt idx="157">
                  <c:v>3.609</c:v>
                </c:pt>
                <c:pt idx="158">
                  <c:v>3.3279999999999998</c:v>
                </c:pt>
                <c:pt idx="159">
                  <c:v>3.0920000000000001</c:v>
                </c:pt>
                <c:pt idx="160">
                  <c:v>2.89</c:v>
                </c:pt>
                <c:pt idx="161">
                  <c:v>2.7160000000000002</c:v>
                </c:pt>
                <c:pt idx="162">
                  <c:v>2.5640000000000001</c:v>
                </c:pt>
                <c:pt idx="163">
                  <c:v>2.4300000000000002</c:v>
                </c:pt>
                <c:pt idx="164">
                  <c:v>2.3109999999999999</c:v>
                </c:pt>
                <c:pt idx="165">
                  <c:v>2.1080000000000001</c:v>
                </c:pt>
                <c:pt idx="166">
                  <c:v>1.94</c:v>
                </c:pt>
                <c:pt idx="167">
                  <c:v>1.798</c:v>
                </c:pt>
                <c:pt idx="168">
                  <c:v>1.6739999999999999</c:v>
                </c:pt>
                <c:pt idx="169">
                  <c:v>1.569</c:v>
                </c:pt>
                <c:pt idx="170">
                  <c:v>1.478</c:v>
                </c:pt>
                <c:pt idx="171">
                  <c:v>1.327</c:v>
                </c:pt>
                <c:pt idx="172">
                  <c:v>1.206</c:v>
                </c:pt>
                <c:pt idx="173">
                  <c:v>1.109</c:v>
                </c:pt>
                <c:pt idx="174">
                  <c:v>1.0269999999999999</c:v>
                </c:pt>
                <c:pt idx="175">
                  <c:v>0.95889999999999997</c:v>
                </c:pt>
                <c:pt idx="176">
                  <c:v>0.9002</c:v>
                </c:pt>
                <c:pt idx="177">
                  <c:v>0.84940000000000004</c:v>
                </c:pt>
                <c:pt idx="178">
                  <c:v>0.80489999999999995</c:v>
                </c:pt>
                <c:pt idx="179">
                  <c:v>0.76570000000000005</c:v>
                </c:pt>
                <c:pt idx="180">
                  <c:v>0.73080000000000001</c:v>
                </c:pt>
                <c:pt idx="181">
                  <c:v>0.69950000000000001</c:v>
                </c:pt>
                <c:pt idx="182">
                  <c:v>0.64590000000000003</c:v>
                </c:pt>
                <c:pt idx="183">
                  <c:v>0.5917</c:v>
                </c:pt>
                <c:pt idx="184">
                  <c:v>0.54769999999999996</c:v>
                </c:pt>
                <c:pt idx="185">
                  <c:v>0.51139999999999997</c:v>
                </c:pt>
                <c:pt idx="186">
                  <c:v>0.48089999999999999</c:v>
                </c:pt>
                <c:pt idx="187">
                  <c:v>0.45490000000000003</c:v>
                </c:pt>
                <c:pt idx="188">
                  <c:v>0.4325</c:v>
                </c:pt>
                <c:pt idx="189">
                  <c:v>0.41299999999999998</c:v>
                </c:pt>
                <c:pt idx="190">
                  <c:v>0.39579999999999999</c:v>
                </c:pt>
                <c:pt idx="191">
                  <c:v>0.36699999999999999</c:v>
                </c:pt>
                <c:pt idx="192">
                  <c:v>0.34389999999999998</c:v>
                </c:pt>
                <c:pt idx="193">
                  <c:v>0.32490000000000002</c:v>
                </c:pt>
                <c:pt idx="194">
                  <c:v>0.309</c:v>
                </c:pt>
                <c:pt idx="195">
                  <c:v>0.29549999999999998</c:v>
                </c:pt>
                <c:pt idx="196">
                  <c:v>0.28399999999999997</c:v>
                </c:pt>
                <c:pt idx="197">
                  <c:v>0.26529999999999998</c:v>
                </c:pt>
                <c:pt idx="198">
                  <c:v>0.25080000000000002</c:v>
                </c:pt>
                <c:pt idx="199">
                  <c:v>0.23930000000000001</c:v>
                </c:pt>
                <c:pt idx="200">
                  <c:v>0.23</c:v>
                </c:pt>
                <c:pt idx="201">
                  <c:v>0.2223</c:v>
                </c:pt>
                <c:pt idx="202">
                  <c:v>0.216</c:v>
                </c:pt>
                <c:pt idx="203">
                  <c:v>0.21060000000000001</c:v>
                </c:pt>
                <c:pt idx="204">
                  <c:v>0.2059</c:v>
                </c:pt>
                <c:pt idx="205">
                  <c:v>0.20200000000000001</c:v>
                </c:pt>
                <c:pt idx="206">
                  <c:v>0.1986</c:v>
                </c:pt>
                <c:pt idx="207">
                  <c:v>0.1956</c:v>
                </c:pt>
                <c:pt idx="208">
                  <c:v>0.19070000000000001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AF6-4B95-BF0C-370E311BFC6A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srim20Ne_C!$D$20:$D$228</c:f>
              <c:numCache>
                <c:formatCode>0.000000</c:formatCode>
                <c:ptCount val="209"/>
                <c:pt idx="0">
                  <c:v>9.999949999999999E-6</c:v>
                </c:pt>
                <c:pt idx="1">
                  <c:v>1.1249950000000001E-5</c:v>
                </c:pt>
                <c:pt idx="2">
                  <c:v>1.2499949999999999E-5</c:v>
                </c:pt>
                <c:pt idx="3">
                  <c:v>1.374995E-5</c:v>
                </c:pt>
                <c:pt idx="4">
                  <c:v>1.499995E-5</c:v>
                </c:pt>
                <c:pt idx="5">
                  <c:v>1.6249950000000002E-5</c:v>
                </c:pt>
                <c:pt idx="6">
                  <c:v>1.7499950000000002E-5</c:v>
                </c:pt>
                <c:pt idx="7">
                  <c:v>1.8749950000000002E-5</c:v>
                </c:pt>
                <c:pt idx="8">
                  <c:v>1.9999950000000002E-5</c:v>
                </c:pt>
                <c:pt idx="9">
                  <c:v>2.2499950000000001E-5</c:v>
                </c:pt>
                <c:pt idx="10" formatCode="0.00000">
                  <c:v>2.4999950000000001E-5</c:v>
                </c:pt>
                <c:pt idx="11" formatCode="0.00000">
                  <c:v>2.7499950000000001E-5</c:v>
                </c:pt>
                <c:pt idx="12" formatCode="0.00000">
                  <c:v>2.9999950000000001E-5</c:v>
                </c:pt>
                <c:pt idx="13" formatCode="0.00000">
                  <c:v>3.249995E-5</c:v>
                </c:pt>
                <c:pt idx="14" formatCode="0.00000">
                  <c:v>3.499995E-5</c:v>
                </c:pt>
                <c:pt idx="15" formatCode="0.00000">
                  <c:v>3.999995E-5</c:v>
                </c:pt>
                <c:pt idx="16" formatCode="0.00000">
                  <c:v>4.4999950000000006E-5</c:v>
                </c:pt>
                <c:pt idx="17" formatCode="0.00000">
                  <c:v>4.9999950000000006E-5</c:v>
                </c:pt>
                <c:pt idx="18" formatCode="0.00000">
                  <c:v>5.5000000000000002E-5</c:v>
                </c:pt>
                <c:pt idx="19" formatCode="0.00000">
                  <c:v>5.9999999999999995E-5</c:v>
                </c:pt>
                <c:pt idx="20" formatCode="0.00000">
                  <c:v>6.4999999999999994E-5</c:v>
                </c:pt>
                <c:pt idx="21" formatCode="0.00000">
                  <c:v>6.9999999999999994E-5</c:v>
                </c:pt>
                <c:pt idx="22" formatCode="0.00000">
                  <c:v>7.5000000000000007E-5</c:v>
                </c:pt>
                <c:pt idx="23" formatCode="0.00000">
                  <c:v>8.0000000000000007E-5</c:v>
                </c:pt>
                <c:pt idx="24" formatCode="0.00000">
                  <c:v>8.4999999999999993E-5</c:v>
                </c:pt>
                <c:pt idx="25" formatCode="0.00000">
                  <c:v>8.9999999999999992E-5</c:v>
                </c:pt>
                <c:pt idx="26" formatCode="0.00000">
                  <c:v>1E-4</c:v>
                </c:pt>
                <c:pt idx="27" formatCode="0.00000">
                  <c:v>1.125E-4</c:v>
                </c:pt>
                <c:pt idx="28" formatCode="0.00000">
                  <c:v>1.25E-4</c:v>
                </c:pt>
                <c:pt idx="29" formatCode="0.00000">
                  <c:v>1.3749999999999998E-4</c:v>
                </c:pt>
                <c:pt idx="30" formatCode="0.00000">
                  <c:v>1.5000000000000001E-4</c:v>
                </c:pt>
                <c:pt idx="31" formatCode="0.00000">
                  <c:v>1.6249999999999999E-4</c:v>
                </c:pt>
                <c:pt idx="32" formatCode="0.00000">
                  <c:v>1.75E-4</c:v>
                </c:pt>
                <c:pt idx="33" formatCode="0.00000">
                  <c:v>1.875E-4</c:v>
                </c:pt>
                <c:pt idx="34" formatCode="0.00000">
                  <c:v>2.0000000000000001E-4</c:v>
                </c:pt>
                <c:pt idx="35" formatCode="0.00000">
                  <c:v>2.2499999999999999E-4</c:v>
                </c:pt>
                <c:pt idx="36" formatCode="0.00000">
                  <c:v>2.5000000000000001E-4</c:v>
                </c:pt>
                <c:pt idx="37" formatCode="0.00000">
                  <c:v>2.7499999999999996E-4</c:v>
                </c:pt>
                <c:pt idx="38" formatCode="0.00000">
                  <c:v>3.0000000000000003E-4</c:v>
                </c:pt>
                <c:pt idx="39" formatCode="0.00000">
                  <c:v>3.2499999999999999E-4</c:v>
                </c:pt>
                <c:pt idx="40" formatCode="0.00000">
                  <c:v>3.5E-4</c:v>
                </c:pt>
                <c:pt idx="41" formatCode="0.00000">
                  <c:v>4.0000000000000002E-4</c:v>
                </c:pt>
                <c:pt idx="42" formatCode="0.00000">
                  <c:v>4.4999999999999999E-4</c:v>
                </c:pt>
                <c:pt idx="43" formatCode="0.00000">
                  <c:v>5.0000000000000001E-4</c:v>
                </c:pt>
                <c:pt idx="44" formatCode="0.00000">
                  <c:v>5.4999999999999992E-4</c:v>
                </c:pt>
                <c:pt idx="45" formatCode="0.00000">
                  <c:v>6.0000000000000006E-4</c:v>
                </c:pt>
                <c:pt idx="46" formatCode="0.00000">
                  <c:v>6.4999999999999997E-4</c:v>
                </c:pt>
                <c:pt idx="47" formatCode="0.00000">
                  <c:v>6.9999999999999999E-4</c:v>
                </c:pt>
                <c:pt idx="48" formatCode="0.00000">
                  <c:v>7.5000000000000002E-4</c:v>
                </c:pt>
                <c:pt idx="49" formatCode="0.00000">
                  <c:v>8.0000000000000004E-4</c:v>
                </c:pt>
                <c:pt idx="50" formatCode="0.00000">
                  <c:v>8.5000000000000006E-4</c:v>
                </c:pt>
                <c:pt idx="51" formatCode="0.00000">
                  <c:v>8.9999999999999998E-4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1.6250000000000001E-3</c:v>
                </c:pt>
                <c:pt idx="58" formatCode="0.00000">
                  <c:v>1.7500000000000003E-3</c:v>
                </c:pt>
                <c:pt idx="59" formatCode="0.00000">
                  <c:v>1.8749999999999999E-3</c:v>
                </c:pt>
                <c:pt idx="60" formatCode="0.00000">
                  <c:v>2E-3</c:v>
                </c:pt>
                <c:pt idx="61" formatCode="0.00000">
                  <c:v>2.2499999999999998E-3</c:v>
                </c:pt>
                <c:pt idx="62" formatCode="0.00000">
                  <c:v>2.5000000000000001E-3</c:v>
                </c:pt>
                <c:pt idx="63" formatCode="0.00000">
                  <c:v>2.7499999999999998E-3</c:v>
                </c:pt>
                <c:pt idx="64" formatCode="0.00000">
                  <c:v>3.0000000000000001E-3</c:v>
                </c:pt>
                <c:pt idx="65" formatCode="0.00000">
                  <c:v>3.2500000000000003E-3</c:v>
                </c:pt>
                <c:pt idx="66" formatCode="0.00000">
                  <c:v>3.5000000000000005E-3</c:v>
                </c:pt>
                <c:pt idx="67" formatCode="0.00000">
                  <c:v>4.0000000000000001E-3</c:v>
                </c:pt>
                <c:pt idx="68" formatCode="0.00000">
                  <c:v>4.4999999999999997E-3</c:v>
                </c:pt>
                <c:pt idx="69" formatCode="0.00000">
                  <c:v>5.0000000000000001E-3</c:v>
                </c:pt>
                <c:pt idx="70" formatCode="0.00000">
                  <c:v>5.4999999999999997E-3</c:v>
                </c:pt>
                <c:pt idx="71" formatCode="0.00000">
                  <c:v>6.0000000000000001E-3</c:v>
                </c:pt>
                <c:pt idx="72" formatCode="0.00000">
                  <c:v>6.5000000000000006E-3</c:v>
                </c:pt>
                <c:pt idx="73" formatCode="0.00000">
                  <c:v>7.000000000000001E-3</c:v>
                </c:pt>
                <c:pt idx="74" formatCode="0.00000">
                  <c:v>7.4999999999999997E-3</c:v>
                </c:pt>
                <c:pt idx="75" formatCode="0.00000">
                  <c:v>8.0000000000000002E-3</c:v>
                </c:pt>
                <c:pt idx="76" formatCode="0.00000">
                  <c:v>8.5000000000000006E-3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1.3750000000000002E-2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1.7499999999999998E-2</c:v>
                </c:pt>
                <c:pt idx="85" formatCode="0.00000">
                  <c:v>1.8749999999999999E-2</c:v>
                </c:pt>
                <c:pt idx="86" formatCode="0.00000">
                  <c:v>0.02</c:v>
                </c:pt>
                <c:pt idx="87" formatCode="0.000">
                  <c:v>2.2499999999999999E-2</c:v>
                </c:pt>
                <c:pt idx="88" formatCode="0.000">
                  <c:v>2.5000000000000001E-2</c:v>
                </c:pt>
                <c:pt idx="89" formatCode="0.000">
                  <c:v>2.7500000000000004E-2</c:v>
                </c:pt>
                <c:pt idx="90" formatCode="0.000">
                  <c:v>0.03</c:v>
                </c:pt>
                <c:pt idx="91" formatCode="0.000">
                  <c:v>3.2500000000000001E-2</c:v>
                </c:pt>
                <c:pt idx="92" formatCode="0.000">
                  <c:v>3.4999999999999996E-2</c:v>
                </c:pt>
                <c:pt idx="93" formatCode="0.000">
                  <c:v>0.04</c:v>
                </c:pt>
                <c:pt idx="94" formatCode="0.000">
                  <c:v>4.4999999999999998E-2</c:v>
                </c:pt>
                <c:pt idx="95" formatCode="0.000">
                  <c:v>0.05</c:v>
                </c:pt>
                <c:pt idx="96" formatCode="0.000">
                  <c:v>5.5000000000000007E-2</c:v>
                </c:pt>
                <c:pt idx="97" formatCode="0.000">
                  <c:v>0.06</c:v>
                </c:pt>
                <c:pt idx="98" formatCode="0.000">
                  <c:v>6.5000000000000002E-2</c:v>
                </c:pt>
                <c:pt idx="99" formatCode="0.000">
                  <c:v>6.9999999999999993E-2</c:v>
                </c:pt>
                <c:pt idx="100" formatCode="0.000">
                  <c:v>7.4999999999999997E-2</c:v>
                </c:pt>
                <c:pt idx="101" formatCode="0.000">
                  <c:v>0.08</c:v>
                </c:pt>
                <c:pt idx="102" formatCode="0.000">
                  <c:v>8.4999999999999992E-2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0.1875</c:v>
                </c:pt>
                <c:pt idx="112" formatCode="0.000">
                  <c:v>0.2</c:v>
                </c:pt>
                <c:pt idx="113" formatCode="0.000">
                  <c:v>0.22500000000000001</c:v>
                </c:pt>
                <c:pt idx="114" formatCode="0.000">
                  <c:v>0.25</c:v>
                </c:pt>
                <c:pt idx="115" formatCode="0.000">
                  <c:v>0.27500000000000002</c:v>
                </c:pt>
                <c:pt idx="116" formatCode="0.000">
                  <c:v>0.3</c:v>
                </c:pt>
                <c:pt idx="117" formatCode="0.000">
                  <c:v>0.32500000000000001</c:v>
                </c:pt>
                <c:pt idx="118" formatCode="0.000">
                  <c:v>0.35</c:v>
                </c:pt>
                <c:pt idx="119" formatCode="0.000">
                  <c:v>0.4</c:v>
                </c:pt>
                <c:pt idx="120" formatCode="0.000">
                  <c:v>0.45</c:v>
                </c:pt>
                <c:pt idx="121" formatCode="0.000">
                  <c:v>0.5</c:v>
                </c:pt>
                <c:pt idx="122" formatCode="0.000">
                  <c:v>0.55000000000000004</c:v>
                </c:pt>
                <c:pt idx="123" formatCode="0.000">
                  <c:v>0.6</c:v>
                </c:pt>
                <c:pt idx="124" formatCode="0.000">
                  <c:v>0.65</c:v>
                </c:pt>
                <c:pt idx="125" formatCode="0.000">
                  <c:v>0.7</c:v>
                </c:pt>
                <c:pt idx="126" formatCode="0.000">
                  <c:v>0.75</c:v>
                </c:pt>
                <c:pt idx="127" formatCode="0.000">
                  <c:v>0.8</c:v>
                </c:pt>
                <c:pt idx="128" formatCode="0.000">
                  <c:v>0.85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1.875</c:v>
                </c:pt>
                <c:pt idx="138" formatCode="0.000">
                  <c:v>2</c:v>
                </c:pt>
                <c:pt idx="139" formatCode="0.000">
                  <c:v>2.25</c:v>
                </c:pt>
                <c:pt idx="140" formatCode="0.000">
                  <c:v>2.5</c:v>
                </c:pt>
                <c:pt idx="141" formatCode="0.000">
                  <c:v>2.75</c:v>
                </c:pt>
                <c:pt idx="142" formatCode="0.000">
                  <c:v>3</c:v>
                </c:pt>
                <c:pt idx="143" formatCode="0.000">
                  <c:v>3.25</c:v>
                </c:pt>
                <c:pt idx="144" formatCode="0.000">
                  <c:v>3.5</c:v>
                </c:pt>
                <c:pt idx="145" formatCode="0.000">
                  <c:v>4</c:v>
                </c:pt>
                <c:pt idx="146" formatCode="0.000">
                  <c:v>4.5</c:v>
                </c:pt>
                <c:pt idx="147" formatCode="0.000">
                  <c:v>5</c:v>
                </c:pt>
                <c:pt idx="148" formatCode="0.000">
                  <c:v>5.5</c:v>
                </c:pt>
                <c:pt idx="149" formatCode="0.000">
                  <c:v>6</c:v>
                </c:pt>
                <c:pt idx="150" formatCode="0.000">
                  <c:v>6.5</c:v>
                </c:pt>
                <c:pt idx="151" formatCode="0.000">
                  <c:v>7</c:v>
                </c:pt>
                <c:pt idx="152" formatCode="0.000">
                  <c:v>7.5</c:v>
                </c:pt>
                <c:pt idx="153" formatCode="0.000">
                  <c:v>8</c:v>
                </c:pt>
                <c:pt idx="154" formatCode="0.000">
                  <c:v>8.5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18.75</c:v>
                </c:pt>
                <c:pt idx="164" formatCode="0.000">
                  <c:v>20</c:v>
                </c:pt>
                <c:pt idx="165" formatCode="0.000">
                  <c:v>22.5</c:v>
                </c:pt>
                <c:pt idx="166" formatCode="0.000">
                  <c:v>25</c:v>
                </c:pt>
                <c:pt idx="167" formatCode="0.000">
                  <c:v>27.5</c:v>
                </c:pt>
                <c:pt idx="168" formatCode="0.000">
                  <c:v>30</c:v>
                </c:pt>
                <c:pt idx="169" formatCode="0.000">
                  <c:v>32.5</c:v>
                </c:pt>
                <c:pt idx="170" formatCode="0.000">
                  <c:v>35</c:v>
                </c:pt>
                <c:pt idx="171" formatCode="0.000">
                  <c:v>40</c:v>
                </c:pt>
                <c:pt idx="172" formatCode="0.000">
                  <c:v>45</c:v>
                </c:pt>
                <c:pt idx="173" formatCode="0.000">
                  <c:v>50</c:v>
                </c:pt>
                <c:pt idx="174" formatCode="0.000">
                  <c:v>55</c:v>
                </c:pt>
                <c:pt idx="175" formatCode="0.000">
                  <c:v>60</c:v>
                </c:pt>
                <c:pt idx="176" formatCode="0.000">
                  <c:v>65</c:v>
                </c:pt>
                <c:pt idx="177" formatCode="0.000">
                  <c:v>70</c:v>
                </c:pt>
                <c:pt idx="178" formatCode="0.000">
                  <c:v>75</c:v>
                </c:pt>
                <c:pt idx="179" formatCode="0.000">
                  <c:v>80</c:v>
                </c:pt>
                <c:pt idx="180" formatCode="0.000">
                  <c:v>85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187.5</c:v>
                </c:pt>
                <c:pt idx="190" formatCode="0.000">
                  <c:v>200</c:v>
                </c:pt>
                <c:pt idx="191" formatCode="0.000">
                  <c:v>225</c:v>
                </c:pt>
                <c:pt idx="192" formatCode="0.000">
                  <c:v>250</c:v>
                </c:pt>
                <c:pt idx="193" formatCode="0.000">
                  <c:v>275</c:v>
                </c:pt>
                <c:pt idx="194" formatCode="0.000">
                  <c:v>300</c:v>
                </c:pt>
                <c:pt idx="195" formatCode="0.000">
                  <c:v>325</c:v>
                </c:pt>
                <c:pt idx="196" formatCode="0.000">
                  <c:v>350</c:v>
                </c:pt>
                <c:pt idx="197" formatCode="0.000">
                  <c:v>400</c:v>
                </c:pt>
                <c:pt idx="198" formatCode="0.000">
                  <c:v>450</c:v>
                </c:pt>
                <c:pt idx="199" formatCode="0.000">
                  <c:v>500</c:v>
                </c:pt>
                <c:pt idx="200" formatCode="0.000">
                  <c:v>550</c:v>
                </c:pt>
                <c:pt idx="201" formatCode="0.000">
                  <c:v>600</c:v>
                </c:pt>
                <c:pt idx="202" formatCode="0.000">
                  <c:v>650</c:v>
                </c:pt>
                <c:pt idx="203" formatCode="0.000">
                  <c:v>700</c:v>
                </c:pt>
                <c:pt idx="204" formatCode="0.000">
                  <c:v>750</c:v>
                </c:pt>
                <c:pt idx="205" formatCode="0.000">
                  <c:v>800</c:v>
                </c:pt>
                <c:pt idx="206" formatCode="0.000">
                  <c:v>850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srim20Ne_C!$F$20:$F$228</c:f>
              <c:numCache>
                <c:formatCode>0.000E+00</c:formatCode>
                <c:ptCount val="209"/>
                <c:pt idx="0">
                  <c:v>0.89049999999999996</c:v>
                </c:pt>
                <c:pt idx="1">
                  <c:v>0.92989999999999995</c:v>
                </c:pt>
                <c:pt idx="2">
                  <c:v>0.96560000000000001</c:v>
                </c:pt>
                <c:pt idx="3">
                  <c:v>0.99819999999999998</c:v>
                </c:pt>
                <c:pt idx="4">
                  <c:v>1.028</c:v>
                </c:pt>
                <c:pt idx="5">
                  <c:v>1.056</c:v>
                </c:pt>
                <c:pt idx="6">
                  <c:v>1.0820000000000001</c:v>
                </c:pt>
                <c:pt idx="7">
                  <c:v>1.1060000000000001</c:v>
                </c:pt>
                <c:pt idx="8">
                  <c:v>1.129</c:v>
                </c:pt>
                <c:pt idx="9">
                  <c:v>1.17</c:v>
                </c:pt>
                <c:pt idx="10">
                  <c:v>1.2070000000000001</c:v>
                </c:pt>
                <c:pt idx="11">
                  <c:v>1.2410000000000001</c:v>
                </c:pt>
                <c:pt idx="12">
                  <c:v>1.2709999999999999</c:v>
                </c:pt>
                <c:pt idx="13">
                  <c:v>1.298</c:v>
                </c:pt>
                <c:pt idx="14">
                  <c:v>1.3240000000000001</c:v>
                </c:pt>
                <c:pt idx="15">
                  <c:v>1.369</c:v>
                </c:pt>
                <c:pt idx="16">
                  <c:v>1.407</c:v>
                </c:pt>
                <c:pt idx="17">
                  <c:v>1.4410000000000001</c:v>
                </c:pt>
                <c:pt idx="18">
                  <c:v>1.4710000000000001</c:v>
                </c:pt>
                <c:pt idx="19">
                  <c:v>1.4970000000000001</c:v>
                </c:pt>
                <c:pt idx="20">
                  <c:v>1.5209999999999999</c:v>
                </c:pt>
                <c:pt idx="21">
                  <c:v>1.542</c:v>
                </c:pt>
                <c:pt idx="22">
                  <c:v>1.5609999999999999</c:v>
                </c:pt>
                <c:pt idx="23">
                  <c:v>1.5780000000000001</c:v>
                </c:pt>
                <c:pt idx="24">
                  <c:v>1.5940000000000001</c:v>
                </c:pt>
                <c:pt idx="25">
                  <c:v>1.6080000000000001</c:v>
                </c:pt>
                <c:pt idx="26">
                  <c:v>1.633</c:v>
                </c:pt>
                <c:pt idx="27">
                  <c:v>1.6579999999999999</c:v>
                </c:pt>
                <c:pt idx="28">
                  <c:v>1.679</c:v>
                </c:pt>
                <c:pt idx="29">
                  <c:v>1.6950000000000001</c:v>
                </c:pt>
                <c:pt idx="30">
                  <c:v>1.708</c:v>
                </c:pt>
                <c:pt idx="31">
                  <c:v>1.7190000000000001</c:v>
                </c:pt>
                <c:pt idx="32">
                  <c:v>1.728</c:v>
                </c:pt>
                <c:pt idx="33">
                  <c:v>1.734</c:v>
                </c:pt>
                <c:pt idx="34">
                  <c:v>1.7390000000000001</c:v>
                </c:pt>
                <c:pt idx="35">
                  <c:v>1.746</c:v>
                </c:pt>
                <c:pt idx="36">
                  <c:v>1.748</c:v>
                </c:pt>
                <c:pt idx="37">
                  <c:v>1.748</c:v>
                </c:pt>
                <c:pt idx="38">
                  <c:v>1.7450000000000001</c:v>
                </c:pt>
                <c:pt idx="39">
                  <c:v>1.7410000000000001</c:v>
                </c:pt>
                <c:pt idx="40">
                  <c:v>1.7350000000000001</c:v>
                </c:pt>
                <c:pt idx="41">
                  <c:v>1.72</c:v>
                </c:pt>
                <c:pt idx="42">
                  <c:v>1.702</c:v>
                </c:pt>
                <c:pt idx="43">
                  <c:v>1.6819999999999999</c:v>
                </c:pt>
                <c:pt idx="44">
                  <c:v>1.6619999999999999</c:v>
                </c:pt>
                <c:pt idx="45">
                  <c:v>1.641</c:v>
                </c:pt>
                <c:pt idx="46">
                  <c:v>1.62</c:v>
                </c:pt>
                <c:pt idx="47">
                  <c:v>1.5980000000000001</c:v>
                </c:pt>
                <c:pt idx="48">
                  <c:v>1.577</c:v>
                </c:pt>
                <c:pt idx="49">
                  <c:v>1.556</c:v>
                </c:pt>
                <c:pt idx="50">
                  <c:v>1.536</c:v>
                </c:pt>
                <c:pt idx="51">
                  <c:v>1.516</c:v>
                </c:pt>
                <c:pt idx="52">
                  <c:v>1.4770000000000001</c:v>
                </c:pt>
                <c:pt idx="53">
                  <c:v>1.43</c:v>
                </c:pt>
                <c:pt idx="54">
                  <c:v>1.387</c:v>
                </c:pt>
                <c:pt idx="55">
                  <c:v>1.3460000000000001</c:v>
                </c:pt>
                <c:pt idx="56">
                  <c:v>1.3080000000000001</c:v>
                </c:pt>
                <c:pt idx="57">
                  <c:v>1.272</c:v>
                </c:pt>
                <c:pt idx="58">
                  <c:v>1.2390000000000001</c:v>
                </c:pt>
                <c:pt idx="59">
                  <c:v>1.2070000000000001</c:v>
                </c:pt>
                <c:pt idx="60">
                  <c:v>1.177</c:v>
                </c:pt>
                <c:pt idx="61">
                  <c:v>1.1220000000000001</c:v>
                </c:pt>
                <c:pt idx="62">
                  <c:v>1.073</c:v>
                </c:pt>
                <c:pt idx="63">
                  <c:v>1.0289999999999999</c:v>
                </c:pt>
                <c:pt idx="64">
                  <c:v>0.98850000000000005</c:v>
                </c:pt>
                <c:pt idx="65">
                  <c:v>0.95189999999999997</c:v>
                </c:pt>
                <c:pt idx="66">
                  <c:v>0.91830000000000001</c:v>
                </c:pt>
                <c:pt idx="67">
                  <c:v>0.85880000000000001</c:v>
                </c:pt>
                <c:pt idx="68">
                  <c:v>0.80769999999999997</c:v>
                </c:pt>
                <c:pt idx="69">
                  <c:v>0.76319999999999999</c:v>
                </c:pt>
                <c:pt idx="70">
                  <c:v>0.72409999999999997</c:v>
                </c:pt>
                <c:pt idx="71">
                  <c:v>0.6895</c:v>
                </c:pt>
                <c:pt idx="72">
                  <c:v>0.65849999999999997</c:v>
                </c:pt>
                <c:pt idx="73">
                  <c:v>0.63049999999999995</c:v>
                </c:pt>
                <c:pt idx="74">
                  <c:v>0.60519999999999996</c:v>
                </c:pt>
                <c:pt idx="75">
                  <c:v>0.58220000000000005</c:v>
                </c:pt>
                <c:pt idx="76">
                  <c:v>0.56110000000000004</c:v>
                </c:pt>
                <c:pt idx="77">
                  <c:v>0.54159999999999997</c:v>
                </c:pt>
                <c:pt idx="78">
                  <c:v>0.5071</c:v>
                </c:pt>
                <c:pt idx="79">
                  <c:v>0.47039999999999998</c:v>
                </c:pt>
                <c:pt idx="80">
                  <c:v>0.43940000000000001</c:v>
                </c:pt>
                <c:pt idx="81">
                  <c:v>0.41260000000000002</c:v>
                </c:pt>
                <c:pt idx="82">
                  <c:v>0.38940000000000002</c:v>
                </c:pt>
                <c:pt idx="83">
                  <c:v>0.36890000000000001</c:v>
                </c:pt>
                <c:pt idx="84">
                  <c:v>0.35070000000000001</c:v>
                </c:pt>
                <c:pt idx="85">
                  <c:v>0.33450000000000002</c:v>
                </c:pt>
                <c:pt idx="86">
                  <c:v>0.31979999999999997</c:v>
                </c:pt>
                <c:pt idx="87">
                  <c:v>0.29449999999999998</c:v>
                </c:pt>
                <c:pt idx="88">
                  <c:v>0.27329999999999999</c:v>
                </c:pt>
                <c:pt idx="89">
                  <c:v>0.25519999999999998</c:v>
                </c:pt>
                <c:pt idx="90">
                  <c:v>0.2397</c:v>
                </c:pt>
                <c:pt idx="91">
                  <c:v>0.2261</c:v>
                </c:pt>
                <c:pt idx="92">
                  <c:v>0.21410000000000001</c:v>
                </c:pt>
                <c:pt idx="93">
                  <c:v>0.19400000000000001</c:v>
                </c:pt>
                <c:pt idx="94">
                  <c:v>0.17760000000000001</c:v>
                </c:pt>
                <c:pt idx="95">
                  <c:v>0.16400000000000001</c:v>
                </c:pt>
                <c:pt idx="96">
                  <c:v>0.1525</c:v>
                </c:pt>
                <c:pt idx="97">
                  <c:v>0.14269999999999999</c:v>
                </c:pt>
                <c:pt idx="98">
                  <c:v>0.13420000000000001</c:v>
                </c:pt>
                <c:pt idx="99">
                  <c:v>0.12670000000000001</c:v>
                </c:pt>
                <c:pt idx="100">
                  <c:v>0.1201</c:v>
                </c:pt>
                <c:pt idx="101">
                  <c:v>0.1142</c:v>
                </c:pt>
                <c:pt idx="102">
                  <c:v>0.1089</c:v>
                </c:pt>
                <c:pt idx="103">
                  <c:v>0.1041</c:v>
                </c:pt>
                <c:pt idx="104">
                  <c:v>9.5810000000000006E-2</c:v>
                </c:pt>
                <c:pt idx="105">
                  <c:v>8.7249999999999994E-2</c:v>
                </c:pt>
                <c:pt idx="106">
                  <c:v>8.0210000000000004E-2</c:v>
                </c:pt>
                <c:pt idx="107">
                  <c:v>7.4300000000000005E-2</c:v>
                </c:pt>
                <c:pt idx="108">
                  <c:v>6.9269999999999998E-2</c:v>
                </c:pt>
                <c:pt idx="109">
                  <c:v>6.4920000000000005E-2</c:v>
                </c:pt>
                <c:pt idx="110">
                  <c:v>6.1129999999999997E-2</c:v>
                </c:pt>
                <c:pt idx="111">
                  <c:v>5.7790000000000001E-2</c:v>
                </c:pt>
                <c:pt idx="112">
                  <c:v>5.4820000000000001E-2</c:v>
                </c:pt>
                <c:pt idx="113">
                  <c:v>4.9770000000000002E-2</c:v>
                </c:pt>
                <c:pt idx="114">
                  <c:v>4.564E-2</c:v>
                </c:pt>
                <c:pt idx="115">
                  <c:v>4.2180000000000002E-2</c:v>
                </c:pt>
                <c:pt idx="116">
                  <c:v>3.9239999999999997E-2</c:v>
                </c:pt>
                <c:pt idx="117">
                  <c:v>3.6720000000000003E-2</c:v>
                </c:pt>
                <c:pt idx="118">
                  <c:v>3.4520000000000002E-2</c:v>
                </c:pt>
                <c:pt idx="119">
                  <c:v>3.0870000000000002E-2</c:v>
                </c:pt>
                <c:pt idx="120">
                  <c:v>2.7959999999999999E-2</c:v>
                </c:pt>
                <c:pt idx="121">
                  <c:v>2.5579999999999999E-2</c:v>
                </c:pt>
                <c:pt idx="122">
                  <c:v>2.3599999999999999E-2</c:v>
                </c:pt>
                <c:pt idx="123">
                  <c:v>2.1919999999999999E-2</c:v>
                </c:pt>
                <c:pt idx="124">
                  <c:v>2.0480000000000002E-2</c:v>
                </c:pt>
                <c:pt idx="125">
                  <c:v>1.9230000000000001E-2</c:v>
                </c:pt>
                <c:pt idx="126">
                  <c:v>1.813E-2</c:v>
                </c:pt>
                <c:pt idx="127">
                  <c:v>1.7160000000000002E-2</c:v>
                </c:pt>
                <c:pt idx="128">
                  <c:v>1.6289999999999999E-2</c:v>
                </c:pt>
                <c:pt idx="129">
                  <c:v>1.5509999999999999E-2</c:v>
                </c:pt>
                <c:pt idx="130">
                  <c:v>1.417E-2</c:v>
                </c:pt>
                <c:pt idx="131">
                  <c:v>1.2800000000000001E-2</c:v>
                </c:pt>
                <c:pt idx="132">
                  <c:v>1.1690000000000001E-2</c:v>
                </c:pt>
                <c:pt idx="133">
                  <c:v>1.076E-2</c:v>
                </c:pt>
                <c:pt idx="134">
                  <c:v>9.9819999999999996E-3</c:v>
                </c:pt>
                <c:pt idx="135">
                  <c:v>9.3120000000000008E-3</c:v>
                </c:pt>
                <c:pt idx="136">
                  <c:v>8.7309999999999992E-3</c:v>
                </c:pt>
                <c:pt idx="137">
                  <c:v>8.2209999999999991E-3</c:v>
                </c:pt>
                <c:pt idx="138">
                  <c:v>7.7710000000000001E-3</c:v>
                </c:pt>
                <c:pt idx="139">
                  <c:v>7.012E-3</c:v>
                </c:pt>
                <c:pt idx="140">
                  <c:v>6.3940000000000004E-3</c:v>
                </c:pt>
                <c:pt idx="141">
                  <c:v>5.8809999999999999E-3</c:v>
                </c:pt>
                <c:pt idx="142">
                  <c:v>5.4479999999999997E-3</c:v>
                </c:pt>
                <c:pt idx="143">
                  <c:v>5.078E-3</c:v>
                </c:pt>
                <c:pt idx="144">
                  <c:v>4.7569999999999999E-3</c:v>
                </c:pt>
                <c:pt idx="145">
                  <c:v>4.2290000000000001E-3</c:v>
                </c:pt>
                <c:pt idx="146">
                  <c:v>3.81E-3</c:v>
                </c:pt>
                <c:pt idx="147">
                  <c:v>3.4710000000000001E-3</c:v>
                </c:pt>
                <c:pt idx="148">
                  <c:v>3.1900000000000001E-3</c:v>
                </c:pt>
                <c:pt idx="149">
                  <c:v>2.9520000000000002E-3</c:v>
                </c:pt>
                <c:pt idx="150">
                  <c:v>2.7499999999999998E-3</c:v>
                </c:pt>
                <c:pt idx="151">
                  <c:v>2.5739999999999999E-3</c:v>
                </c:pt>
                <c:pt idx="152">
                  <c:v>2.421E-3</c:v>
                </c:pt>
                <c:pt idx="153">
                  <c:v>2.2850000000000001E-3</c:v>
                </c:pt>
                <c:pt idx="154">
                  <c:v>2.1649999999999998E-3</c:v>
                </c:pt>
                <c:pt idx="155">
                  <c:v>2.0569999999999998E-3</c:v>
                </c:pt>
                <c:pt idx="156">
                  <c:v>1.872E-3</c:v>
                </c:pt>
                <c:pt idx="157">
                  <c:v>1.6850000000000001E-3</c:v>
                </c:pt>
                <c:pt idx="158">
                  <c:v>1.5330000000000001E-3</c:v>
                </c:pt>
                <c:pt idx="159">
                  <c:v>1.407E-3</c:v>
                </c:pt>
                <c:pt idx="160">
                  <c:v>1.3010000000000001E-3</c:v>
                </c:pt>
                <c:pt idx="161">
                  <c:v>1.2110000000000001E-3</c:v>
                </c:pt>
                <c:pt idx="162">
                  <c:v>1.1329999999999999E-3</c:v>
                </c:pt>
                <c:pt idx="163">
                  <c:v>1.065E-3</c:v>
                </c:pt>
                <c:pt idx="164">
                  <c:v>1.0039999999999999E-3</c:v>
                </c:pt>
                <c:pt idx="165">
                  <c:v>9.031E-4</c:v>
                </c:pt>
                <c:pt idx="166">
                  <c:v>8.2109999999999995E-4</c:v>
                </c:pt>
                <c:pt idx="167">
                  <c:v>7.5319999999999998E-4</c:v>
                </c:pt>
                <c:pt idx="168">
                  <c:v>6.9620000000000001E-4</c:v>
                </c:pt>
                <c:pt idx="169">
                  <c:v>6.4749999999999996E-4</c:v>
                </c:pt>
                <c:pt idx="170">
                  <c:v>6.0539999999999997E-4</c:v>
                </c:pt>
                <c:pt idx="171">
                  <c:v>5.3629999999999997E-4</c:v>
                </c:pt>
                <c:pt idx="172">
                  <c:v>4.818E-4</c:v>
                </c:pt>
                <c:pt idx="173">
                  <c:v>4.3780000000000002E-4</c:v>
                </c:pt>
                <c:pt idx="174">
                  <c:v>4.014E-4</c:v>
                </c:pt>
                <c:pt idx="175">
                  <c:v>3.7080000000000001E-4</c:v>
                </c:pt>
                <c:pt idx="176">
                  <c:v>3.4469999999999998E-4</c:v>
                </c:pt>
                <c:pt idx="177">
                  <c:v>3.2210000000000002E-4</c:v>
                </c:pt>
                <c:pt idx="178">
                  <c:v>3.0249999999999998E-4</c:v>
                </c:pt>
                <c:pt idx="179">
                  <c:v>2.8519999999999999E-4</c:v>
                </c:pt>
                <c:pt idx="180">
                  <c:v>2.698E-4</c:v>
                </c:pt>
                <c:pt idx="181">
                  <c:v>2.5599999999999999E-4</c:v>
                </c:pt>
                <c:pt idx="182">
                  <c:v>2.3250000000000001E-4</c:v>
                </c:pt>
                <c:pt idx="183">
                  <c:v>2.087E-4</c:v>
                </c:pt>
                <c:pt idx="184">
                  <c:v>1.895E-4</c:v>
                </c:pt>
                <c:pt idx="185">
                  <c:v>1.7359999999999999E-4</c:v>
                </c:pt>
                <c:pt idx="186">
                  <c:v>1.6029999999999999E-4</c:v>
                </c:pt>
                <c:pt idx="187">
                  <c:v>1.4889999999999999E-4</c:v>
                </c:pt>
                <c:pt idx="188">
                  <c:v>1.3909999999999999E-4</c:v>
                </c:pt>
                <c:pt idx="189">
                  <c:v>1.306E-4</c:v>
                </c:pt>
                <c:pt idx="190">
                  <c:v>1.2310000000000001E-4</c:v>
                </c:pt>
                <c:pt idx="191">
                  <c:v>1.104E-4</c:v>
                </c:pt>
                <c:pt idx="192">
                  <c:v>1.002E-4</c:v>
                </c:pt>
                <c:pt idx="193">
                  <c:v>9.1769999999999997E-5</c:v>
                </c:pt>
                <c:pt idx="194">
                  <c:v>8.4690000000000004E-5</c:v>
                </c:pt>
                <c:pt idx="195">
                  <c:v>7.8659999999999996E-5</c:v>
                </c:pt>
                <c:pt idx="196">
                  <c:v>7.3449999999999996E-5</c:v>
                </c:pt>
                <c:pt idx="197">
                  <c:v>6.4930000000000003E-5</c:v>
                </c:pt>
                <c:pt idx="198">
                  <c:v>5.8230000000000003E-5</c:v>
                </c:pt>
                <c:pt idx="199">
                  <c:v>5.2819999999999999E-5</c:v>
                </c:pt>
                <c:pt idx="200">
                  <c:v>4.8359999999999998E-5</c:v>
                </c:pt>
                <c:pt idx="201">
                  <c:v>4.4610000000000001E-5</c:v>
                </c:pt>
                <c:pt idx="202">
                  <c:v>4.142E-5</c:v>
                </c:pt>
                <c:pt idx="203">
                  <c:v>3.8670000000000001E-5</c:v>
                </c:pt>
                <c:pt idx="204">
                  <c:v>3.6269999999999997E-5</c:v>
                </c:pt>
                <c:pt idx="205">
                  <c:v>3.4159999999999998E-5</c:v>
                </c:pt>
                <c:pt idx="206">
                  <c:v>3.2289999999999997E-5</c:v>
                </c:pt>
                <c:pt idx="207">
                  <c:v>3.0620000000000002E-5</c:v>
                </c:pt>
                <c:pt idx="208">
                  <c:v>2.777E-5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AF6-4B95-BF0C-370E311BFC6A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srim20Ne_C!$D$20:$D$228</c:f>
              <c:numCache>
                <c:formatCode>0.000000</c:formatCode>
                <c:ptCount val="209"/>
                <c:pt idx="0">
                  <c:v>9.999949999999999E-6</c:v>
                </c:pt>
                <c:pt idx="1">
                  <c:v>1.1249950000000001E-5</c:v>
                </c:pt>
                <c:pt idx="2">
                  <c:v>1.2499949999999999E-5</c:v>
                </c:pt>
                <c:pt idx="3">
                  <c:v>1.374995E-5</c:v>
                </c:pt>
                <c:pt idx="4">
                  <c:v>1.499995E-5</c:v>
                </c:pt>
                <c:pt idx="5">
                  <c:v>1.6249950000000002E-5</c:v>
                </c:pt>
                <c:pt idx="6">
                  <c:v>1.7499950000000002E-5</c:v>
                </c:pt>
                <c:pt idx="7">
                  <c:v>1.8749950000000002E-5</c:v>
                </c:pt>
                <c:pt idx="8">
                  <c:v>1.9999950000000002E-5</c:v>
                </c:pt>
                <c:pt idx="9">
                  <c:v>2.2499950000000001E-5</c:v>
                </c:pt>
                <c:pt idx="10" formatCode="0.00000">
                  <c:v>2.4999950000000001E-5</c:v>
                </c:pt>
                <c:pt idx="11" formatCode="0.00000">
                  <c:v>2.7499950000000001E-5</c:v>
                </c:pt>
                <c:pt idx="12" formatCode="0.00000">
                  <c:v>2.9999950000000001E-5</c:v>
                </c:pt>
                <c:pt idx="13" formatCode="0.00000">
                  <c:v>3.249995E-5</c:v>
                </c:pt>
                <c:pt idx="14" formatCode="0.00000">
                  <c:v>3.499995E-5</c:v>
                </c:pt>
                <c:pt idx="15" formatCode="0.00000">
                  <c:v>3.999995E-5</c:v>
                </c:pt>
                <c:pt idx="16" formatCode="0.00000">
                  <c:v>4.4999950000000006E-5</c:v>
                </c:pt>
                <c:pt idx="17" formatCode="0.00000">
                  <c:v>4.9999950000000006E-5</c:v>
                </c:pt>
                <c:pt idx="18" formatCode="0.00000">
                  <c:v>5.5000000000000002E-5</c:v>
                </c:pt>
                <c:pt idx="19" formatCode="0.00000">
                  <c:v>5.9999999999999995E-5</c:v>
                </c:pt>
                <c:pt idx="20" formatCode="0.00000">
                  <c:v>6.4999999999999994E-5</c:v>
                </c:pt>
                <c:pt idx="21" formatCode="0.00000">
                  <c:v>6.9999999999999994E-5</c:v>
                </c:pt>
                <c:pt idx="22" formatCode="0.00000">
                  <c:v>7.5000000000000007E-5</c:v>
                </c:pt>
                <c:pt idx="23" formatCode="0.00000">
                  <c:v>8.0000000000000007E-5</c:v>
                </c:pt>
                <c:pt idx="24" formatCode="0.00000">
                  <c:v>8.4999999999999993E-5</c:v>
                </c:pt>
                <c:pt idx="25" formatCode="0.00000">
                  <c:v>8.9999999999999992E-5</c:v>
                </c:pt>
                <c:pt idx="26" formatCode="0.00000">
                  <c:v>1E-4</c:v>
                </c:pt>
                <c:pt idx="27" formatCode="0.00000">
                  <c:v>1.125E-4</c:v>
                </c:pt>
                <c:pt idx="28" formatCode="0.00000">
                  <c:v>1.25E-4</c:v>
                </c:pt>
                <c:pt idx="29" formatCode="0.00000">
                  <c:v>1.3749999999999998E-4</c:v>
                </c:pt>
                <c:pt idx="30" formatCode="0.00000">
                  <c:v>1.5000000000000001E-4</c:v>
                </c:pt>
                <c:pt idx="31" formatCode="0.00000">
                  <c:v>1.6249999999999999E-4</c:v>
                </c:pt>
                <c:pt idx="32" formatCode="0.00000">
                  <c:v>1.75E-4</c:v>
                </c:pt>
                <c:pt idx="33" formatCode="0.00000">
                  <c:v>1.875E-4</c:v>
                </c:pt>
                <c:pt idx="34" formatCode="0.00000">
                  <c:v>2.0000000000000001E-4</c:v>
                </c:pt>
                <c:pt idx="35" formatCode="0.00000">
                  <c:v>2.2499999999999999E-4</c:v>
                </c:pt>
                <c:pt idx="36" formatCode="0.00000">
                  <c:v>2.5000000000000001E-4</c:v>
                </c:pt>
                <c:pt idx="37" formatCode="0.00000">
                  <c:v>2.7499999999999996E-4</c:v>
                </c:pt>
                <c:pt idx="38" formatCode="0.00000">
                  <c:v>3.0000000000000003E-4</c:v>
                </c:pt>
                <c:pt idx="39" formatCode="0.00000">
                  <c:v>3.2499999999999999E-4</c:v>
                </c:pt>
                <c:pt idx="40" formatCode="0.00000">
                  <c:v>3.5E-4</c:v>
                </c:pt>
                <c:pt idx="41" formatCode="0.00000">
                  <c:v>4.0000000000000002E-4</c:v>
                </c:pt>
                <c:pt idx="42" formatCode="0.00000">
                  <c:v>4.4999999999999999E-4</c:v>
                </c:pt>
                <c:pt idx="43" formatCode="0.00000">
                  <c:v>5.0000000000000001E-4</c:v>
                </c:pt>
                <c:pt idx="44" formatCode="0.00000">
                  <c:v>5.4999999999999992E-4</c:v>
                </c:pt>
                <c:pt idx="45" formatCode="0.00000">
                  <c:v>6.0000000000000006E-4</c:v>
                </c:pt>
                <c:pt idx="46" formatCode="0.00000">
                  <c:v>6.4999999999999997E-4</c:v>
                </c:pt>
                <c:pt idx="47" formatCode="0.00000">
                  <c:v>6.9999999999999999E-4</c:v>
                </c:pt>
                <c:pt idx="48" formatCode="0.00000">
                  <c:v>7.5000000000000002E-4</c:v>
                </c:pt>
                <c:pt idx="49" formatCode="0.00000">
                  <c:v>8.0000000000000004E-4</c:v>
                </c:pt>
                <c:pt idx="50" formatCode="0.00000">
                  <c:v>8.5000000000000006E-4</c:v>
                </c:pt>
                <c:pt idx="51" formatCode="0.00000">
                  <c:v>8.9999999999999998E-4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1.6250000000000001E-3</c:v>
                </c:pt>
                <c:pt idx="58" formatCode="0.00000">
                  <c:v>1.7500000000000003E-3</c:v>
                </c:pt>
                <c:pt idx="59" formatCode="0.00000">
                  <c:v>1.8749999999999999E-3</c:v>
                </c:pt>
                <c:pt idx="60" formatCode="0.00000">
                  <c:v>2E-3</c:v>
                </c:pt>
                <c:pt idx="61" formatCode="0.00000">
                  <c:v>2.2499999999999998E-3</c:v>
                </c:pt>
                <c:pt idx="62" formatCode="0.00000">
                  <c:v>2.5000000000000001E-3</c:v>
                </c:pt>
                <c:pt idx="63" formatCode="0.00000">
                  <c:v>2.7499999999999998E-3</c:v>
                </c:pt>
                <c:pt idx="64" formatCode="0.00000">
                  <c:v>3.0000000000000001E-3</c:v>
                </c:pt>
                <c:pt idx="65" formatCode="0.00000">
                  <c:v>3.2500000000000003E-3</c:v>
                </c:pt>
                <c:pt idx="66" formatCode="0.00000">
                  <c:v>3.5000000000000005E-3</c:v>
                </c:pt>
                <c:pt idx="67" formatCode="0.00000">
                  <c:v>4.0000000000000001E-3</c:v>
                </c:pt>
                <c:pt idx="68" formatCode="0.00000">
                  <c:v>4.4999999999999997E-3</c:v>
                </c:pt>
                <c:pt idx="69" formatCode="0.00000">
                  <c:v>5.0000000000000001E-3</c:v>
                </c:pt>
                <c:pt idx="70" formatCode="0.00000">
                  <c:v>5.4999999999999997E-3</c:v>
                </c:pt>
                <c:pt idx="71" formatCode="0.00000">
                  <c:v>6.0000000000000001E-3</c:v>
                </c:pt>
                <c:pt idx="72" formatCode="0.00000">
                  <c:v>6.5000000000000006E-3</c:v>
                </c:pt>
                <c:pt idx="73" formatCode="0.00000">
                  <c:v>7.000000000000001E-3</c:v>
                </c:pt>
                <c:pt idx="74" formatCode="0.00000">
                  <c:v>7.4999999999999997E-3</c:v>
                </c:pt>
                <c:pt idx="75" formatCode="0.00000">
                  <c:v>8.0000000000000002E-3</c:v>
                </c:pt>
                <c:pt idx="76" formatCode="0.00000">
                  <c:v>8.5000000000000006E-3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1.3750000000000002E-2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1.7499999999999998E-2</c:v>
                </c:pt>
                <c:pt idx="85" formatCode="0.00000">
                  <c:v>1.8749999999999999E-2</c:v>
                </c:pt>
                <c:pt idx="86" formatCode="0.00000">
                  <c:v>0.02</c:v>
                </c:pt>
                <c:pt idx="87" formatCode="0.000">
                  <c:v>2.2499999999999999E-2</c:v>
                </c:pt>
                <c:pt idx="88" formatCode="0.000">
                  <c:v>2.5000000000000001E-2</c:v>
                </c:pt>
                <c:pt idx="89" formatCode="0.000">
                  <c:v>2.7500000000000004E-2</c:v>
                </c:pt>
                <c:pt idx="90" formatCode="0.000">
                  <c:v>0.03</c:v>
                </c:pt>
                <c:pt idx="91" formatCode="0.000">
                  <c:v>3.2500000000000001E-2</c:v>
                </c:pt>
                <c:pt idx="92" formatCode="0.000">
                  <c:v>3.4999999999999996E-2</c:v>
                </c:pt>
                <c:pt idx="93" formatCode="0.000">
                  <c:v>0.04</c:v>
                </c:pt>
                <c:pt idx="94" formatCode="0.000">
                  <c:v>4.4999999999999998E-2</c:v>
                </c:pt>
                <c:pt idx="95" formatCode="0.000">
                  <c:v>0.05</c:v>
                </c:pt>
                <c:pt idx="96" formatCode="0.000">
                  <c:v>5.5000000000000007E-2</c:v>
                </c:pt>
                <c:pt idx="97" formatCode="0.000">
                  <c:v>0.06</c:v>
                </c:pt>
                <c:pt idx="98" formatCode="0.000">
                  <c:v>6.5000000000000002E-2</c:v>
                </c:pt>
                <c:pt idx="99" formatCode="0.000">
                  <c:v>6.9999999999999993E-2</c:v>
                </c:pt>
                <c:pt idx="100" formatCode="0.000">
                  <c:v>7.4999999999999997E-2</c:v>
                </c:pt>
                <c:pt idx="101" formatCode="0.000">
                  <c:v>0.08</c:v>
                </c:pt>
                <c:pt idx="102" formatCode="0.000">
                  <c:v>8.4999999999999992E-2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0.1875</c:v>
                </c:pt>
                <c:pt idx="112" formatCode="0.000">
                  <c:v>0.2</c:v>
                </c:pt>
                <c:pt idx="113" formatCode="0.000">
                  <c:v>0.22500000000000001</c:v>
                </c:pt>
                <c:pt idx="114" formatCode="0.000">
                  <c:v>0.25</c:v>
                </c:pt>
                <c:pt idx="115" formatCode="0.000">
                  <c:v>0.27500000000000002</c:v>
                </c:pt>
                <c:pt idx="116" formatCode="0.000">
                  <c:v>0.3</c:v>
                </c:pt>
                <c:pt idx="117" formatCode="0.000">
                  <c:v>0.32500000000000001</c:v>
                </c:pt>
                <c:pt idx="118" formatCode="0.000">
                  <c:v>0.35</c:v>
                </c:pt>
                <c:pt idx="119" formatCode="0.000">
                  <c:v>0.4</c:v>
                </c:pt>
                <c:pt idx="120" formatCode="0.000">
                  <c:v>0.45</c:v>
                </c:pt>
                <c:pt idx="121" formatCode="0.000">
                  <c:v>0.5</c:v>
                </c:pt>
                <c:pt idx="122" formatCode="0.000">
                  <c:v>0.55000000000000004</c:v>
                </c:pt>
                <c:pt idx="123" formatCode="0.000">
                  <c:v>0.6</c:v>
                </c:pt>
                <c:pt idx="124" formatCode="0.000">
                  <c:v>0.65</c:v>
                </c:pt>
                <c:pt idx="125" formatCode="0.000">
                  <c:v>0.7</c:v>
                </c:pt>
                <c:pt idx="126" formatCode="0.000">
                  <c:v>0.75</c:v>
                </c:pt>
                <c:pt idx="127" formatCode="0.000">
                  <c:v>0.8</c:v>
                </c:pt>
                <c:pt idx="128" formatCode="0.000">
                  <c:v>0.85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1.875</c:v>
                </c:pt>
                <c:pt idx="138" formatCode="0.000">
                  <c:v>2</c:v>
                </c:pt>
                <c:pt idx="139" formatCode="0.000">
                  <c:v>2.25</c:v>
                </c:pt>
                <c:pt idx="140" formatCode="0.000">
                  <c:v>2.5</c:v>
                </c:pt>
                <c:pt idx="141" formatCode="0.000">
                  <c:v>2.75</c:v>
                </c:pt>
                <c:pt idx="142" formatCode="0.000">
                  <c:v>3</c:v>
                </c:pt>
                <c:pt idx="143" formatCode="0.000">
                  <c:v>3.25</c:v>
                </c:pt>
                <c:pt idx="144" formatCode="0.000">
                  <c:v>3.5</c:v>
                </c:pt>
                <c:pt idx="145" formatCode="0.000">
                  <c:v>4</c:v>
                </c:pt>
                <c:pt idx="146" formatCode="0.000">
                  <c:v>4.5</c:v>
                </c:pt>
                <c:pt idx="147" formatCode="0.000">
                  <c:v>5</c:v>
                </c:pt>
                <c:pt idx="148" formatCode="0.000">
                  <c:v>5.5</c:v>
                </c:pt>
                <c:pt idx="149" formatCode="0.000">
                  <c:v>6</c:v>
                </c:pt>
                <c:pt idx="150" formatCode="0.000">
                  <c:v>6.5</c:v>
                </c:pt>
                <c:pt idx="151" formatCode="0.000">
                  <c:v>7</c:v>
                </c:pt>
                <c:pt idx="152" formatCode="0.000">
                  <c:v>7.5</c:v>
                </c:pt>
                <c:pt idx="153" formatCode="0.000">
                  <c:v>8</c:v>
                </c:pt>
                <c:pt idx="154" formatCode="0.000">
                  <c:v>8.5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18.75</c:v>
                </c:pt>
                <c:pt idx="164" formatCode="0.000">
                  <c:v>20</c:v>
                </c:pt>
                <c:pt idx="165" formatCode="0.000">
                  <c:v>22.5</c:v>
                </c:pt>
                <c:pt idx="166" formatCode="0.000">
                  <c:v>25</c:v>
                </c:pt>
                <c:pt idx="167" formatCode="0.000">
                  <c:v>27.5</c:v>
                </c:pt>
                <c:pt idx="168" formatCode="0.000">
                  <c:v>30</c:v>
                </c:pt>
                <c:pt idx="169" formatCode="0.000">
                  <c:v>32.5</c:v>
                </c:pt>
                <c:pt idx="170" formatCode="0.000">
                  <c:v>35</c:v>
                </c:pt>
                <c:pt idx="171" formatCode="0.000">
                  <c:v>40</c:v>
                </c:pt>
                <c:pt idx="172" formatCode="0.000">
                  <c:v>45</c:v>
                </c:pt>
                <c:pt idx="173" formatCode="0.000">
                  <c:v>50</c:v>
                </c:pt>
                <c:pt idx="174" formatCode="0.000">
                  <c:v>55</c:v>
                </c:pt>
                <c:pt idx="175" formatCode="0.000">
                  <c:v>60</c:v>
                </c:pt>
                <c:pt idx="176" formatCode="0.000">
                  <c:v>65</c:v>
                </c:pt>
                <c:pt idx="177" formatCode="0.000">
                  <c:v>70</c:v>
                </c:pt>
                <c:pt idx="178" formatCode="0.000">
                  <c:v>75</c:v>
                </c:pt>
                <c:pt idx="179" formatCode="0.000">
                  <c:v>80</c:v>
                </c:pt>
                <c:pt idx="180" formatCode="0.000">
                  <c:v>85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187.5</c:v>
                </c:pt>
                <c:pt idx="190" formatCode="0.000">
                  <c:v>200</c:v>
                </c:pt>
                <c:pt idx="191" formatCode="0.000">
                  <c:v>225</c:v>
                </c:pt>
                <c:pt idx="192" formatCode="0.000">
                  <c:v>250</c:v>
                </c:pt>
                <c:pt idx="193" formatCode="0.000">
                  <c:v>275</c:v>
                </c:pt>
                <c:pt idx="194" formatCode="0.000">
                  <c:v>300</c:v>
                </c:pt>
                <c:pt idx="195" formatCode="0.000">
                  <c:v>325</c:v>
                </c:pt>
                <c:pt idx="196" formatCode="0.000">
                  <c:v>350</c:v>
                </c:pt>
                <c:pt idx="197" formatCode="0.000">
                  <c:v>400</c:v>
                </c:pt>
                <c:pt idx="198" formatCode="0.000">
                  <c:v>450</c:v>
                </c:pt>
                <c:pt idx="199" formatCode="0.000">
                  <c:v>500</c:v>
                </c:pt>
                <c:pt idx="200" formatCode="0.000">
                  <c:v>550</c:v>
                </c:pt>
                <c:pt idx="201" formatCode="0.000">
                  <c:v>600</c:v>
                </c:pt>
                <c:pt idx="202" formatCode="0.000">
                  <c:v>650</c:v>
                </c:pt>
                <c:pt idx="203" formatCode="0.000">
                  <c:v>700</c:v>
                </c:pt>
                <c:pt idx="204" formatCode="0.000">
                  <c:v>750</c:v>
                </c:pt>
                <c:pt idx="205" formatCode="0.000">
                  <c:v>800</c:v>
                </c:pt>
                <c:pt idx="206" formatCode="0.000">
                  <c:v>850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srim20Ne_C!$G$20:$G$228</c:f>
              <c:numCache>
                <c:formatCode>0.000E+00</c:formatCode>
                <c:ptCount val="209"/>
                <c:pt idx="0">
                  <c:v>0.97550999999999999</c:v>
                </c:pt>
                <c:pt idx="1">
                  <c:v>1.02007</c:v>
                </c:pt>
                <c:pt idx="2">
                  <c:v>1.0606500000000001</c:v>
                </c:pt>
                <c:pt idx="3">
                  <c:v>1.09789</c:v>
                </c:pt>
                <c:pt idx="4">
                  <c:v>1.1321000000000001</c:v>
                </c:pt>
                <c:pt idx="5">
                  <c:v>1.1644000000000001</c:v>
                </c:pt>
                <c:pt idx="6">
                  <c:v>1.1945000000000001</c:v>
                </c:pt>
                <c:pt idx="7">
                  <c:v>1.2224000000000002</c:v>
                </c:pt>
                <c:pt idx="8">
                  <c:v>1.2492000000000001</c:v>
                </c:pt>
                <c:pt idx="9">
                  <c:v>1.2974999999999999</c:v>
                </c:pt>
                <c:pt idx="10">
                  <c:v>1.3414000000000001</c:v>
                </c:pt>
                <c:pt idx="11">
                  <c:v>1.3820000000000001</c:v>
                </c:pt>
                <c:pt idx="12">
                  <c:v>1.4181999999999999</c:v>
                </c:pt>
                <c:pt idx="13">
                  <c:v>1.4513</c:v>
                </c:pt>
                <c:pt idx="14">
                  <c:v>1.4830000000000001</c:v>
                </c:pt>
                <c:pt idx="15">
                  <c:v>1.5389999999999999</c:v>
                </c:pt>
                <c:pt idx="16">
                  <c:v>1.5872999999999999</c:v>
                </c:pt>
                <c:pt idx="17">
                  <c:v>1.6311</c:v>
                </c:pt>
                <c:pt idx="18">
                  <c:v>1.6704000000000001</c:v>
                </c:pt>
                <c:pt idx="19">
                  <c:v>1.7052</c:v>
                </c:pt>
                <c:pt idx="20">
                  <c:v>1.7376999999999998</c:v>
                </c:pt>
                <c:pt idx="21">
                  <c:v>1.7669000000000001</c:v>
                </c:pt>
                <c:pt idx="22">
                  <c:v>1.7938000000000001</c:v>
                </c:pt>
                <c:pt idx="23">
                  <c:v>1.8185</c:v>
                </c:pt>
                <c:pt idx="24">
                  <c:v>1.8419000000000001</c:v>
                </c:pt>
                <c:pt idx="25">
                  <c:v>1.863</c:v>
                </c:pt>
                <c:pt idx="26">
                  <c:v>1.9017999999999999</c:v>
                </c:pt>
                <c:pt idx="27">
                  <c:v>1.9430999999999998</c:v>
                </c:pt>
                <c:pt idx="28">
                  <c:v>1.9796</c:v>
                </c:pt>
                <c:pt idx="29">
                  <c:v>2.0102000000000002</c:v>
                </c:pt>
                <c:pt idx="30">
                  <c:v>2.0373000000000001</c:v>
                </c:pt>
                <c:pt idx="31">
                  <c:v>2.0617000000000001</c:v>
                </c:pt>
                <c:pt idx="32">
                  <c:v>2.0836000000000001</c:v>
                </c:pt>
                <c:pt idx="33">
                  <c:v>2.1021000000000001</c:v>
                </c:pt>
                <c:pt idx="34">
                  <c:v>2.1192000000000002</c:v>
                </c:pt>
                <c:pt idx="35">
                  <c:v>2.1493000000000002</c:v>
                </c:pt>
                <c:pt idx="36">
                  <c:v>2.1730999999999998</c:v>
                </c:pt>
                <c:pt idx="37">
                  <c:v>2.1938</c:v>
                </c:pt>
                <c:pt idx="38">
                  <c:v>2.2106000000000003</c:v>
                </c:pt>
                <c:pt idx="39">
                  <c:v>2.2257000000000002</c:v>
                </c:pt>
                <c:pt idx="40">
                  <c:v>2.238</c:v>
                </c:pt>
                <c:pt idx="41">
                  <c:v>2.2576999999999998</c:v>
                </c:pt>
                <c:pt idx="42">
                  <c:v>2.2723</c:v>
                </c:pt>
                <c:pt idx="43">
                  <c:v>2.2831000000000001</c:v>
                </c:pt>
                <c:pt idx="44">
                  <c:v>2.2925</c:v>
                </c:pt>
                <c:pt idx="45">
                  <c:v>2.2995000000000001</c:v>
                </c:pt>
                <c:pt idx="46">
                  <c:v>2.3054000000000001</c:v>
                </c:pt>
                <c:pt idx="47">
                  <c:v>2.3093000000000004</c:v>
                </c:pt>
                <c:pt idx="48">
                  <c:v>2.3132000000000001</c:v>
                </c:pt>
                <c:pt idx="49">
                  <c:v>2.3163999999999998</c:v>
                </c:pt>
                <c:pt idx="50">
                  <c:v>2.3197999999999999</c:v>
                </c:pt>
                <c:pt idx="51">
                  <c:v>2.3224999999999998</c:v>
                </c:pt>
                <c:pt idx="52">
                  <c:v>2.3271000000000002</c:v>
                </c:pt>
                <c:pt idx="53">
                  <c:v>2.3316999999999997</c:v>
                </c:pt>
                <c:pt idx="54">
                  <c:v>2.3374999999999999</c:v>
                </c:pt>
                <c:pt idx="55">
                  <c:v>2.3429000000000002</c:v>
                </c:pt>
                <c:pt idx="56">
                  <c:v>2.3490000000000002</c:v>
                </c:pt>
                <c:pt idx="57">
                  <c:v>2.3559999999999999</c:v>
                </c:pt>
                <c:pt idx="58">
                  <c:v>2.3639999999999999</c:v>
                </c:pt>
                <c:pt idx="59">
                  <c:v>2.371</c:v>
                </c:pt>
                <c:pt idx="60">
                  <c:v>2.379</c:v>
                </c:pt>
                <c:pt idx="61">
                  <c:v>2.468</c:v>
                </c:pt>
                <c:pt idx="62">
                  <c:v>2.5309999999999997</c:v>
                </c:pt>
                <c:pt idx="63">
                  <c:v>2.58</c:v>
                </c:pt>
                <c:pt idx="64">
                  <c:v>2.6175000000000002</c:v>
                </c:pt>
                <c:pt idx="65">
                  <c:v>2.6478999999999999</c:v>
                </c:pt>
                <c:pt idx="66">
                  <c:v>2.6732999999999998</c:v>
                </c:pt>
                <c:pt idx="67">
                  <c:v>2.7138</c:v>
                </c:pt>
                <c:pt idx="68">
                  <c:v>2.7456999999999998</c:v>
                </c:pt>
                <c:pt idx="69">
                  <c:v>2.7731999999999997</c:v>
                </c:pt>
                <c:pt idx="70">
                  <c:v>2.7991000000000001</c:v>
                </c:pt>
                <c:pt idx="71">
                  <c:v>2.8265000000000002</c:v>
                </c:pt>
                <c:pt idx="72">
                  <c:v>2.8545000000000003</c:v>
                </c:pt>
                <c:pt idx="73">
                  <c:v>2.8835000000000002</c:v>
                </c:pt>
                <c:pt idx="74">
                  <c:v>2.9142000000000001</c:v>
                </c:pt>
                <c:pt idx="75">
                  <c:v>2.9472000000000005</c:v>
                </c:pt>
                <c:pt idx="76">
                  <c:v>2.9801000000000002</c:v>
                </c:pt>
                <c:pt idx="77">
                  <c:v>3.0145999999999997</c:v>
                </c:pt>
                <c:pt idx="78">
                  <c:v>3.0871</c:v>
                </c:pt>
                <c:pt idx="79">
                  <c:v>3.1794000000000002</c:v>
                </c:pt>
                <c:pt idx="80">
                  <c:v>3.2753999999999999</c:v>
                </c:pt>
                <c:pt idx="81">
                  <c:v>3.3715999999999999</c:v>
                </c:pt>
                <c:pt idx="82">
                  <c:v>3.4714</c:v>
                </c:pt>
                <c:pt idx="83">
                  <c:v>3.5718999999999999</c:v>
                </c:pt>
                <c:pt idx="84">
                  <c:v>3.6746999999999996</c:v>
                </c:pt>
                <c:pt idx="85">
                  <c:v>3.7794999999999996</c:v>
                </c:pt>
                <c:pt idx="86">
                  <c:v>3.8857999999999997</c:v>
                </c:pt>
                <c:pt idx="87">
                  <c:v>4.1014999999999997</c:v>
                </c:pt>
                <c:pt idx="88">
                  <c:v>4.3182999999999998</c:v>
                </c:pt>
                <c:pt idx="89">
                  <c:v>4.5322000000000005</c:v>
                </c:pt>
                <c:pt idx="90">
                  <c:v>4.7416999999999998</c:v>
                </c:pt>
                <c:pt idx="91">
                  <c:v>4.9460999999999995</c:v>
                </c:pt>
                <c:pt idx="92">
                  <c:v>5.1440999999999999</c:v>
                </c:pt>
                <c:pt idx="93">
                  <c:v>5.5220000000000002</c:v>
                </c:pt>
                <c:pt idx="94">
                  <c:v>5.8746</c:v>
                </c:pt>
                <c:pt idx="95">
                  <c:v>6.2029999999999994</c:v>
                </c:pt>
                <c:pt idx="96">
                  <c:v>6.5104999999999995</c:v>
                </c:pt>
                <c:pt idx="97">
                  <c:v>6.7986999999999993</c:v>
                </c:pt>
                <c:pt idx="98">
                  <c:v>7.0701999999999998</c:v>
                </c:pt>
                <c:pt idx="99">
                  <c:v>7.3247</c:v>
                </c:pt>
                <c:pt idx="100">
                  <c:v>7.5660999999999996</c:v>
                </c:pt>
                <c:pt idx="101">
                  <c:v>7.7932000000000006</c:v>
                </c:pt>
                <c:pt idx="102">
                  <c:v>8.0099</c:v>
                </c:pt>
                <c:pt idx="103">
                  <c:v>8.2151000000000014</c:v>
                </c:pt>
                <c:pt idx="104">
                  <c:v>8.5978100000000008</c:v>
                </c:pt>
                <c:pt idx="105">
                  <c:v>9.0302499999999988</c:v>
                </c:pt>
                <c:pt idx="106">
                  <c:v>9.4182099999999984</c:v>
                </c:pt>
                <c:pt idx="107">
                  <c:v>9.7683</c:v>
                </c:pt>
                <c:pt idx="108">
                  <c:v>10.089269999999999</c:v>
                </c:pt>
                <c:pt idx="109">
                  <c:v>10.374920000000001</c:v>
                </c:pt>
                <c:pt idx="110">
                  <c:v>10.64113</c:v>
                </c:pt>
                <c:pt idx="111">
                  <c:v>10.877790000000001</c:v>
                </c:pt>
                <c:pt idx="112">
                  <c:v>11.094819999999999</c:v>
                </c:pt>
                <c:pt idx="113">
                  <c:v>11.46977</c:v>
                </c:pt>
                <c:pt idx="114">
                  <c:v>11.785640000000001</c:v>
                </c:pt>
                <c:pt idx="115">
                  <c:v>12.04218</c:v>
                </c:pt>
                <c:pt idx="116">
                  <c:v>12.25924</c:v>
                </c:pt>
                <c:pt idx="117">
                  <c:v>12.436720000000001</c:v>
                </c:pt>
                <c:pt idx="118">
                  <c:v>12.57452</c:v>
                </c:pt>
                <c:pt idx="119">
                  <c:v>12.78087</c:v>
                </c:pt>
                <c:pt idx="120">
                  <c:v>12.897959999999999</c:v>
                </c:pt>
                <c:pt idx="121">
                  <c:v>12.94558</c:v>
                </c:pt>
                <c:pt idx="122">
                  <c:v>12.9536</c:v>
                </c:pt>
                <c:pt idx="123">
                  <c:v>12.93192</c:v>
                </c:pt>
                <c:pt idx="124">
                  <c:v>12.880479999999999</c:v>
                </c:pt>
                <c:pt idx="125">
                  <c:v>12.809229999999999</c:v>
                </c:pt>
                <c:pt idx="126">
                  <c:v>12.72813</c:v>
                </c:pt>
                <c:pt idx="127">
                  <c:v>12.62716</c:v>
                </c:pt>
                <c:pt idx="128">
                  <c:v>12.526289999999999</c:v>
                </c:pt>
                <c:pt idx="129">
                  <c:v>12.415510000000001</c:v>
                </c:pt>
                <c:pt idx="130">
                  <c:v>12.18417</c:v>
                </c:pt>
                <c:pt idx="131">
                  <c:v>11.8828</c:v>
                </c:pt>
                <c:pt idx="132">
                  <c:v>11.58169</c:v>
                </c:pt>
                <c:pt idx="133">
                  <c:v>11.290759999999999</c:v>
                </c:pt>
                <c:pt idx="134">
                  <c:v>10.999982000000001</c:v>
                </c:pt>
                <c:pt idx="135">
                  <c:v>10.719312</c:v>
                </c:pt>
                <c:pt idx="136">
                  <c:v>10.458730999999998</c:v>
                </c:pt>
                <c:pt idx="137">
                  <c:v>10.198221</c:v>
                </c:pt>
                <c:pt idx="138">
                  <c:v>9.9507709999999996</c:v>
                </c:pt>
                <c:pt idx="139">
                  <c:v>9.5700120000000002</c:v>
                </c:pt>
                <c:pt idx="140">
                  <c:v>9.1293939999999996</c:v>
                </c:pt>
                <c:pt idx="141">
                  <c:v>8.7588810000000006</c:v>
                </c:pt>
                <c:pt idx="142">
                  <c:v>8.416447999999999</c:v>
                </c:pt>
                <c:pt idx="143">
                  <c:v>8.0980779999999992</c:v>
                </c:pt>
                <c:pt idx="144">
                  <c:v>7.8027569999999997</c:v>
                </c:pt>
                <c:pt idx="145">
                  <c:v>7.2682289999999998</c:v>
                </c:pt>
                <c:pt idx="146">
                  <c:v>6.7988099999999996</c:v>
                </c:pt>
                <c:pt idx="147">
                  <c:v>6.3834710000000001</c:v>
                </c:pt>
                <c:pt idx="148">
                  <c:v>6.0141900000000001</c:v>
                </c:pt>
                <c:pt idx="149">
                  <c:v>5.6839519999999997</c:v>
                </c:pt>
                <c:pt idx="150">
                  <c:v>5.3877499999999996</c:v>
                </c:pt>
                <c:pt idx="151">
                  <c:v>5.1195740000000001</c:v>
                </c:pt>
                <c:pt idx="152">
                  <c:v>4.877421</c:v>
                </c:pt>
                <c:pt idx="153">
                  <c:v>4.6572849999999999</c:v>
                </c:pt>
                <c:pt idx="154">
                  <c:v>4.4571649999999998</c:v>
                </c:pt>
                <c:pt idx="155">
                  <c:v>4.2730569999999997</c:v>
                </c:pt>
                <c:pt idx="156">
                  <c:v>3.9488720000000002</c:v>
                </c:pt>
                <c:pt idx="157">
                  <c:v>3.6106850000000001</c:v>
                </c:pt>
                <c:pt idx="158">
                  <c:v>3.3295329999999996</c:v>
                </c:pt>
                <c:pt idx="159">
                  <c:v>3.093407</c:v>
                </c:pt>
                <c:pt idx="160">
                  <c:v>2.8913010000000003</c:v>
                </c:pt>
                <c:pt idx="161">
                  <c:v>2.7172110000000003</c:v>
                </c:pt>
                <c:pt idx="162">
                  <c:v>2.5651329999999999</c:v>
                </c:pt>
                <c:pt idx="163">
                  <c:v>2.4310650000000003</c:v>
                </c:pt>
                <c:pt idx="164">
                  <c:v>2.3120039999999999</c:v>
                </c:pt>
                <c:pt idx="165">
                  <c:v>2.1089031</c:v>
                </c:pt>
                <c:pt idx="166">
                  <c:v>1.9408211</c:v>
                </c:pt>
                <c:pt idx="167">
                  <c:v>1.7987531999999999</c:v>
                </c:pt>
                <c:pt idx="168">
                  <c:v>1.6746961999999999</c:v>
                </c:pt>
                <c:pt idx="169">
                  <c:v>1.5696474999999999</c:v>
                </c:pt>
                <c:pt idx="170">
                  <c:v>1.4786054</c:v>
                </c:pt>
                <c:pt idx="171">
                  <c:v>1.3275363</c:v>
                </c:pt>
                <c:pt idx="172">
                  <c:v>1.2064817999999999</c:v>
                </c:pt>
                <c:pt idx="173">
                  <c:v>1.1094378</c:v>
                </c:pt>
                <c:pt idx="174">
                  <c:v>1.0274014</c:v>
                </c:pt>
                <c:pt idx="175">
                  <c:v>0.95927079999999998</c:v>
                </c:pt>
                <c:pt idx="176">
                  <c:v>0.90054469999999998</c:v>
                </c:pt>
                <c:pt idx="177">
                  <c:v>0.84972210000000004</c:v>
                </c:pt>
                <c:pt idx="178">
                  <c:v>0.80520249999999993</c:v>
                </c:pt>
                <c:pt idx="179">
                  <c:v>0.76598520000000003</c:v>
                </c:pt>
                <c:pt idx="180">
                  <c:v>0.73106979999999999</c:v>
                </c:pt>
                <c:pt idx="181">
                  <c:v>0.69975600000000004</c:v>
                </c:pt>
                <c:pt idx="182">
                  <c:v>0.6461325</c:v>
                </c:pt>
                <c:pt idx="183">
                  <c:v>0.59190869999999995</c:v>
                </c:pt>
                <c:pt idx="184">
                  <c:v>0.54788949999999992</c:v>
                </c:pt>
                <c:pt idx="185">
                  <c:v>0.51157359999999996</c:v>
                </c:pt>
                <c:pt idx="186">
                  <c:v>0.4810603</c:v>
                </c:pt>
                <c:pt idx="187">
                  <c:v>0.45504890000000003</c:v>
                </c:pt>
                <c:pt idx="188">
                  <c:v>0.4326391</c:v>
                </c:pt>
                <c:pt idx="189">
                  <c:v>0.41313059999999996</c:v>
                </c:pt>
                <c:pt idx="190">
                  <c:v>0.39592309999999997</c:v>
                </c:pt>
                <c:pt idx="191">
                  <c:v>0.3671104</c:v>
                </c:pt>
                <c:pt idx="192">
                  <c:v>0.34400019999999998</c:v>
                </c:pt>
                <c:pt idx="193">
                  <c:v>0.32499177000000001</c:v>
                </c:pt>
                <c:pt idx="194">
                  <c:v>0.30908469</c:v>
                </c:pt>
                <c:pt idx="195">
                  <c:v>0.29557865999999999</c:v>
                </c:pt>
                <c:pt idx="196">
                  <c:v>0.28407344999999995</c:v>
                </c:pt>
                <c:pt idx="197">
                  <c:v>0.26536493</c:v>
                </c:pt>
                <c:pt idx="198">
                  <c:v>0.25085823000000002</c:v>
                </c:pt>
                <c:pt idx="199">
                  <c:v>0.23935282000000002</c:v>
                </c:pt>
                <c:pt idx="200">
                  <c:v>0.23004836000000001</c:v>
                </c:pt>
                <c:pt idx="201">
                  <c:v>0.22234461</c:v>
                </c:pt>
                <c:pt idx="202">
                  <c:v>0.21604141999999998</c:v>
                </c:pt>
                <c:pt idx="203">
                  <c:v>0.21063867</c:v>
                </c:pt>
                <c:pt idx="204">
                  <c:v>0.20593627</c:v>
                </c:pt>
                <c:pt idx="205">
                  <c:v>0.20203416000000002</c:v>
                </c:pt>
                <c:pt idx="206">
                  <c:v>0.19863228999999999</c:v>
                </c:pt>
                <c:pt idx="207">
                  <c:v>0.19563062000000001</c:v>
                </c:pt>
                <c:pt idx="208">
                  <c:v>0.19072777000000002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AF6-4B95-BF0C-370E311BF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914968"/>
        <c:axId val="474923592"/>
      </c:scatterChart>
      <c:valAx>
        <c:axId val="474914968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4923592"/>
        <c:crosses val="autoZero"/>
        <c:crossBetween val="midCat"/>
        <c:majorUnit val="10"/>
      </c:valAx>
      <c:valAx>
        <c:axId val="474923592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dE/dX</a:t>
                </a:r>
                <a:r>
                  <a:rPr lang="en-US" baseline="0">
                    <a:solidFill>
                      <a:schemeClr val="tx1"/>
                    </a:solidFill>
                  </a:rPr>
                  <a:t>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4914968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0936152570155997"/>
          <c:y val="0.70777796457578779"/>
          <c:w val="0.24938594652854704"/>
          <c:h val="0.15493819682796106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srim20Ne_C!$P$5</c:f>
          <c:strCache>
            <c:ptCount val="1"/>
            <c:pt idx="0">
              <c:v>srim20Ne_C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srim20Ne_C!$D$20:$D$228</c:f>
              <c:numCache>
                <c:formatCode>0.000000</c:formatCode>
                <c:ptCount val="209"/>
                <c:pt idx="0">
                  <c:v>9.999949999999999E-6</c:v>
                </c:pt>
                <c:pt idx="1">
                  <c:v>1.1249950000000001E-5</c:v>
                </c:pt>
                <c:pt idx="2">
                  <c:v>1.2499949999999999E-5</c:v>
                </c:pt>
                <c:pt idx="3">
                  <c:v>1.374995E-5</c:v>
                </c:pt>
                <c:pt idx="4">
                  <c:v>1.499995E-5</c:v>
                </c:pt>
                <c:pt idx="5">
                  <c:v>1.6249950000000002E-5</c:v>
                </c:pt>
                <c:pt idx="6">
                  <c:v>1.7499950000000002E-5</c:v>
                </c:pt>
                <c:pt idx="7">
                  <c:v>1.8749950000000002E-5</c:v>
                </c:pt>
                <c:pt idx="8">
                  <c:v>1.9999950000000002E-5</c:v>
                </c:pt>
                <c:pt idx="9">
                  <c:v>2.2499950000000001E-5</c:v>
                </c:pt>
                <c:pt idx="10" formatCode="0.00000">
                  <c:v>2.4999950000000001E-5</c:v>
                </c:pt>
                <c:pt idx="11" formatCode="0.00000">
                  <c:v>2.7499950000000001E-5</c:v>
                </c:pt>
                <c:pt idx="12" formatCode="0.00000">
                  <c:v>2.9999950000000001E-5</c:v>
                </c:pt>
                <c:pt idx="13" formatCode="0.00000">
                  <c:v>3.249995E-5</c:v>
                </c:pt>
                <c:pt idx="14" formatCode="0.00000">
                  <c:v>3.499995E-5</c:v>
                </c:pt>
                <c:pt idx="15" formatCode="0.00000">
                  <c:v>3.999995E-5</c:v>
                </c:pt>
                <c:pt idx="16" formatCode="0.00000">
                  <c:v>4.4999950000000006E-5</c:v>
                </c:pt>
                <c:pt idx="17" formatCode="0.00000">
                  <c:v>4.9999950000000006E-5</c:v>
                </c:pt>
                <c:pt idx="18" formatCode="0.00000">
                  <c:v>5.5000000000000002E-5</c:v>
                </c:pt>
                <c:pt idx="19" formatCode="0.00000">
                  <c:v>5.9999999999999995E-5</c:v>
                </c:pt>
                <c:pt idx="20" formatCode="0.00000">
                  <c:v>6.4999999999999994E-5</c:v>
                </c:pt>
                <c:pt idx="21" formatCode="0.00000">
                  <c:v>6.9999999999999994E-5</c:v>
                </c:pt>
                <c:pt idx="22" formatCode="0.00000">
                  <c:v>7.5000000000000007E-5</c:v>
                </c:pt>
                <c:pt idx="23" formatCode="0.00000">
                  <c:v>8.0000000000000007E-5</c:v>
                </c:pt>
                <c:pt idx="24" formatCode="0.00000">
                  <c:v>8.4999999999999993E-5</c:v>
                </c:pt>
                <c:pt idx="25" formatCode="0.00000">
                  <c:v>8.9999999999999992E-5</c:v>
                </c:pt>
                <c:pt idx="26" formatCode="0.00000">
                  <c:v>1E-4</c:v>
                </c:pt>
                <c:pt idx="27" formatCode="0.00000">
                  <c:v>1.125E-4</c:v>
                </c:pt>
                <c:pt idx="28" formatCode="0.00000">
                  <c:v>1.25E-4</c:v>
                </c:pt>
                <c:pt idx="29" formatCode="0.00000">
                  <c:v>1.3749999999999998E-4</c:v>
                </c:pt>
                <c:pt idx="30" formatCode="0.00000">
                  <c:v>1.5000000000000001E-4</c:v>
                </c:pt>
                <c:pt idx="31" formatCode="0.00000">
                  <c:v>1.6249999999999999E-4</c:v>
                </c:pt>
                <c:pt idx="32" formatCode="0.00000">
                  <c:v>1.75E-4</c:v>
                </c:pt>
                <c:pt idx="33" formatCode="0.00000">
                  <c:v>1.875E-4</c:v>
                </c:pt>
                <c:pt idx="34" formatCode="0.00000">
                  <c:v>2.0000000000000001E-4</c:v>
                </c:pt>
                <c:pt idx="35" formatCode="0.00000">
                  <c:v>2.2499999999999999E-4</c:v>
                </c:pt>
                <c:pt idx="36" formatCode="0.00000">
                  <c:v>2.5000000000000001E-4</c:v>
                </c:pt>
                <c:pt idx="37" formatCode="0.00000">
                  <c:v>2.7499999999999996E-4</c:v>
                </c:pt>
                <c:pt idx="38" formatCode="0.00000">
                  <c:v>3.0000000000000003E-4</c:v>
                </c:pt>
                <c:pt idx="39" formatCode="0.00000">
                  <c:v>3.2499999999999999E-4</c:v>
                </c:pt>
                <c:pt idx="40" formatCode="0.00000">
                  <c:v>3.5E-4</c:v>
                </c:pt>
                <c:pt idx="41" formatCode="0.00000">
                  <c:v>4.0000000000000002E-4</c:v>
                </c:pt>
                <c:pt idx="42" formatCode="0.00000">
                  <c:v>4.4999999999999999E-4</c:v>
                </c:pt>
                <c:pt idx="43" formatCode="0.00000">
                  <c:v>5.0000000000000001E-4</c:v>
                </c:pt>
                <c:pt idx="44" formatCode="0.00000">
                  <c:v>5.4999999999999992E-4</c:v>
                </c:pt>
                <c:pt idx="45" formatCode="0.00000">
                  <c:v>6.0000000000000006E-4</c:v>
                </c:pt>
                <c:pt idx="46" formatCode="0.00000">
                  <c:v>6.4999999999999997E-4</c:v>
                </c:pt>
                <c:pt idx="47" formatCode="0.00000">
                  <c:v>6.9999999999999999E-4</c:v>
                </c:pt>
                <c:pt idx="48" formatCode="0.00000">
                  <c:v>7.5000000000000002E-4</c:v>
                </c:pt>
                <c:pt idx="49" formatCode="0.00000">
                  <c:v>8.0000000000000004E-4</c:v>
                </c:pt>
                <c:pt idx="50" formatCode="0.00000">
                  <c:v>8.5000000000000006E-4</c:v>
                </c:pt>
                <c:pt idx="51" formatCode="0.00000">
                  <c:v>8.9999999999999998E-4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1.6250000000000001E-3</c:v>
                </c:pt>
                <c:pt idx="58" formatCode="0.00000">
                  <c:v>1.7500000000000003E-3</c:v>
                </c:pt>
                <c:pt idx="59" formatCode="0.00000">
                  <c:v>1.8749999999999999E-3</c:v>
                </c:pt>
                <c:pt idx="60" formatCode="0.00000">
                  <c:v>2E-3</c:v>
                </c:pt>
                <c:pt idx="61" formatCode="0.00000">
                  <c:v>2.2499999999999998E-3</c:v>
                </c:pt>
                <c:pt idx="62" formatCode="0.00000">
                  <c:v>2.5000000000000001E-3</c:v>
                </c:pt>
                <c:pt idx="63" formatCode="0.00000">
                  <c:v>2.7499999999999998E-3</c:v>
                </c:pt>
                <c:pt idx="64" formatCode="0.00000">
                  <c:v>3.0000000000000001E-3</c:v>
                </c:pt>
                <c:pt idx="65" formatCode="0.00000">
                  <c:v>3.2500000000000003E-3</c:v>
                </c:pt>
                <c:pt idx="66" formatCode="0.00000">
                  <c:v>3.5000000000000005E-3</c:v>
                </c:pt>
                <c:pt idx="67" formatCode="0.00000">
                  <c:v>4.0000000000000001E-3</c:v>
                </c:pt>
                <c:pt idx="68" formatCode="0.00000">
                  <c:v>4.4999999999999997E-3</c:v>
                </c:pt>
                <c:pt idx="69" formatCode="0.00000">
                  <c:v>5.0000000000000001E-3</c:v>
                </c:pt>
                <c:pt idx="70" formatCode="0.00000">
                  <c:v>5.4999999999999997E-3</c:v>
                </c:pt>
                <c:pt idx="71" formatCode="0.00000">
                  <c:v>6.0000000000000001E-3</c:v>
                </c:pt>
                <c:pt idx="72" formatCode="0.00000">
                  <c:v>6.5000000000000006E-3</c:v>
                </c:pt>
                <c:pt idx="73" formatCode="0.00000">
                  <c:v>7.000000000000001E-3</c:v>
                </c:pt>
                <c:pt idx="74" formatCode="0.00000">
                  <c:v>7.4999999999999997E-3</c:v>
                </c:pt>
                <c:pt idx="75" formatCode="0.00000">
                  <c:v>8.0000000000000002E-3</c:v>
                </c:pt>
                <c:pt idx="76" formatCode="0.00000">
                  <c:v>8.5000000000000006E-3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1.3750000000000002E-2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1.7499999999999998E-2</c:v>
                </c:pt>
                <c:pt idx="85" formatCode="0.00000">
                  <c:v>1.8749999999999999E-2</c:v>
                </c:pt>
                <c:pt idx="86" formatCode="0.00000">
                  <c:v>0.02</c:v>
                </c:pt>
                <c:pt idx="87" formatCode="0.000">
                  <c:v>2.2499999999999999E-2</c:v>
                </c:pt>
                <c:pt idx="88" formatCode="0.000">
                  <c:v>2.5000000000000001E-2</c:v>
                </c:pt>
                <c:pt idx="89" formatCode="0.000">
                  <c:v>2.7500000000000004E-2</c:v>
                </c:pt>
                <c:pt idx="90" formatCode="0.000">
                  <c:v>0.03</c:v>
                </c:pt>
                <c:pt idx="91" formatCode="0.000">
                  <c:v>3.2500000000000001E-2</c:v>
                </c:pt>
                <c:pt idx="92" formatCode="0.000">
                  <c:v>3.4999999999999996E-2</c:v>
                </c:pt>
                <c:pt idx="93" formatCode="0.000">
                  <c:v>0.04</c:v>
                </c:pt>
                <c:pt idx="94" formatCode="0.000">
                  <c:v>4.4999999999999998E-2</c:v>
                </c:pt>
                <c:pt idx="95" formatCode="0.000">
                  <c:v>0.05</c:v>
                </c:pt>
                <c:pt idx="96" formatCode="0.000">
                  <c:v>5.5000000000000007E-2</c:v>
                </c:pt>
                <c:pt idx="97" formatCode="0.000">
                  <c:v>0.06</c:v>
                </c:pt>
                <c:pt idx="98" formatCode="0.000">
                  <c:v>6.5000000000000002E-2</c:v>
                </c:pt>
                <c:pt idx="99" formatCode="0.000">
                  <c:v>6.9999999999999993E-2</c:v>
                </c:pt>
                <c:pt idx="100" formatCode="0.000">
                  <c:v>7.4999999999999997E-2</c:v>
                </c:pt>
                <c:pt idx="101" formatCode="0.000">
                  <c:v>0.08</c:v>
                </c:pt>
                <c:pt idx="102" formatCode="0.000">
                  <c:v>8.4999999999999992E-2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0.1875</c:v>
                </c:pt>
                <c:pt idx="112" formatCode="0.000">
                  <c:v>0.2</c:v>
                </c:pt>
                <c:pt idx="113" formatCode="0.000">
                  <c:v>0.22500000000000001</c:v>
                </c:pt>
                <c:pt idx="114" formatCode="0.000">
                  <c:v>0.25</c:v>
                </c:pt>
                <c:pt idx="115" formatCode="0.000">
                  <c:v>0.27500000000000002</c:v>
                </c:pt>
                <c:pt idx="116" formatCode="0.000">
                  <c:v>0.3</c:v>
                </c:pt>
                <c:pt idx="117" formatCode="0.000">
                  <c:v>0.32500000000000001</c:v>
                </c:pt>
                <c:pt idx="118" formatCode="0.000">
                  <c:v>0.35</c:v>
                </c:pt>
                <c:pt idx="119" formatCode="0.000">
                  <c:v>0.4</c:v>
                </c:pt>
                <c:pt idx="120" formatCode="0.000">
                  <c:v>0.45</c:v>
                </c:pt>
                <c:pt idx="121" formatCode="0.000">
                  <c:v>0.5</c:v>
                </c:pt>
                <c:pt idx="122" formatCode="0.000">
                  <c:v>0.55000000000000004</c:v>
                </c:pt>
                <c:pt idx="123" formatCode="0.000">
                  <c:v>0.6</c:v>
                </c:pt>
                <c:pt idx="124" formatCode="0.000">
                  <c:v>0.65</c:v>
                </c:pt>
                <c:pt idx="125" formatCode="0.000">
                  <c:v>0.7</c:v>
                </c:pt>
                <c:pt idx="126" formatCode="0.000">
                  <c:v>0.75</c:v>
                </c:pt>
                <c:pt idx="127" formatCode="0.000">
                  <c:v>0.8</c:v>
                </c:pt>
                <c:pt idx="128" formatCode="0.000">
                  <c:v>0.85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1.875</c:v>
                </c:pt>
                <c:pt idx="138" formatCode="0.000">
                  <c:v>2</c:v>
                </c:pt>
                <c:pt idx="139" formatCode="0.000">
                  <c:v>2.25</c:v>
                </c:pt>
                <c:pt idx="140" formatCode="0.000">
                  <c:v>2.5</c:v>
                </c:pt>
                <c:pt idx="141" formatCode="0.000">
                  <c:v>2.75</c:v>
                </c:pt>
                <c:pt idx="142" formatCode="0.000">
                  <c:v>3</c:v>
                </c:pt>
                <c:pt idx="143" formatCode="0.000">
                  <c:v>3.25</c:v>
                </c:pt>
                <c:pt idx="144" formatCode="0.000">
                  <c:v>3.5</c:v>
                </c:pt>
                <c:pt idx="145" formatCode="0.000">
                  <c:v>4</c:v>
                </c:pt>
                <c:pt idx="146" formatCode="0.000">
                  <c:v>4.5</c:v>
                </c:pt>
                <c:pt idx="147" formatCode="0.000">
                  <c:v>5</c:v>
                </c:pt>
                <c:pt idx="148" formatCode="0.000">
                  <c:v>5.5</c:v>
                </c:pt>
                <c:pt idx="149" formatCode="0.000">
                  <c:v>6</c:v>
                </c:pt>
                <c:pt idx="150" formatCode="0.000">
                  <c:v>6.5</c:v>
                </c:pt>
                <c:pt idx="151" formatCode="0.000">
                  <c:v>7</c:v>
                </c:pt>
                <c:pt idx="152" formatCode="0.000">
                  <c:v>7.5</c:v>
                </c:pt>
                <c:pt idx="153" formatCode="0.000">
                  <c:v>8</c:v>
                </c:pt>
                <c:pt idx="154" formatCode="0.000">
                  <c:v>8.5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18.75</c:v>
                </c:pt>
                <c:pt idx="164" formatCode="0.000">
                  <c:v>20</c:v>
                </c:pt>
                <c:pt idx="165" formatCode="0.000">
                  <c:v>22.5</c:v>
                </c:pt>
                <c:pt idx="166" formatCode="0.000">
                  <c:v>25</c:v>
                </c:pt>
                <c:pt idx="167" formatCode="0.000">
                  <c:v>27.5</c:v>
                </c:pt>
                <c:pt idx="168" formatCode="0.000">
                  <c:v>30</c:v>
                </c:pt>
                <c:pt idx="169" formatCode="0.000">
                  <c:v>32.5</c:v>
                </c:pt>
                <c:pt idx="170" formatCode="0.000">
                  <c:v>35</c:v>
                </c:pt>
                <c:pt idx="171" formatCode="0.000">
                  <c:v>40</c:v>
                </c:pt>
                <c:pt idx="172" formatCode="0.000">
                  <c:v>45</c:v>
                </c:pt>
                <c:pt idx="173" formatCode="0.000">
                  <c:v>50</c:v>
                </c:pt>
                <c:pt idx="174" formatCode="0.000">
                  <c:v>55</c:v>
                </c:pt>
                <c:pt idx="175" formatCode="0.000">
                  <c:v>60</c:v>
                </c:pt>
                <c:pt idx="176" formatCode="0.000">
                  <c:v>65</c:v>
                </c:pt>
                <c:pt idx="177" formatCode="0.000">
                  <c:v>70</c:v>
                </c:pt>
                <c:pt idx="178" formatCode="0.000">
                  <c:v>75</c:v>
                </c:pt>
                <c:pt idx="179" formatCode="0.000">
                  <c:v>80</c:v>
                </c:pt>
                <c:pt idx="180" formatCode="0.000">
                  <c:v>85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187.5</c:v>
                </c:pt>
                <c:pt idx="190" formatCode="0.000">
                  <c:v>200</c:v>
                </c:pt>
                <c:pt idx="191" formatCode="0.000">
                  <c:v>225</c:v>
                </c:pt>
                <c:pt idx="192" formatCode="0.000">
                  <c:v>250</c:v>
                </c:pt>
                <c:pt idx="193" formatCode="0.000">
                  <c:v>275</c:v>
                </c:pt>
                <c:pt idx="194" formatCode="0.000">
                  <c:v>300</c:v>
                </c:pt>
                <c:pt idx="195" formatCode="0.000">
                  <c:v>325</c:v>
                </c:pt>
                <c:pt idx="196" formatCode="0.000">
                  <c:v>350</c:v>
                </c:pt>
                <c:pt idx="197" formatCode="0.000">
                  <c:v>400</c:v>
                </c:pt>
                <c:pt idx="198" formatCode="0.000">
                  <c:v>450</c:v>
                </c:pt>
                <c:pt idx="199" formatCode="0.000">
                  <c:v>500</c:v>
                </c:pt>
                <c:pt idx="200" formatCode="0.000">
                  <c:v>550</c:v>
                </c:pt>
                <c:pt idx="201" formatCode="0.000">
                  <c:v>600</c:v>
                </c:pt>
                <c:pt idx="202" formatCode="0.000">
                  <c:v>650</c:v>
                </c:pt>
                <c:pt idx="203" formatCode="0.000">
                  <c:v>700</c:v>
                </c:pt>
                <c:pt idx="204" formatCode="0.000">
                  <c:v>750</c:v>
                </c:pt>
                <c:pt idx="205" formatCode="0.000">
                  <c:v>800</c:v>
                </c:pt>
                <c:pt idx="206" formatCode="0.000">
                  <c:v>850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srim20Ne_C!$J$20:$J$228</c:f>
              <c:numCache>
                <c:formatCode>0.000</c:formatCode>
                <c:ptCount val="209"/>
                <c:pt idx="0">
                  <c:v>1.0999999999999998E-3</c:v>
                </c:pt>
                <c:pt idx="1">
                  <c:v>1.2000000000000001E-3</c:v>
                </c:pt>
                <c:pt idx="2">
                  <c:v>1.2999999999999999E-3</c:v>
                </c:pt>
                <c:pt idx="3">
                  <c:v>1.2999999999999999E-3</c:v>
                </c:pt>
                <c:pt idx="4">
                  <c:v>1.4E-3</c:v>
                </c:pt>
                <c:pt idx="5">
                  <c:v>1.5E-3</c:v>
                </c:pt>
                <c:pt idx="6">
                  <c:v>1.5E-3</c:v>
                </c:pt>
                <c:pt idx="7">
                  <c:v>1.6000000000000001E-3</c:v>
                </c:pt>
                <c:pt idx="8">
                  <c:v>1.7000000000000001E-3</c:v>
                </c:pt>
                <c:pt idx="9">
                  <c:v>1.8E-3</c:v>
                </c:pt>
                <c:pt idx="10">
                  <c:v>1.9E-3</c:v>
                </c:pt>
                <c:pt idx="11">
                  <c:v>2E-3</c:v>
                </c:pt>
                <c:pt idx="12">
                  <c:v>2.1000000000000003E-3</c:v>
                </c:pt>
                <c:pt idx="13">
                  <c:v>2.1999999999999997E-3</c:v>
                </c:pt>
                <c:pt idx="14">
                  <c:v>2.3E-3</c:v>
                </c:pt>
                <c:pt idx="15">
                  <c:v>2.5999999999999999E-3</c:v>
                </c:pt>
                <c:pt idx="16">
                  <c:v>2.8E-3</c:v>
                </c:pt>
                <c:pt idx="17">
                  <c:v>3.0000000000000001E-3</c:v>
                </c:pt>
                <c:pt idx="18">
                  <c:v>3.2000000000000002E-3</c:v>
                </c:pt>
                <c:pt idx="19">
                  <c:v>3.3E-3</c:v>
                </c:pt>
                <c:pt idx="20">
                  <c:v>3.5000000000000005E-3</c:v>
                </c:pt>
                <c:pt idx="21">
                  <c:v>3.6999999999999997E-3</c:v>
                </c:pt>
                <c:pt idx="22">
                  <c:v>3.8999999999999998E-3</c:v>
                </c:pt>
                <c:pt idx="23">
                  <c:v>4.1000000000000003E-3</c:v>
                </c:pt>
                <c:pt idx="24">
                  <c:v>4.3E-3</c:v>
                </c:pt>
                <c:pt idx="25">
                  <c:v>4.4999999999999997E-3</c:v>
                </c:pt>
                <c:pt idx="26">
                  <c:v>4.8000000000000004E-3</c:v>
                </c:pt>
                <c:pt idx="27">
                  <c:v>5.1999999999999998E-3</c:v>
                </c:pt>
                <c:pt idx="28">
                  <c:v>5.7000000000000002E-3</c:v>
                </c:pt>
                <c:pt idx="29">
                  <c:v>6.0999999999999995E-3</c:v>
                </c:pt>
                <c:pt idx="30">
                  <c:v>6.5000000000000006E-3</c:v>
                </c:pt>
                <c:pt idx="31">
                  <c:v>6.9000000000000008E-3</c:v>
                </c:pt>
                <c:pt idx="32">
                  <c:v>7.3999999999999995E-3</c:v>
                </c:pt>
                <c:pt idx="33">
                  <c:v>7.7999999999999996E-3</c:v>
                </c:pt>
                <c:pt idx="34">
                  <c:v>8.2000000000000007E-3</c:v>
                </c:pt>
                <c:pt idx="35">
                  <c:v>8.9999999999999993E-3</c:v>
                </c:pt>
                <c:pt idx="36">
                  <c:v>9.7999999999999997E-3</c:v>
                </c:pt>
                <c:pt idx="37">
                  <c:v>1.06E-2</c:v>
                </c:pt>
                <c:pt idx="38">
                  <c:v>1.14E-2</c:v>
                </c:pt>
                <c:pt idx="39">
                  <c:v>1.2199999999999999E-2</c:v>
                </c:pt>
                <c:pt idx="40">
                  <c:v>1.3000000000000001E-2</c:v>
                </c:pt>
                <c:pt idx="41">
                  <c:v>1.4599999999999998E-2</c:v>
                </c:pt>
                <c:pt idx="42">
                  <c:v>1.6199999999999999E-2</c:v>
                </c:pt>
                <c:pt idx="43">
                  <c:v>1.78E-2</c:v>
                </c:pt>
                <c:pt idx="44">
                  <c:v>1.9400000000000001E-2</c:v>
                </c:pt>
                <c:pt idx="45">
                  <c:v>2.0999999999999998E-2</c:v>
                </c:pt>
                <c:pt idx="46">
                  <c:v>2.2600000000000002E-2</c:v>
                </c:pt>
                <c:pt idx="47">
                  <c:v>2.4199999999999999E-2</c:v>
                </c:pt>
                <c:pt idx="48">
                  <c:v>2.58E-2</c:v>
                </c:pt>
                <c:pt idx="49">
                  <c:v>2.7400000000000001E-2</c:v>
                </c:pt>
                <c:pt idx="50">
                  <c:v>2.8999999999999998E-2</c:v>
                </c:pt>
                <c:pt idx="51">
                  <c:v>3.0699999999999998E-2</c:v>
                </c:pt>
                <c:pt idx="52">
                  <c:v>3.39E-2</c:v>
                </c:pt>
                <c:pt idx="53">
                  <c:v>3.7999999999999999E-2</c:v>
                </c:pt>
                <c:pt idx="54">
                  <c:v>4.2099999999999999E-2</c:v>
                </c:pt>
                <c:pt idx="55">
                  <c:v>4.6100000000000002E-2</c:v>
                </c:pt>
                <c:pt idx="56">
                  <c:v>5.0299999999999997E-2</c:v>
                </c:pt>
                <c:pt idx="57">
                  <c:v>5.4400000000000004E-2</c:v>
                </c:pt>
                <c:pt idx="58">
                  <c:v>5.8499999999999996E-2</c:v>
                </c:pt>
                <c:pt idx="59">
                  <c:v>6.2600000000000003E-2</c:v>
                </c:pt>
                <c:pt idx="60">
                  <c:v>6.6700000000000009E-2</c:v>
                </c:pt>
                <c:pt idx="61">
                  <c:v>7.4800000000000005E-2</c:v>
                </c:pt>
                <c:pt idx="62">
                  <c:v>8.2699999999999996E-2</c:v>
                </c:pt>
                <c:pt idx="63">
                  <c:v>9.0499999999999997E-2</c:v>
                </c:pt>
                <c:pt idx="64">
                  <c:v>9.8199999999999996E-2</c:v>
                </c:pt>
                <c:pt idx="65">
                  <c:v>0.10580000000000001</c:v>
                </c:pt>
                <c:pt idx="66">
                  <c:v>0.1133</c:v>
                </c:pt>
                <c:pt idx="67">
                  <c:v>0.12840000000000001</c:v>
                </c:pt>
                <c:pt idx="68">
                  <c:v>0.14330000000000001</c:v>
                </c:pt>
                <c:pt idx="69">
                  <c:v>0.15820000000000001</c:v>
                </c:pt>
                <c:pt idx="70">
                  <c:v>0.1729</c:v>
                </c:pt>
                <c:pt idx="71">
                  <c:v>0.18759999999999999</c:v>
                </c:pt>
                <c:pt idx="72">
                  <c:v>0.20219999999999999</c:v>
                </c:pt>
                <c:pt idx="73">
                  <c:v>0.21680000000000002</c:v>
                </c:pt>
                <c:pt idx="74">
                  <c:v>0.23119999999999999</c:v>
                </c:pt>
                <c:pt idx="75">
                  <c:v>0.24540000000000001</c:v>
                </c:pt>
                <c:pt idx="76">
                  <c:v>0.2596</c:v>
                </c:pt>
                <c:pt idx="77">
                  <c:v>0.27360000000000001</c:v>
                </c:pt>
                <c:pt idx="78">
                  <c:v>0.30130000000000001</c:v>
                </c:pt>
                <c:pt idx="79">
                  <c:v>0.33500000000000002</c:v>
                </c:pt>
                <c:pt idx="80">
                  <c:v>0.3679</c:v>
                </c:pt>
                <c:pt idx="81">
                  <c:v>0.4</c:v>
                </c:pt>
                <c:pt idx="82">
                  <c:v>0.43120000000000003</c:v>
                </c:pt>
                <c:pt idx="83">
                  <c:v>0.46159999999999995</c:v>
                </c:pt>
                <c:pt idx="84">
                  <c:v>0.49130000000000001</c:v>
                </c:pt>
                <c:pt idx="85">
                  <c:v>0.52010000000000001</c:v>
                </c:pt>
                <c:pt idx="86">
                  <c:v>0.54820000000000002</c:v>
                </c:pt>
                <c:pt idx="87">
                  <c:v>0.60229999999999995</c:v>
                </c:pt>
                <c:pt idx="88">
                  <c:v>0.65369999999999995</c:v>
                </c:pt>
                <c:pt idx="89">
                  <c:v>0.70269999999999999</c:v>
                </c:pt>
                <c:pt idx="90" formatCode="0.00">
                  <c:v>0.74960000000000004</c:v>
                </c:pt>
                <c:pt idx="91" formatCode="0.00">
                  <c:v>0.79449999999999998</c:v>
                </c:pt>
                <c:pt idx="92" formatCode="0.00">
                  <c:v>0.83770000000000011</c:v>
                </c:pt>
                <c:pt idx="93" formatCode="0.00">
                  <c:v>0.91959999999999997</c:v>
                </c:pt>
                <c:pt idx="94" formatCode="0.00">
                  <c:v>0.99640000000000006</c:v>
                </c:pt>
                <c:pt idx="95" formatCode="0.00">
                  <c:v>1.07</c:v>
                </c:pt>
                <c:pt idx="96" formatCode="0.00">
                  <c:v>1.1399999999999999</c:v>
                </c:pt>
                <c:pt idx="97" formatCode="0.00">
                  <c:v>1.2</c:v>
                </c:pt>
                <c:pt idx="98" formatCode="0.00">
                  <c:v>1.27</c:v>
                </c:pt>
                <c:pt idx="99" formatCode="0.00">
                  <c:v>1.33</c:v>
                </c:pt>
                <c:pt idx="100" formatCode="0.00">
                  <c:v>1.39</c:v>
                </c:pt>
                <c:pt idx="101" formatCode="0.00">
                  <c:v>1.45</c:v>
                </c:pt>
                <c:pt idx="102" formatCode="0.00">
                  <c:v>1.5</c:v>
                </c:pt>
                <c:pt idx="103" formatCode="0.00">
                  <c:v>1.56</c:v>
                </c:pt>
                <c:pt idx="104" formatCode="0.00">
                  <c:v>1.66</c:v>
                </c:pt>
                <c:pt idx="105" formatCode="0.00">
                  <c:v>1.79</c:v>
                </c:pt>
                <c:pt idx="106" formatCode="0.00">
                  <c:v>1.91</c:v>
                </c:pt>
                <c:pt idx="107" formatCode="0.00">
                  <c:v>2.02</c:v>
                </c:pt>
                <c:pt idx="108" formatCode="0.00">
                  <c:v>2.13</c:v>
                </c:pt>
                <c:pt idx="109" formatCode="0.00">
                  <c:v>2.2400000000000002</c:v>
                </c:pt>
                <c:pt idx="110" formatCode="0.00">
                  <c:v>2.35</c:v>
                </c:pt>
                <c:pt idx="111" formatCode="0.00">
                  <c:v>2.4500000000000002</c:v>
                </c:pt>
                <c:pt idx="112" formatCode="0.00">
                  <c:v>2.5499999999999998</c:v>
                </c:pt>
                <c:pt idx="113" formatCode="0.00">
                  <c:v>2.75</c:v>
                </c:pt>
                <c:pt idx="114" formatCode="0.00">
                  <c:v>2.94</c:v>
                </c:pt>
                <c:pt idx="115" formatCode="0.00">
                  <c:v>3.12</c:v>
                </c:pt>
                <c:pt idx="116" formatCode="0.00">
                  <c:v>3.3</c:v>
                </c:pt>
                <c:pt idx="117" formatCode="0.00">
                  <c:v>3.48</c:v>
                </c:pt>
                <c:pt idx="118" formatCode="0.00">
                  <c:v>3.66</c:v>
                </c:pt>
                <c:pt idx="119" formatCode="0.00">
                  <c:v>4.01</c:v>
                </c:pt>
                <c:pt idx="120" formatCode="0.00">
                  <c:v>4.3600000000000003</c:v>
                </c:pt>
                <c:pt idx="121" formatCode="0.00">
                  <c:v>4.7</c:v>
                </c:pt>
                <c:pt idx="122" formatCode="0.00">
                  <c:v>5.04</c:v>
                </c:pt>
                <c:pt idx="123" formatCode="0.00">
                  <c:v>5.38</c:v>
                </c:pt>
                <c:pt idx="124" formatCode="0.00">
                  <c:v>5.73</c:v>
                </c:pt>
                <c:pt idx="125" formatCode="0.00">
                  <c:v>6.07</c:v>
                </c:pt>
                <c:pt idx="126" formatCode="0.00">
                  <c:v>6.42</c:v>
                </c:pt>
                <c:pt idx="127" formatCode="0.00">
                  <c:v>6.77</c:v>
                </c:pt>
                <c:pt idx="128" formatCode="0.00">
                  <c:v>7.12</c:v>
                </c:pt>
                <c:pt idx="129" formatCode="0.00">
                  <c:v>7.48</c:v>
                </c:pt>
                <c:pt idx="130" formatCode="0.00">
                  <c:v>8.1999999999999993</c:v>
                </c:pt>
                <c:pt idx="131" formatCode="0.00">
                  <c:v>9.1199999999999992</c:v>
                </c:pt>
                <c:pt idx="132" formatCode="0.00">
                  <c:v>10.07</c:v>
                </c:pt>
                <c:pt idx="133" formatCode="0.00">
                  <c:v>11.04</c:v>
                </c:pt>
                <c:pt idx="134" formatCode="0.00">
                  <c:v>12.03</c:v>
                </c:pt>
                <c:pt idx="135" formatCode="0.00">
                  <c:v>13.06</c:v>
                </c:pt>
                <c:pt idx="136" formatCode="0.00">
                  <c:v>14.1</c:v>
                </c:pt>
                <c:pt idx="137" formatCode="0.00">
                  <c:v>15.18</c:v>
                </c:pt>
                <c:pt idx="138" formatCode="0.00">
                  <c:v>16.28</c:v>
                </c:pt>
                <c:pt idx="139" formatCode="0.00">
                  <c:v>18.559999999999999</c:v>
                </c:pt>
                <c:pt idx="140" formatCode="0.00">
                  <c:v>20.93</c:v>
                </c:pt>
                <c:pt idx="141" formatCode="0.00">
                  <c:v>23.41</c:v>
                </c:pt>
                <c:pt idx="142" formatCode="0.00">
                  <c:v>26</c:v>
                </c:pt>
                <c:pt idx="143" formatCode="0.00">
                  <c:v>28.69</c:v>
                </c:pt>
                <c:pt idx="144" formatCode="0.00">
                  <c:v>31.48</c:v>
                </c:pt>
                <c:pt idx="145" formatCode="0.00">
                  <c:v>37.369999999999997</c:v>
                </c:pt>
                <c:pt idx="146" formatCode="0.00">
                  <c:v>43.69</c:v>
                </c:pt>
                <c:pt idx="147" formatCode="0.00">
                  <c:v>50.43</c:v>
                </c:pt>
                <c:pt idx="148" formatCode="0.00">
                  <c:v>57.6</c:v>
                </c:pt>
                <c:pt idx="149" formatCode="0.00">
                  <c:v>65.19</c:v>
                </c:pt>
                <c:pt idx="150" formatCode="0.00">
                  <c:v>73.209999999999994</c:v>
                </c:pt>
                <c:pt idx="151" formatCode="0.00">
                  <c:v>81.67</c:v>
                </c:pt>
                <c:pt idx="152" formatCode="0.00">
                  <c:v>90.55</c:v>
                </c:pt>
                <c:pt idx="153" formatCode="0.00">
                  <c:v>99.87</c:v>
                </c:pt>
                <c:pt idx="154" formatCode="0.00">
                  <c:v>109.61</c:v>
                </c:pt>
                <c:pt idx="155" formatCode="0.00">
                  <c:v>119.78</c:v>
                </c:pt>
                <c:pt idx="156" formatCode="0.00">
                  <c:v>141.4</c:v>
                </c:pt>
                <c:pt idx="157" formatCode="0.00">
                  <c:v>170.8</c:v>
                </c:pt>
                <c:pt idx="158" formatCode="0.00">
                  <c:v>202.82</c:v>
                </c:pt>
                <c:pt idx="159" formatCode="0.00">
                  <c:v>237.4</c:v>
                </c:pt>
                <c:pt idx="160" formatCode="0.00">
                  <c:v>274.52</c:v>
                </c:pt>
                <c:pt idx="161" formatCode="0.00">
                  <c:v>314.13</c:v>
                </c:pt>
                <c:pt idx="162" formatCode="0.00">
                  <c:v>356.18</c:v>
                </c:pt>
                <c:pt idx="163" formatCode="0.00">
                  <c:v>400.63</c:v>
                </c:pt>
                <c:pt idx="164" formatCode="0.00">
                  <c:v>447.45</c:v>
                </c:pt>
                <c:pt idx="165" formatCode="0.00">
                  <c:v>548.01</c:v>
                </c:pt>
                <c:pt idx="166" formatCode="0.00">
                  <c:v>657.76</c:v>
                </c:pt>
                <c:pt idx="167" formatCode="0.00">
                  <c:v>776.58</c:v>
                </c:pt>
                <c:pt idx="168" formatCode="0.00">
                  <c:v>904.48</c:v>
                </c:pt>
                <c:pt idx="169" formatCode="0.00">
                  <c:v>1040</c:v>
                </c:pt>
                <c:pt idx="170" formatCode="0.00">
                  <c:v>1190</c:v>
                </c:pt>
                <c:pt idx="171" formatCode="0.00">
                  <c:v>1500</c:v>
                </c:pt>
                <c:pt idx="172" formatCode="0.0">
                  <c:v>1860</c:v>
                </c:pt>
                <c:pt idx="173" formatCode="0.0">
                  <c:v>2240</c:v>
                </c:pt>
                <c:pt idx="174" formatCode="0.0">
                  <c:v>2650</c:v>
                </c:pt>
                <c:pt idx="175" formatCode="0.0">
                  <c:v>3100</c:v>
                </c:pt>
                <c:pt idx="176" formatCode="0.0">
                  <c:v>3580</c:v>
                </c:pt>
                <c:pt idx="177" formatCode="0.0">
                  <c:v>4090</c:v>
                </c:pt>
                <c:pt idx="178" formatCode="0.0">
                  <c:v>4620</c:v>
                </c:pt>
                <c:pt idx="179" formatCode="0.0">
                  <c:v>5190</c:v>
                </c:pt>
                <c:pt idx="180" formatCode="0.0">
                  <c:v>5780</c:v>
                </c:pt>
                <c:pt idx="181" formatCode="0.0">
                  <c:v>6400</c:v>
                </c:pt>
                <c:pt idx="182" formatCode="0.0">
                  <c:v>7720</c:v>
                </c:pt>
                <c:pt idx="183" formatCode="0.0">
                  <c:v>9520</c:v>
                </c:pt>
                <c:pt idx="184" formatCode="0.0">
                  <c:v>11470</c:v>
                </c:pt>
                <c:pt idx="185" formatCode="0.0">
                  <c:v>13570</c:v>
                </c:pt>
                <c:pt idx="186" formatCode="0.0">
                  <c:v>15800</c:v>
                </c:pt>
                <c:pt idx="187" formatCode="0.0">
                  <c:v>18180</c:v>
                </c:pt>
                <c:pt idx="188" formatCode="0.0">
                  <c:v>20680</c:v>
                </c:pt>
                <c:pt idx="189" formatCode="0.0">
                  <c:v>23300</c:v>
                </c:pt>
                <c:pt idx="190" formatCode="0.0">
                  <c:v>26050</c:v>
                </c:pt>
                <c:pt idx="191" formatCode="0.0">
                  <c:v>31870</c:v>
                </c:pt>
                <c:pt idx="192" formatCode="0.0">
                  <c:v>38120</c:v>
                </c:pt>
                <c:pt idx="193" formatCode="0.0">
                  <c:v>44760</c:v>
                </c:pt>
                <c:pt idx="194" formatCode="0.0">
                  <c:v>51760</c:v>
                </c:pt>
                <c:pt idx="195" formatCode="0.0">
                  <c:v>59110</c:v>
                </c:pt>
                <c:pt idx="196" formatCode="0.0">
                  <c:v>66770</c:v>
                </c:pt>
                <c:pt idx="197" formatCode="0.0">
                  <c:v>82940</c:v>
                </c:pt>
                <c:pt idx="198" formatCode="0.0">
                  <c:v>100150</c:v>
                </c:pt>
                <c:pt idx="199" formatCode="0.0">
                  <c:v>118270</c:v>
                </c:pt>
                <c:pt idx="200" formatCode="0.0">
                  <c:v>137190</c:v>
                </c:pt>
                <c:pt idx="201" formatCode="0.0">
                  <c:v>156820</c:v>
                </c:pt>
                <c:pt idx="202" formatCode="0.0">
                  <c:v>177070</c:v>
                </c:pt>
                <c:pt idx="203" formatCode="0.0">
                  <c:v>197890</c:v>
                </c:pt>
                <c:pt idx="204" formatCode="0.0">
                  <c:v>219200</c:v>
                </c:pt>
                <c:pt idx="205" formatCode="0.0">
                  <c:v>240960</c:v>
                </c:pt>
                <c:pt idx="206" formatCode="0.0">
                  <c:v>263120</c:v>
                </c:pt>
                <c:pt idx="207" formatCode="0.0">
                  <c:v>285640</c:v>
                </c:pt>
                <c:pt idx="208" formatCode="0.0">
                  <c:v>331610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DB8-4C59-B4BB-BBA93D2A202C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srim20Ne_C!$D$20:$D$228</c:f>
              <c:numCache>
                <c:formatCode>0.000000</c:formatCode>
                <c:ptCount val="209"/>
                <c:pt idx="0">
                  <c:v>9.999949999999999E-6</c:v>
                </c:pt>
                <c:pt idx="1">
                  <c:v>1.1249950000000001E-5</c:v>
                </c:pt>
                <c:pt idx="2">
                  <c:v>1.2499949999999999E-5</c:v>
                </c:pt>
                <c:pt idx="3">
                  <c:v>1.374995E-5</c:v>
                </c:pt>
                <c:pt idx="4">
                  <c:v>1.499995E-5</c:v>
                </c:pt>
                <c:pt idx="5">
                  <c:v>1.6249950000000002E-5</c:v>
                </c:pt>
                <c:pt idx="6">
                  <c:v>1.7499950000000002E-5</c:v>
                </c:pt>
                <c:pt idx="7">
                  <c:v>1.8749950000000002E-5</c:v>
                </c:pt>
                <c:pt idx="8">
                  <c:v>1.9999950000000002E-5</c:v>
                </c:pt>
                <c:pt idx="9">
                  <c:v>2.2499950000000001E-5</c:v>
                </c:pt>
                <c:pt idx="10" formatCode="0.00000">
                  <c:v>2.4999950000000001E-5</c:v>
                </c:pt>
                <c:pt idx="11" formatCode="0.00000">
                  <c:v>2.7499950000000001E-5</c:v>
                </c:pt>
                <c:pt idx="12" formatCode="0.00000">
                  <c:v>2.9999950000000001E-5</c:v>
                </c:pt>
                <c:pt idx="13" formatCode="0.00000">
                  <c:v>3.249995E-5</c:v>
                </c:pt>
                <c:pt idx="14" formatCode="0.00000">
                  <c:v>3.499995E-5</c:v>
                </c:pt>
                <c:pt idx="15" formatCode="0.00000">
                  <c:v>3.999995E-5</c:v>
                </c:pt>
                <c:pt idx="16" formatCode="0.00000">
                  <c:v>4.4999950000000006E-5</c:v>
                </c:pt>
                <c:pt idx="17" formatCode="0.00000">
                  <c:v>4.9999950000000006E-5</c:v>
                </c:pt>
                <c:pt idx="18" formatCode="0.00000">
                  <c:v>5.5000000000000002E-5</c:v>
                </c:pt>
                <c:pt idx="19" formatCode="0.00000">
                  <c:v>5.9999999999999995E-5</c:v>
                </c:pt>
                <c:pt idx="20" formatCode="0.00000">
                  <c:v>6.4999999999999994E-5</c:v>
                </c:pt>
                <c:pt idx="21" formatCode="0.00000">
                  <c:v>6.9999999999999994E-5</c:v>
                </c:pt>
                <c:pt idx="22" formatCode="0.00000">
                  <c:v>7.5000000000000007E-5</c:v>
                </c:pt>
                <c:pt idx="23" formatCode="0.00000">
                  <c:v>8.0000000000000007E-5</c:v>
                </c:pt>
                <c:pt idx="24" formatCode="0.00000">
                  <c:v>8.4999999999999993E-5</c:v>
                </c:pt>
                <c:pt idx="25" formatCode="0.00000">
                  <c:v>8.9999999999999992E-5</c:v>
                </c:pt>
                <c:pt idx="26" formatCode="0.00000">
                  <c:v>1E-4</c:v>
                </c:pt>
                <c:pt idx="27" formatCode="0.00000">
                  <c:v>1.125E-4</c:v>
                </c:pt>
                <c:pt idx="28" formatCode="0.00000">
                  <c:v>1.25E-4</c:v>
                </c:pt>
                <c:pt idx="29" formatCode="0.00000">
                  <c:v>1.3749999999999998E-4</c:v>
                </c:pt>
                <c:pt idx="30" formatCode="0.00000">
                  <c:v>1.5000000000000001E-4</c:v>
                </c:pt>
                <c:pt idx="31" formatCode="0.00000">
                  <c:v>1.6249999999999999E-4</c:v>
                </c:pt>
                <c:pt idx="32" formatCode="0.00000">
                  <c:v>1.75E-4</c:v>
                </c:pt>
                <c:pt idx="33" formatCode="0.00000">
                  <c:v>1.875E-4</c:v>
                </c:pt>
                <c:pt idx="34" formatCode="0.00000">
                  <c:v>2.0000000000000001E-4</c:v>
                </c:pt>
                <c:pt idx="35" formatCode="0.00000">
                  <c:v>2.2499999999999999E-4</c:v>
                </c:pt>
                <c:pt idx="36" formatCode="0.00000">
                  <c:v>2.5000000000000001E-4</c:v>
                </c:pt>
                <c:pt idx="37" formatCode="0.00000">
                  <c:v>2.7499999999999996E-4</c:v>
                </c:pt>
                <c:pt idx="38" formatCode="0.00000">
                  <c:v>3.0000000000000003E-4</c:v>
                </c:pt>
                <c:pt idx="39" formatCode="0.00000">
                  <c:v>3.2499999999999999E-4</c:v>
                </c:pt>
                <c:pt idx="40" formatCode="0.00000">
                  <c:v>3.5E-4</c:v>
                </c:pt>
                <c:pt idx="41" formatCode="0.00000">
                  <c:v>4.0000000000000002E-4</c:v>
                </c:pt>
                <c:pt idx="42" formatCode="0.00000">
                  <c:v>4.4999999999999999E-4</c:v>
                </c:pt>
                <c:pt idx="43" formatCode="0.00000">
                  <c:v>5.0000000000000001E-4</c:v>
                </c:pt>
                <c:pt idx="44" formatCode="0.00000">
                  <c:v>5.4999999999999992E-4</c:v>
                </c:pt>
                <c:pt idx="45" formatCode="0.00000">
                  <c:v>6.0000000000000006E-4</c:v>
                </c:pt>
                <c:pt idx="46" formatCode="0.00000">
                  <c:v>6.4999999999999997E-4</c:v>
                </c:pt>
                <c:pt idx="47" formatCode="0.00000">
                  <c:v>6.9999999999999999E-4</c:v>
                </c:pt>
                <c:pt idx="48" formatCode="0.00000">
                  <c:v>7.5000000000000002E-4</c:v>
                </c:pt>
                <c:pt idx="49" formatCode="0.00000">
                  <c:v>8.0000000000000004E-4</c:v>
                </c:pt>
                <c:pt idx="50" formatCode="0.00000">
                  <c:v>8.5000000000000006E-4</c:v>
                </c:pt>
                <c:pt idx="51" formatCode="0.00000">
                  <c:v>8.9999999999999998E-4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1.6250000000000001E-3</c:v>
                </c:pt>
                <c:pt idx="58" formatCode="0.00000">
                  <c:v>1.7500000000000003E-3</c:v>
                </c:pt>
                <c:pt idx="59" formatCode="0.00000">
                  <c:v>1.8749999999999999E-3</c:v>
                </c:pt>
                <c:pt idx="60" formatCode="0.00000">
                  <c:v>2E-3</c:v>
                </c:pt>
                <c:pt idx="61" formatCode="0.00000">
                  <c:v>2.2499999999999998E-3</c:v>
                </c:pt>
                <c:pt idx="62" formatCode="0.00000">
                  <c:v>2.5000000000000001E-3</c:v>
                </c:pt>
                <c:pt idx="63" formatCode="0.00000">
                  <c:v>2.7499999999999998E-3</c:v>
                </c:pt>
                <c:pt idx="64" formatCode="0.00000">
                  <c:v>3.0000000000000001E-3</c:v>
                </c:pt>
                <c:pt idx="65" formatCode="0.00000">
                  <c:v>3.2500000000000003E-3</c:v>
                </c:pt>
                <c:pt idx="66" formatCode="0.00000">
                  <c:v>3.5000000000000005E-3</c:v>
                </c:pt>
                <c:pt idx="67" formatCode="0.00000">
                  <c:v>4.0000000000000001E-3</c:v>
                </c:pt>
                <c:pt idx="68" formatCode="0.00000">
                  <c:v>4.4999999999999997E-3</c:v>
                </c:pt>
                <c:pt idx="69" formatCode="0.00000">
                  <c:v>5.0000000000000001E-3</c:v>
                </c:pt>
                <c:pt idx="70" formatCode="0.00000">
                  <c:v>5.4999999999999997E-3</c:v>
                </c:pt>
                <c:pt idx="71" formatCode="0.00000">
                  <c:v>6.0000000000000001E-3</c:v>
                </c:pt>
                <c:pt idx="72" formatCode="0.00000">
                  <c:v>6.5000000000000006E-3</c:v>
                </c:pt>
                <c:pt idx="73" formatCode="0.00000">
                  <c:v>7.000000000000001E-3</c:v>
                </c:pt>
                <c:pt idx="74" formatCode="0.00000">
                  <c:v>7.4999999999999997E-3</c:v>
                </c:pt>
                <c:pt idx="75" formatCode="0.00000">
                  <c:v>8.0000000000000002E-3</c:v>
                </c:pt>
                <c:pt idx="76" formatCode="0.00000">
                  <c:v>8.5000000000000006E-3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1.3750000000000002E-2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1.7499999999999998E-2</c:v>
                </c:pt>
                <c:pt idx="85" formatCode="0.00000">
                  <c:v>1.8749999999999999E-2</c:v>
                </c:pt>
                <c:pt idx="86" formatCode="0.00000">
                  <c:v>0.02</c:v>
                </c:pt>
                <c:pt idx="87" formatCode="0.000">
                  <c:v>2.2499999999999999E-2</c:v>
                </c:pt>
                <c:pt idx="88" formatCode="0.000">
                  <c:v>2.5000000000000001E-2</c:v>
                </c:pt>
                <c:pt idx="89" formatCode="0.000">
                  <c:v>2.7500000000000004E-2</c:v>
                </c:pt>
                <c:pt idx="90" formatCode="0.000">
                  <c:v>0.03</c:v>
                </c:pt>
                <c:pt idx="91" formatCode="0.000">
                  <c:v>3.2500000000000001E-2</c:v>
                </c:pt>
                <c:pt idx="92" formatCode="0.000">
                  <c:v>3.4999999999999996E-2</c:v>
                </c:pt>
                <c:pt idx="93" formatCode="0.000">
                  <c:v>0.04</c:v>
                </c:pt>
                <c:pt idx="94" formatCode="0.000">
                  <c:v>4.4999999999999998E-2</c:v>
                </c:pt>
                <c:pt idx="95" formatCode="0.000">
                  <c:v>0.05</c:v>
                </c:pt>
                <c:pt idx="96" formatCode="0.000">
                  <c:v>5.5000000000000007E-2</c:v>
                </c:pt>
                <c:pt idx="97" formatCode="0.000">
                  <c:v>0.06</c:v>
                </c:pt>
                <c:pt idx="98" formatCode="0.000">
                  <c:v>6.5000000000000002E-2</c:v>
                </c:pt>
                <c:pt idx="99" formatCode="0.000">
                  <c:v>6.9999999999999993E-2</c:v>
                </c:pt>
                <c:pt idx="100" formatCode="0.000">
                  <c:v>7.4999999999999997E-2</c:v>
                </c:pt>
                <c:pt idx="101" formatCode="0.000">
                  <c:v>0.08</c:v>
                </c:pt>
                <c:pt idx="102" formatCode="0.000">
                  <c:v>8.4999999999999992E-2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0.1875</c:v>
                </c:pt>
                <c:pt idx="112" formatCode="0.000">
                  <c:v>0.2</c:v>
                </c:pt>
                <c:pt idx="113" formatCode="0.000">
                  <c:v>0.22500000000000001</c:v>
                </c:pt>
                <c:pt idx="114" formatCode="0.000">
                  <c:v>0.25</c:v>
                </c:pt>
                <c:pt idx="115" formatCode="0.000">
                  <c:v>0.27500000000000002</c:v>
                </c:pt>
                <c:pt idx="116" formatCode="0.000">
                  <c:v>0.3</c:v>
                </c:pt>
                <c:pt idx="117" formatCode="0.000">
                  <c:v>0.32500000000000001</c:v>
                </c:pt>
                <c:pt idx="118" formatCode="0.000">
                  <c:v>0.35</c:v>
                </c:pt>
                <c:pt idx="119" formatCode="0.000">
                  <c:v>0.4</c:v>
                </c:pt>
                <c:pt idx="120" formatCode="0.000">
                  <c:v>0.45</c:v>
                </c:pt>
                <c:pt idx="121" formatCode="0.000">
                  <c:v>0.5</c:v>
                </c:pt>
                <c:pt idx="122" formatCode="0.000">
                  <c:v>0.55000000000000004</c:v>
                </c:pt>
                <c:pt idx="123" formatCode="0.000">
                  <c:v>0.6</c:v>
                </c:pt>
                <c:pt idx="124" formatCode="0.000">
                  <c:v>0.65</c:v>
                </c:pt>
                <c:pt idx="125" formatCode="0.000">
                  <c:v>0.7</c:v>
                </c:pt>
                <c:pt idx="126" formatCode="0.000">
                  <c:v>0.75</c:v>
                </c:pt>
                <c:pt idx="127" formatCode="0.000">
                  <c:v>0.8</c:v>
                </c:pt>
                <c:pt idx="128" formatCode="0.000">
                  <c:v>0.85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1.875</c:v>
                </c:pt>
                <c:pt idx="138" formatCode="0.000">
                  <c:v>2</c:v>
                </c:pt>
                <c:pt idx="139" formatCode="0.000">
                  <c:v>2.25</c:v>
                </c:pt>
                <c:pt idx="140" formatCode="0.000">
                  <c:v>2.5</c:v>
                </c:pt>
                <c:pt idx="141" formatCode="0.000">
                  <c:v>2.75</c:v>
                </c:pt>
                <c:pt idx="142" formatCode="0.000">
                  <c:v>3</c:v>
                </c:pt>
                <c:pt idx="143" formatCode="0.000">
                  <c:v>3.25</c:v>
                </c:pt>
                <c:pt idx="144" formatCode="0.000">
                  <c:v>3.5</c:v>
                </c:pt>
                <c:pt idx="145" formatCode="0.000">
                  <c:v>4</c:v>
                </c:pt>
                <c:pt idx="146" formatCode="0.000">
                  <c:v>4.5</c:v>
                </c:pt>
                <c:pt idx="147" formatCode="0.000">
                  <c:v>5</c:v>
                </c:pt>
                <c:pt idx="148" formatCode="0.000">
                  <c:v>5.5</c:v>
                </c:pt>
                <c:pt idx="149" formatCode="0.000">
                  <c:v>6</c:v>
                </c:pt>
                <c:pt idx="150" formatCode="0.000">
                  <c:v>6.5</c:v>
                </c:pt>
                <c:pt idx="151" formatCode="0.000">
                  <c:v>7</c:v>
                </c:pt>
                <c:pt idx="152" formatCode="0.000">
                  <c:v>7.5</c:v>
                </c:pt>
                <c:pt idx="153" formatCode="0.000">
                  <c:v>8</c:v>
                </c:pt>
                <c:pt idx="154" formatCode="0.000">
                  <c:v>8.5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18.75</c:v>
                </c:pt>
                <c:pt idx="164" formatCode="0.000">
                  <c:v>20</c:v>
                </c:pt>
                <c:pt idx="165" formatCode="0.000">
                  <c:v>22.5</c:v>
                </c:pt>
                <c:pt idx="166" formatCode="0.000">
                  <c:v>25</c:v>
                </c:pt>
                <c:pt idx="167" formatCode="0.000">
                  <c:v>27.5</c:v>
                </c:pt>
                <c:pt idx="168" formatCode="0.000">
                  <c:v>30</c:v>
                </c:pt>
                <c:pt idx="169" formatCode="0.000">
                  <c:v>32.5</c:v>
                </c:pt>
                <c:pt idx="170" formatCode="0.000">
                  <c:v>35</c:v>
                </c:pt>
                <c:pt idx="171" formatCode="0.000">
                  <c:v>40</c:v>
                </c:pt>
                <c:pt idx="172" formatCode="0.000">
                  <c:v>45</c:v>
                </c:pt>
                <c:pt idx="173" formatCode="0.000">
                  <c:v>50</c:v>
                </c:pt>
                <c:pt idx="174" formatCode="0.000">
                  <c:v>55</c:v>
                </c:pt>
                <c:pt idx="175" formatCode="0.000">
                  <c:v>60</c:v>
                </c:pt>
                <c:pt idx="176" formatCode="0.000">
                  <c:v>65</c:v>
                </c:pt>
                <c:pt idx="177" formatCode="0.000">
                  <c:v>70</c:v>
                </c:pt>
                <c:pt idx="178" formatCode="0.000">
                  <c:v>75</c:v>
                </c:pt>
                <c:pt idx="179" formatCode="0.000">
                  <c:v>80</c:v>
                </c:pt>
                <c:pt idx="180" formatCode="0.000">
                  <c:v>85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187.5</c:v>
                </c:pt>
                <c:pt idx="190" formatCode="0.000">
                  <c:v>200</c:v>
                </c:pt>
                <c:pt idx="191" formatCode="0.000">
                  <c:v>225</c:v>
                </c:pt>
                <c:pt idx="192" formatCode="0.000">
                  <c:v>250</c:v>
                </c:pt>
                <c:pt idx="193" formatCode="0.000">
                  <c:v>275</c:v>
                </c:pt>
                <c:pt idx="194" formatCode="0.000">
                  <c:v>300</c:v>
                </c:pt>
                <c:pt idx="195" formatCode="0.000">
                  <c:v>325</c:v>
                </c:pt>
                <c:pt idx="196" formatCode="0.000">
                  <c:v>350</c:v>
                </c:pt>
                <c:pt idx="197" formatCode="0.000">
                  <c:v>400</c:v>
                </c:pt>
                <c:pt idx="198" formatCode="0.000">
                  <c:v>450</c:v>
                </c:pt>
                <c:pt idx="199" formatCode="0.000">
                  <c:v>500</c:v>
                </c:pt>
                <c:pt idx="200" formatCode="0.000">
                  <c:v>550</c:v>
                </c:pt>
                <c:pt idx="201" formatCode="0.000">
                  <c:v>600</c:v>
                </c:pt>
                <c:pt idx="202" formatCode="0.000">
                  <c:v>650</c:v>
                </c:pt>
                <c:pt idx="203" formatCode="0.000">
                  <c:v>700</c:v>
                </c:pt>
                <c:pt idx="204" formatCode="0.000">
                  <c:v>750</c:v>
                </c:pt>
                <c:pt idx="205" formatCode="0.000">
                  <c:v>800</c:v>
                </c:pt>
                <c:pt idx="206" formatCode="0.000">
                  <c:v>850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srim20Ne_C!$M$20:$M$228</c:f>
              <c:numCache>
                <c:formatCode>0.000</c:formatCode>
                <c:ptCount val="209"/>
                <c:pt idx="0">
                  <c:v>6.0000000000000006E-4</c:v>
                </c:pt>
                <c:pt idx="1">
                  <c:v>6.0000000000000006E-4</c:v>
                </c:pt>
                <c:pt idx="2">
                  <c:v>6.0000000000000006E-4</c:v>
                </c:pt>
                <c:pt idx="3">
                  <c:v>6.9999999999999999E-4</c:v>
                </c:pt>
                <c:pt idx="4">
                  <c:v>6.9999999999999999E-4</c:v>
                </c:pt>
                <c:pt idx="5">
                  <c:v>6.9999999999999999E-4</c:v>
                </c:pt>
                <c:pt idx="6">
                  <c:v>8.0000000000000004E-4</c:v>
                </c:pt>
                <c:pt idx="7">
                  <c:v>8.0000000000000004E-4</c:v>
                </c:pt>
                <c:pt idx="8">
                  <c:v>8.0000000000000004E-4</c:v>
                </c:pt>
                <c:pt idx="9">
                  <c:v>8.9999999999999998E-4</c:v>
                </c:pt>
                <c:pt idx="10">
                  <c:v>8.9999999999999998E-4</c:v>
                </c:pt>
                <c:pt idx="11">
                  <c:v>1E-3</c:v>
                </c:pt>
                <c:pt idx="12">
                  <c:v>1E-3</c:v>
                </c:pt>
                <c:pt idx="13">
                  <c:v>1E-3</c:v>
                </c:pt>
                <c:pt idx="14">
                  <c:v>1.0999999999999998E-3</c:v>
                </c:pt>
                <c:pt idx="15">
                  <c:v>1.2000000000000001E-3</c:v>
                </c:pt>
                <c:pt idx="16">
                  <c:v>1.2999999999999999E-3</c:v>
                </c:pt>
                <c:pt idx="17">
                  <c:v>1.2999999999999999E-3</c:v>
                </c:pt>
                <c:pt idx="18">
                  <c:v>1.4E-3</c:v>
                </c:pt>
                <c:pt idx="19">
                  <c:v>1.5E-3</c:v>
                </c:pt>
                <c:pt idx="20">
                  <c:v>1.6000000000000001E-3</c:v>
                </c:pt>
                <c:pt idx="21">
                  <c:v>1.6000000000000001E-3</c:v>
                </c:pt>
                <c:pt idx="22">
                  <c:v>1.7000000000000001E-3</c:v>
                </c:pt>
                <c:pt idx="23">
                  <c:v>1.8E-3</c:v>
                </c:pt>
                <c:pt idx="24">
                  <c:v>1.8E-3</c:v>
                </c:pt>
                <c:pt idx="25">
                  <c:v>1.9E-3</c:v>
                </c:pt>
                <c:pt idx="26">
                  <c:v>2E-3</c:v>
                </c:pt>
                <c:pt idx="27">
                  <c:v>2.1999999999999997E-3</c:v>
                </c:pt>
                <c:pt idx="28">
                  <c:v>2.3E-3</c:v>
                </c:pt>
                <c:pt idx="29">
                  <c:v>2.5000000000000001E-3</c:v>
                </c:pt>
                <c:pt idx="30">
                  <c:v>2.5999999999999999E-3</c:v>
                </c:pt>
                <c:pt idx="31">
                  <c:v>2.8E-3</c:v>
                </c:pt>
                <c:pt idx="32">
                  <c:v>2.9000000000000002E-3</c:v>
                </c:pt>
                <c:pt idx="33">
                  <c:v>3.0999999999999999E-3</c:v>
                </c:pt>
                <c:pt idx="34">
                  <c:v>3.2000000000000002E-3</c:v>
                </c:pt>
                <c:pt idx="35">
                  <c:v>3.5000000000000005E-3</c:v>
                </c:pt>
                <c:pt idx="36">
                  <c:v>3.8E-3</c:v>
                </c:pt>
                <c:pt idx="37">
                  <c:v>4.0000000000000001E-3</c:v>
                </c:pt>
                <c:pt idx="38">
                  <c:v>4.3E-3</c:v>
                </c:pt>
                <c:pt idx="39">
                  <c:v>4.4999999999999997E-3</c:v>
                </c:pt>
                <c:pt idx="40">
                  <c:v>4.8000000000000004E-3</c:v>
                </c:pt>
                <c:pt idx="41">
                  <c:v>5.3E-3</c:v>
                </c:pt>
                <c:pt idx="42">
                  <c:v>5.8000000000000005E-3</c:v>
                </c:pt>
                <c:pt idx="43">
                  <c:v>6.3E-3</c:v>
                </c:pt>
                <c:pt idx="44">
                  <c:v>6.7000000000000002E-3</c:v>
                </c:pt>
                <c:pt idx="45">
                  <c:v>7.1999999999999998E-3</c:v>
                </c:pt>
                <c:pt idx="46">
                  <c:v>7.7000000000000002E-3</c:v>
                </c:pt>
                <c:pt idx="47">
                  <c:v>8.0999999999999996E-3</c:v>
                </c:pt>
                <c:pt idx="48">
                  <c:v>8.6E-3</c:v>
                </c:pt>
                <c:pt idx="49">
                  <c:v>8.9999999999999993E-3</c:v>
                </c:pt>
                <c:pt idx="50">
                  <c:v>9.4000000000000004E-3</c:v>
                </c:pt>
                <c:pt idx="51">
                  <c:v>9.9000000000000008E-3</c:v>
                </c:pt>
                <c:pt idx="52">
                  <c:v>1.0699999999999999E-2</c:v>
                </c:pt>
                <c:pt idx="53">
                  <c:v>1.18E-2</c:v>
                </c:pt>
                <c:pt idx="54">
                  <c:v>1.2800000000000001E-2</c:v>
                </c:pt>
                <c:pt idx="55">
                  <c:v>1.3800000000000002E-2</c:v>
                </c:pt>
                <c:pt idx="56">
                  <c:v>1.47E-2</c:v>
                </c:pt>
                <c:pt idx="57">
                  <c:v>1.5599999999999999E-2</c:v>
                </c:pt>
                <c:pt idx="58">
                  <c:v>1.6500000000000001E-2</c:v>
                </c:pt>
                <c:pt idx="59">
                  <c:v>1.7399999999999999E-2</c:v>
                </c:pt>
                <c:pt idx="60">
                  <c:v>1.83E-2</c:v>
                </c:pt>
                <c:pt idx="61">
                  <c:v>1.9900000000000001E-2</c:v>
                </c:pt>
                <c:pt idx="62">
                  <c:v>2.1399999999999999E-2</c:v>
                </c:pt>
                <c:pt idx="63">
                  <c:v>2.2800000000000001E-2</c:v>
                </c:pt>
                <c:pt idx="64">
                  <c:v>2.41E-2</c:v>
                </c:pt>
                <c:pt idx="65">
                  <c:v>2.5399999999999999E-2</c:v>
                </c:pt>
                <c:pt idx="66">
                  <c:v>2.6600000000000002E-2</c:v>
                </c:pt>
                <c:pt idx="67">
                  <c:v>2.8899999999999999E-2</c:v>
                </c:pt>
                <c:pt idx="68">
                  <c:v>3.1E-2</c:v>
                </c:pt>
                <c:pt idx="69">
                  <c:v>3.3100000000000004E-2</c:v>
                </c:pt>
                <c:pt idx="70">
                  <c:v>3.4999999999999996E-2</c:v>
                </c:pt>
                <c:pt idx="71">
                  <c:v>3.6799999999999999E-2</c:v>
                </c:pt>
                <c:pt idx="72">
                  <c:v>3.85E-2</c:v>
                </c:pt>
                <c:pt idx="73">
                  <c:v>4.0100000000000004E-2</c:v>
                </c:pt>
                <c:pt idx="74">
                  <c:v>4.1700000000000001E-2</c:v>
                </c:pt>
                <c:pt idx="75">
                  <c:v>4.3200000000000002E-2</c:v>
                </c:pt>
                <c:pt idx="76">
                  <c:v>4.4600000000000001E-2</c:v>
                </c:pt>
                <c:pt idx="77">
                  <c:v>4.5999999999999999E-2</c:v>
                </c:pt>
                <c:pt idx="78">
                  <c:v>4.8599999999999997E-2</c:v>
                </c:pt>
                <c:pt idx="79">
                  <c:v>5.16E-2</c:v>
                </c:pt>
                <c:pt idx="80">
                  <c:v>5.4300000000000001E-2</c:v>
                </c:pt>
                <c:pt idx="81">
                  <c:v>5.6699999999999993E-2</c:v>
                </c:pt>
                <c:pt idx="82">
                  <c:v>5.8999999999999997E-2</c:v>
                </c:pt>
                <c:pt idx="83">
                  <c:v>6.0999999999999999E-2</c:v>
                </c:pt>
                <c:pt idx="84">
                  <c:v>6.2899999999999998E-2</c:v>
                </c:pt>
                <c:pt idx="85">
                  <c:v>6.4600000000000005E-2</c:v>
                </c:pt>
                <c:pt idx="86">
                  <c:v>6.6200000000000009E-2</c:v>
                </c:pt>
                <c:pt idx="87">
                  <c:v>6.93E-2</c:v>
                </c:pt>
                <c:pt idx="88">
                  <c:v>7.1899999999999992E-2</c:v>
                </c:pt>
                <c:pt idx="89">
                  <c:v>7.4200000000000002E-2</c:v>
                </c:pt>
                <c:pt idx="90">
                  <c:v>7.6200000000000004E-2</c:v>
                </c:pt>
                <c:pt idx="91">
                  <c:v>7.8E-2</c:v>
                </c:pt>
                <c:pt idx="92">
                  <c:v>7.9600000000000004E-2</c:v>
                </c:pt>
                <c:pt idx="93">
                  <c:v>8.2699999999999996E-2</c:v>
                </c:pt>
                <c:pt idx="94">
                  <c:v>8.5400000000000004E-2</c:v>
                </c:pt>
                <c:pt idx="95">
                  <c:v>8.7599999999999997E-2</c:v>
                </c:pt>
                <c:pt idx="96">
                  <c:v>8.9499999999999996E-2</c:v>
                </c:pt>
                <c:pt idx="97">
                  <c:v>9.1200000000000003E-2</c:v>
                </c:pt>
                <c:pt idx="98">
                  <c:v>9.2700000000000005E-2</c:v>
                </c:pt>
                <c:pt idx="99">
                  <c:v>9.4099999999999989E-2</c:v>
                </c:pt>
                <c:pt idx="100">
                  <c:v>9.5299999999999996E-2</c:v>
                </c:pt>
                <c:pt idx="101">
                  <c:v>9.6500000000000002E-2</c:v>
                </c:pt>
                <c:pt idx="102">
                  <c:v>9.7500000000000003E-2</c:v>
                </c:pt>
                <c:pt idx="103">
                  <c:v>9.8500000000000004E-2</c:v>
                </c:pt>
                <c:pt idx="104">
                  <c:v>0.1008</c:v>
                </c:pt>
                <c:pt idx="105">
                  <c:v>0.1036</c:v>
                </c:pt>
                <c:pt idx="106">
                  <c:v>0.10600000000000001</c:v>
                </c:pt>
                <c:pt idx="107">
                  <c:v>0.1082</c:v>
                </c:pt>
                <c:pt idx="108">
                  <c:v>0.1101</c:v>
                </c:pt>
                <c:pt idx="109">
                  <c:v>0.1119</c:v>
                </c:pt>
                <c:pt idx="110">
                  <c:v>0.1135</c:v>
                </c:pt>
                <c:pt idx="111">
                  <c:v>0.11510000000000001</c:v>
                </c:pt>
                <c:pt idx="112">
                  <c:v>0.11650000000000001</c:v>
                </c:pt>
                <c:pt idx="113">
                  <c:v>0.1207</c:v>
                </c:pt>
                <c:pt idx="114">
                  <c:v>0.12450000000000001</c:v>
                </c:pt>
                <c:pt idx="115">
                  <c:v>0.128</c:v>
                </c:pt>
                <c:pt idx="116">
                  <c:v>0.1313</c:v>
                </c:pt>
                <c:pt idx="117">
                  <c:v>0.1343</c:v>
                </c:pt>
                <c:pt idx="118">
                  <c:v>0.13720000000000002</c:v>
                </c:pt>
                <c:pt idx="119">
                  <c:v>0.14679999999999999</c:v>
                </c:pt>
                <c:pt idx="120">
                  <c:v>0.15560000000000002</c:v>
                </c:pt>
                <c:pt idx="121">
                  <c:v>0.16370000000000001</c:v>
                </c:pt>
                <c:pt idx="122">
                  <c:v>0.1714</c:v>
                </c:pt>
                <c:pt idx="123">
                  <c:v>0.17880000000000001</c:v>
                </c:pt>
                <c:pt idx="124">
                  <c:v>0.18590000000000001</c:v>
                </c:pt>
                <c:pt idx="125">
                  <c:v>0.1928</c:v>
                </c:pt>
                <c:pt idx="126">
                  <c:v>0.19950000000000001</c:v>
                </c:pt>
                <c:pt idx="127">
                  <c:v>0.20610000000000001</c:v>
                </c:pt>
                <c:pt idx="128">
                  <c:v>0.21249999999999999</c:v>
                </c:pt>
                <c:pt idx="129">
                  <c:v>0.21890000000000001</c:v>
                </c:pt>
                <c:pt idx="130">
                  <c:v>0.2424</c:v>
                </c:pt>
                <c:pt idx="131">
                  <c:v>0.27629999999999999</c:v>
                </c:pt>
                <c:pt idx="132">
                  <c:v>0.30790000000000001</c:v>
                </c:pt>
                <c:pt idx="133">
                  <c:v>0.33789999999999998</c:v>
                </c:pt>
                <c:pt idx="134">
                  <c:v>0.3669</c:v>
                </c:pt>
                <c:pt idx="135">
                  <c:v>0.3952</c:v>
                </c:pt>
                <c:pt idx="136">
                  <c:v>0.42279999999999995</c:v>
                </c:pt>
                <c:pt idx="137">
                  <c:v>0.45010000000000006</c:v>
                </c:pt>
                <c:pt idx="138">
                  <c:v>0.47709999999999997</c:v>
                </c:pt>
                <c:pt idx="139">
                  <c:v>0.57669999999999999</c:v>
                </c:pt>
                <c:pt idx="140">
                  <c:v>0.66870000000000007</c:v>
                </c:pt>
                <c:pt idx="141">
                  <c:v>0.75639999999999996</c:v>
                </c:pt>
                <c:pt idx="142">
                  <c:v>0.84139999999999993</c:v>
                </c:pt>
                <c:pt idx="143">
                  <c:v>0.92449999999999988</c:v>
                </c:pt>
                <c:pt idx="144" formatCode="0.00">
                  <c:v>1.01</c:v>
                </c:pt>
                <c:pt idx="145" formatCode="0.00">
                  <c:v>1.31</c:v>
                </c:pt>
                <c:pt idx="146" formatCode="0.00">
                  <c:v>1.59</c:v>
                </c:pt>
                <c:pt idx="147" formatCode="0.00">
                  <c:v>1.85</c:v>
                </c:pt>
                <c:pt idx="148" formatCode="0.00">
                  <c:v>2.11</c:v>
                </c:pt>
                <c:pt idx="149" formatCode="0.00">
                  <c:v>2.37</c:v>
                </c:pt>
                <c:pt idx="150" formatCode="0.00">
                  <c:v>2.63</c:v>
                </c:pt>
                <c:pt idx="151" formatCode="0.00">
                  <c:v>2.89</c:v>
                </c:pt>
                <c:pt idx="152" formatCode="0.00">
                  <c:v>3.16</c:v>
                </c:pt>
                <c:pt idx="153" formatCode="0.00">
                  <c:v>3.42</c:v>
                </c:pt>
                <c:pt idx="154" formatCode="0.00">
                  <c:v>3.69</c:v>
                </c:pt>
                <c:pt idx="155" formatCode="0.00">
                  <c:v>3.97</c:v>
                </c:pt>
                <c:pt idx="156" formatCode="0.00">
                  <c:v>5.01</c:v>
                </c:pt>
                <c:pt idx="157" formatCode="0.00">
                  <c:v>6.52</c:v>
                </c:pt>
                <c:pt idx="158" formatCode="0.00">
                  <c:v>7.95</c:v>
                </c:pt>
                <c:pt idx="159" formatCode="0.00">
                  <c:v>9.34</c:v>
                </c:pt>
                <c:pt idx="160" formatCode="0.00">
                  <c:v>10.72</c:v>
                </c:pt>
                <c:pt idx="161" formatCode="0.00">
                  <c:v>12.1</c:v>
                </c:pt>
                <c:pt idx="162" formatCode="0.00">
                  <c:v>13.49</c:v>
                </c:pt>
                <c:pt idx="163" formatCode="0.00">
                  <c:v>14.9</c:v>
                </c:pt>
                <c:pt idx="164" formatCode="0.00">
                  <c:v>16.309999999999999</c:v>
                </c:pt>
                <c:pt idx="165" formatCode="0.00">
                  <c:v>21.66</c:v>
                </c:pt>
                <c:pt idx="166" formatCode="0.00">
                  <c:v>26.67</c:v>
                </c:pt>
                <c:pt idx="167" formatCode="0.00">
                  <c:v>31.54</c:v>
                </c:pt>
                <c:pt idx="168" formatCode="0.00">
                  <c:v>36.380000000000003</c:v>
                </c:pt>
                <c:pt idx="169" formatCode="0.00">
                  <c:v>41.24</c:v>
                </c:pt>
                <c:pt idx="170" formatCode="0.00">
                  <c:v>46.13</c:v>
                </c:pt>
                <c:pt idx="171" formatCode="0.00">
                  <c:v>64.39</c:v>
                </c:pt>
                <c:pt idx="172" formatCode="0.00">
                  <c:v>81.349999999999994</c:v>
                </c:pt>
                <c:pt idx="173" formatCode="0.00">
                  <c:v>97.85</c:v>
                </c:pt>
                <c:pt idx="174" formatCode="0.00">
                  <c:v>114.23</c:v>
                </c:pt>
                <c:pt idx="175" formatCode="0.00">
                  <c:v>130.63</c:v>
                </c:pt>
                <c:pt idx="176" formatCode="0.00">
                  <c:v>147.13999999999999</c:v>
                </c:pt>
                <c:pt idx="177" formatCode="0.00">
                  <c:v>163.79</c:v>
                </c:pt>
                <c:pt idx="178" formatCode="0.00">
                  <c:v>180.61</c:v>
                </c:pt>
                <c:pt idx="179" formatCode="0.00">
                  <c:v>197.6</c:v>
                </c:pt>
                <c:pt idx="180" formatCode="0.00">
                  <c:v>214.76</c:v>
                </c:pt>
                <c:pt idx="181" formatCode="0.00">
                  <c:v>232.11</c:v>
                </c:pt>
                <c:pt idx="182" formatCode="0.00">
                  <c:v>298.12</c:v>
                </c:pt>
                <c:pt idx="183" formatCode="0.00">
                  <c:v>391.83</c:v>
                </c:pt>
                <c:pt idx="184" formatCode="0.00">
                  <c:v>479.36</c:v>
                </c:pt>
                <c:pt idx="185" formatCode="0.00">
                  <c:v>563.91999999999996</c:v>
                </c:pt>
                <c:pt idx="186" formatCode="0.00">
                  <c:v>646.9</c:v>
                </c:pt>
                <c:pt idx="187" formatCode="0.00">
                  <c:v>729.01</c:v>
                </c:pt>
                <c:pt idx="188" formatCode="0.00">
                  <c:v>810.61</c:v>
                </c:pt>
                <c:pt idx="189" formatCode="0.00">
                  <c:v>891.92</c:v>
                </c:pt>
                <c:pt idx="190" formatCode="0.00">
                  <c:v>973.03</c:v>
                </c:pt>
                <c:pt idx="191" formatCode="0.00">
                  <c:v>1280</c:v>
                </c:pt>
                <c:pt idx="192" formatCode="0.0">
                  <c:v>1550</c:v>
                </c:pt>
                <c:pt idx="193" formatCode="0.0">
                  <c:v>1810</c:v>
                </c:pt>
                <c:pt idx="194" formatCode="0.0">
                  <c:v>2070</c:v>
                </c:pt>
                <c:pt idx="195" formatCode="0.0">
                  <c:v>2320</c:v>
                </c:pt>
                <c:pt idx="196" formatCode="0.0">
                  <c:v>2560</c:v>
                </c:pt>
                <c:pt idx="197" formatCode="0.0">
                  <c:v>3430</c:v>
                </c:pt>
                <c:pt idx="198" formatCode="0.0">
                  <c:v>4210</c:v>
                </c:pt>
                <c:pt idx="199" formatCode="0.0">
                  <c:v>4930</c:v>
                </c:pt>
                <c:pt idx="200" formatCode="0.0">
                  <c:v>5610</c:v>
                </c:pt>
                <c:pt idx="201" formatCode="0.0">
                  <c:v>6260</c:v>
                </c:pt>
                <c:pt idx="202" formatCode="0.0">
                  <c:v>6890</c:v>
                </c:pt>
                <c:pt idx="203" formatCode="0.0">
                  <c:v>7490</c:v>
                </c:pt>
                <c:pt idx="204" formatCode="0.0">
                  <c:v>8070</c:v>
                </c:pt>
                <c:pt idx="205" formatCode="0.0">
                  <c:v>8640</c:v>
                </c:pt>
                <c:pt idx="206" formatCode="0.0">
                  <c:v>9190</c:v>
                </c:pt>
                <c:pt idx="207" formatCode="0.0">
                  <c:v>9730</c:v>
                </c:pt>
                <c:pt idx="208" formatCode="0.0">
                  <c:v>11710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DB8-4C59-B4BB-BBA93D2A202C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srim20Ne_C!$D$20:$D$228</c:f>
              <c:numCache>
                <c:formatCode>0.000000</c:formatCode>
                <c:ptCount val="209"/>
                <c:pt idx="0">
                  <c:v>9.999949999999999E-6</c:v>
                </c:pt>
                <c:pt idx="1">
                  <c:v>1.1249950000000001E-5</c:v>
                </c:pt>
                <c:pt idx="2">
                  <c:v>1.2499949999999999E-5</c:v>
                </c:pt>
                <c:pt idx="3">
                  <c:v>1.374995E-5</c:v>
                </c:pt>
                <c:pt idx="4">
                  <c:v>1.499995E-5</c:v>
                </c:pt>
                <c:pt idx="5">
                  <c:v>1.6249950000000002E-5</c:v>
                </c:pt>
                <c:pt idx="6">
                  <c:v>1.7499950000000002E-5</c:v>
                </c:pt>
                <c:pt idx="7">
                  <c:v>1.8749950000000002E-5</c:v>
                </c:pt>
                <c:pt idx="8">
                  <c:v>1.9999950000000002E-5</c:v>
                </c:pt>
                <c:pt idx="9">
                  <c:v>2.2499950000000001E-5</c:v>
                </c:pt>
                <c:pt idx="10" formatCode="0.00000">
                  <c:v>2.4999950000000001E-5</c:v>
                </c:pt>
                <c:pt idx="11" formatCode="0.00000">
                  <c:v>2.7499950000000001E-5</c:v>
                </c:pt>
                <c:pt idx="12" formatCode="0.00000">
                  <c:v>2.9999950000000001E-5</c:v>
                </c:pt>
                <c:pt idx="13" formatCode="0.00000">
                  <c:v>3.249995E-5</c:v>
                </c:pt>
                <c:pt idx="14" formatCode="0.00000">
                  <c:v>3.499995E-5</c:v>
                </c:pt>
                <c:pt idx="15" formatCode="0.00000">
                  <c:v>3.999995E-5</c:v>
                </c:pt>
                <c:pt idx="16" formatCode="0.00000">
                  <c:v>4.4999950000000006E-5</c:v>
                </c:pt>
                <c:pt idx="17" formatCode="0.00000">
                  <c:v>4.9999950000000006E-5</c:v>
                </c:pt>
                <c:pt idx="18" formatCode="0.00000">
                  <c:v>5.5000000000000002E-5</c:v>
                </c:pt>
                <c:pt idx="19" formatCode="0.00000">
                  <c:v>5.9999999999999995E-5</c:v>
                </c:pt>
                <c:pt idx="20" formatCode="0.00000">
                  <c:v>6.4999999999999994E-5</c:v>
                </c:pt>
                <c:pt idx="21" formatCode="0.00000">
                  <c:v>6.9999999999999994E-5</c:v>
                </c:pt>
                <c:pt idx="22" formatCode="0.00000">
                  <c:v>7.5000000000000007E-5</c:v>
                </c:pt>
                <c:pt idx="23" formatCode="0.00000">
                  <c:v>8.0000000000000007E-5</c:v>
                </c:pt>
                <c:pt idx="24" formatCode="0.00000">
                  <c:v>8.4999999999999993E-5</c:v>
                </c:pt>
                <c:pt idx="25" formatCode="0.00000">
                  <c:v>8.9999999999999992E-5</c:v>
                </c:pt>
                <c:pt idx="26" formatCode="0.00000">
                  <c:v>1E-4</c:v>
                </c:pt>
                <c:pt idx="27" formatCode="0.00000">
                  <c:v>1.125E-4</c:v>
                </c:pt>
                <c:pt idx="28" formatCode="0.00000">
                  <c:v>1.25E-4</c:v>
                </c:pt>
                <c:pt idx="29" formatCode="0.00000">
                  <c:v>1.3749999999999998E-4</c:v>
                </c:pt>
                <c:pt idx="30" formatCode="0.00000">
                  <c:v>1.5000000000000001E-4</c:v>
                </c:pt>
                <c:pt idx="31" formatCode="0.00000">
                  <c:v>1.6249999999999999E-4</c:v>
                </c:pt>
                <c:pt idx="32" formatCode="0.00000">
                  <c:v>1.75E-4</c:v>
                </c:pt>
                <c:pt idx="33" formatCode="0.00000">
                  <c:v>1.875E-4</c:v>
                </c:pt>
                <c:pt idx="34" formatCode="0.00000">
                  <c:v>2.0000000000000001E-4</c:v>
                </c:pt>
                <c:pt idx="35" formatCode="0.00000">
                  <c:v>2.2499999999999999E-4</c:v>
                </c:pt>
                <c:pt idx="36" formatCode="0.00000">
                  <c:v>2.5000000000000001E-4</c:v>
                </c:pt>
                <c:pt idx="37" formatCode="0.00000">
                  <c:v>2.7499999999999996E-4</c:v>
                </c:pt>
                <c:pt idx="38" formatCode="0.00000">
                  <c:v>3.0000000000000003E-4</c:v>
                </c:pt>
                <c:pt idx="39" formatCode="0.00000">
                  <c:v>3.2499999999999999E-4</c:v>
                </c:pt>
                <c:pt idx="40" formatCode="0.00000">
                  <c:v>3.5E-4</c:v>
                </c:pt>
                <c:pt idx="41" formatCode="0.00000">
                  <c:v>4.0000000000000002E-4</c:v>
                </c:pt>
                <c:pt idx="42" formatCode="0.00000">
                  <c:v>4.4999999999999999E-4</c:v>
                </c:pt>
                <c:pt idx="43" formatCode="0.00000">
                  <c:v>5.0000000000000001E-4</c:v>
                </c:pt>
                <c:pt idx="44" formatCode="0.00000">
                  <c:v>5.4999999999999992E-4</c:v>
                </c:pt>
                <c:pt idx="45" formatCode="0.00000">
                  <c:v>6.0000000000000006E-4</c:v>
                </c:pt>
                <c:pt idx="46" formatCode="0.00000">
                  <c:v>6.4999999999999997E-4</c:v>
                </c:pt>
                <c:pt idx="47" formatCode="0.00000">
                  <c:v>6.9999999999999999E-4</c:v>
                </c:pt>
                <c:pt idx="48" formatCode="0.00000">
                  <c:v>7.5000000000000002E-4</c:v>
                </c:pt>
                <c:pt idx="49" formatCode="0.00000">
                  <c:v>8.0000000000000004E-4</c:v>
                </c:pt>
                <c:pt idx="50" formatCode="0.00000">
                  <c:v>8.5000000000000006E-4</c:v>
                </c:pt>
                <c:pt idx="51" formatCode="0.00000">
                  <c:v>8.9999999999999998E-4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1.6250000000000001E-3</c:v>
                </c:pt>
                <c:pt idx="58" formatCode="0.00000">
                  <c:v>1.7500000000000003E-3</c:v>
                </c:pt>
                <c:pt idx="59" formatCode="0.00000">
                  <c:v>1.8749999999999999E-3</c:v>
                </c:pt>
                <c:pt idx="60" formatCode="0.00000">
                  <c:v>2E-3</c:v>
                </c:pt>
                <c:pt idx="61" formatCode="0.00000">
                  <c:v>2.2499999999999998E-3</c:v>
                </c:pt>
                <c:pt idx="62" formatCode="0.00000">
                  <c:v>2.5000000000000001E-3</c:v>
                </c:pt>
                <c:pt idx="63" formatCode="0.00000">
                  <c:v>2.7499999999999998E-3</c:v>
                </c:pt>
                <c:pt idx="64" formatCode="0.00000">
                  <c:v>3.0000000000000001E-3</c:v>
                </c:pt>
                <c:pt idx="65" formatCode="0.00000">
                  <c:v>3.2500000000000003E-3</c:v>
                </c:pt>
                <c:pt idx="66" formatCode="0.00000">
                  <c:v>3.5000000000000005E-3</c:v>
                </c:pt>
                <c:pt idx="67" formatCode="0.00000">
                  <c:v>4.0000000000000001E-3</c:v>
                </c:pt>
                <c:pt idx="68" formatCode="0.00000">
                  <c:v>4.4999999999999997E-3</c:v>
                </c:pt>
                <c:pt idx="69" formatCode="0.00000">
                  <c:v>5.0000000000000001E-3</c:v>
                </c:pt>
                <c:pt idx="70" formatCode="0.00000">
                  <c:v>5.4999999999999997E-3</c:v>
                </c:pt>
                <c:pt idx="71" formatCode="0.00000">
                  <c:v>6.0000000000000001E-3</c:v>
                </c:pt>
                <c:pt idx="72" formatCode="0.00000">
                  <c:v>6.5000000000000006E-3</c:v>
                </c:pt>
                <c:pt idx="73" formatCode="0.00000">
                  <c:v>7.000000000000001E-3</c:v>
                </c:pt>
                <c:pt idx="74" formatCode="0.00000">
                  <c:v>7.4999999999999997E-3</c:v>
                </c:pt>
                <c:pt idx="75" formatCode="0.00000">
                  <c:v>8.0000000000000002E-3</c:v>
                </c:pt>
                <c:pt idx="76" formatCode="0.00000">
                  <c:v>8.5000000000000006E-3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1.3750000000000002E-2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1.7499999999999998E-2</c:v>
                </c:pt>
                <c:pt idx="85" formatCode="0.00000">
                  <c:v>1.8749999999999999E-2</c:v>
                </c:pt>
                <c:pt idx="86" formatCode="0.00000">
                  <c:v>0.02</c:v>
                </c:pt>
                <c:pt idx="87" formatCode="0.000">
                  <c:v>2.2499999999999999E-2</c:v>
                </c:pt>
                <c:pt idx="88" formatCode="0.000">
                  <c:v>2.5000000000000001E-2</c:v>
                </c:pt>
                <c:pt idx="89" formatCode="0.000">
                  <c:v>2.7500000000000004E-2</c:v>
                </c:pt>
                <c:pt idx="90" formatCode="0.000">
                  <c:v>0.03</c:v>
                </c:pt>
                <c:pt idx="91" formatCode="0.000">
                  <c:v>3.2500000000000001E-2</c:v>
                </c:pt>
                <c:pt idx="92" formatCode="0.000">
                  <c:v>3.4999999999999996E-2</c:v>
                </c:pt>
                <c:pt idx="93" formatCode="0.000">
                  <c:v>0.04</c:v>
                </c:pt>
                <c:pt idx="94" formatCode="0.000">
                  <c:v>4.4999999999999998E-2</c:v>
                </c:pt>
                <c:pt idx="95" formatCode="0.000">
                  <c:v>0.05</c:v>
                </c:pt>
                <c:pt idx="96" formatCode="0.000">
                  <c:v>5.5000000000000007E-2</c:v>
                </c:pt>
                <c:pt idx="97" formatCode="0.000">
                  <c:v>0.06</c:v>
                </c:pt>
                <c:pt idx="98" formatCode="0.000">
                  <c:v>6.5000000000000002E-2</c:v>
                </c:pt>
                <c:pt idx="99" formatCode="0.000">
                  <c:v>6.9999999999999993E-2</c:v>
                </c:pt>
                <c:pt idx="100" formatCode="0.000">
                  <c:v>7.4999999999999997E-2</c:v>
                </c:pt>
                <c:pt idx="101" formatCode="0.000">
                  <c:v>0.08</c:v>
                </c:pt>
                <c:pt idx="102" formatCode="0.000">
                  <c:v>8.4999999999999992E-2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0.1875</c:v>
                </c:pt>
                <c:pt idx="112" formatCode="0.000">
                  <c:v>0.2</c:v>
                </c:pt>
                <c:pt idx="113" formatCode="0.000">
                  <c:v>0.22500000000000001</c:v>
                </c:pt>
                <c:pt idx="114" formatCode="0.000">
                  <c:v>0.25</c:v>
                </c:pt>
                <c:pt idx="115" formatCode="0.000">
                  <c:v>0.27500000000000002</c:v>
                </c:pt>
                <c:pt idx="116" formatCode="0.000">
                  <c:v>0.3</c:v>
                </c:pt>
                <c:pt idx="117" formatCode="0.000">
                  <c:v>0.32500000000000001</c:v>
                </c:pt>
                <c:pt idx="118" formatCode="0.000">
                  <c:v>0.35</c:v>
                </c:pt>
                <c:pt idx="119" formatCode="0.000">
                  <c:v>0.4</c:v>
                </c:pt>
                <c:pt idx="120" formatCode="0.000">
                  <c:v>0.45</c:v>
                </c:pt>
                <c:pt idx="121" formatCode="0.000">
                  <c:v>0.5</c:v>
                </c:pt>
                <c:pt idx="122" formatCode="0.000">
                  <c:v>0.55000000000000004</c:v>
                </c:pt>
                <c:pt idx="123" formatCode="0.000">
                  <c:v>0.6</c:v>
                </c:pt>
                <c:pt idx="124" formatCode="0.000">
                  <c:v>0.65</c:v>
                </c:pt>
                <c:pt idx="125" formatCode="0.000">
                  <c:v>0.7</c:v>
                </c:pt>
                <c:pt idx="126" formatCode="0.000">
                  <c:v>0.75</c:v>
                </c:pt>
                <c:pt idx="127" formatCode="0.000">
                  <c:v>0.8</c:v>
                </c:pt>
                <c:pt idx="128" formatCode="0.000">
                  <c:v>0.85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1.875</c:v>
                </c:pt>
                <c:pt idx="138" formatCode="0.000">
                  <c:v>2</c:v>
                </c:pt>
                <c:pt idx="139" formatCode="0.000">
                  <c:v>2.25</c:v>
                </c:pt>
                <c:pt idx="140" formatCode="0.000">
                  <c:v>2.5</c:v>
                </c:pt>
                <c:pt idx="141" formatCode="0.000">
                  <c:v>2.75</c:v>
                </c:pt>
                <c:pt idx="142" formatCode="0.000">
                  <c:v>3</c:v>
                </c:pt>
                <c:pt idx="143" formatCode="0.000">
                  <c:v>3.25</c:v>
                </c:pt>
                <c:pt idx="144" formatCode="0.000">
                  <c:v>3.5</c:v>
                </c:pt>
                <c:pt idx="145" formatCode="0.000">
                  <c:v>4</c:v>
                </c:pt>
                <c:pt idx="146" formatCode="0.000">
                  <c:v>4.5</c:v>
                </c:pt>
                <c:pt idx="147" formatCode="0.000">
                  <c:v>5</c:v>
                </c:pt>
                <c:pt idx="148" formatCode="0.000">
                  <c:v>5.5</c:v>
                </c:pt>
                <c:pt idx="149" formatCode="0.000">
                  <c:v>6</c:v>
                </c:pt>
                <c:pt idx="150" formatCode="0.000">
                  <c:v>6.5</c:v>
                </c:pt>
                <c:pt idx="151" formatCode="0.000">
                  <c:v>7</c:v>
                </c:pt>
                <c:pt idx="152" formatCode="0.000">
                  <c:v>7.5</c:v>
                </c:pt>
                <c:pt idx="153" formatCode="0.000">
                  <c:v>8</c:v>
                </c:pt>
                <c:pt idx="154" formatCode="0.000">
                  <c:v>8.5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18.75</c:v>
                </c:pt>
                <c:pt idx="164" formatCode="0.000">
                  <c:v>20</c:v>
                </c:pt>
                <c:pt idx="165" formatCode="0.000">
                  <c:v>22.5</c:v>
                </c:pt>
                <c:pt idx="166" formatCode="0.000">
                  <c:v>25</c:v>
                </c:pt>
                <c:pt idx="167" formatCode="0.000">
                  <c:v>27.5</c:v>
                </c:pt>
                <c:pt idx="168" formatCode="0.000">
                  <c:v>30</c:v>
                </c:pt>
                <c:pt idx="169" formatCode="0.000">
                  <c:v>32.5</c:v>
                </c:pt>
                <c:pt idx="170" formatCode="0.000">
                  <c:v>35</c:v>
                </c:pt>
                <c:pt idx="171" formatCode="0.000">
                  <c:v>40</c:v>
                </c:pt>
                <c:pt idx="172" formatCode="0.000">
                  <c:v>45</c:v>
                </c:pt>
                <c:pt idx="173" formatCode="0.000">
                  <c:v>50</c:v>
                </c:pt>
                <c:pt idx="174" formatCode="0.000">
                  <c:v>55</c:v>
                </c:pt>
                <c:pt idx="175" formatCode="0.000">
                  <c:v>60</c:v>
                </c:pt>
                <c:pt idx="176" formatCode="0.000">
                  <c:v>65</c:v>
                </c:pt>
                <c:pt idx="177" formatCode="0.000">
                  <c:v>70</c:v>
                </c:pt>
                <c:pt idx="178" formatCode="0.000">
                  <c:v>75</c:v>
                </c:pt>
                <c:pt idx="179" formatCode="0.000">
                  <c:v>80</c:v>
                </c:pt>
                <c:pt idx="180" formatCode="0.000">
                  <c:v>85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187.5</c:v>
                </c:pt>
                <c:pt idx="190" formatCode="0.000">
                  <c:v>200</c:v>
                </c:pt>
                <c:pt idx="191" formatCode="0.000">
                  <c:v>225</c:v>
                </c:pt>
                <c:pt idx="192" formatCode="0.000">
                  <c:v>250</c:v>
                </c:pt>
                <c:pt idx="193" formatCode="0.000">
                  <c:v>275</c:v>
                </c:pt>
                <c:pt idx="194" formatCode="0.000">
                  <c:v>300</c:v>
                </c:pt>
                <c:pt idx="195" formatCode="0.000">
                  <c:v>325</c:v>
                </c:pt>
                <c:pt idx="196" formatCode="0.000">
                  <c:v>350</c:v>
                </c:pt>
                <c:pt idx="197" formatCode="0.000">
                  <c:v>400</c:v>
                </c:pt>
                <c:pt idx="198" formatCode="0.000">
                  <c:v>450</c:v>
                </c:pt>
                <c:pt idx="199" formatCode="0.000">
                  <c:v>500</c:v>
                </c:pt>
                <c:pt idx="200" formatCode="0.000">
                  <c:v>550</c:v>
                </c:pt>
                <c:pt idx="201" formatCode="0.000">
                  <c:v>600</c:v>
                </c:pt>
                <c:pt idx="202" formatCode="0.000">
                  <c:v>650</c:v>
                </c:pt>
                <c:pt idx="203" formatCode="0.000">
                  <c:v>700</c:v>
                </c:pt>
                <c:pt idx="204" formatCode="0.000">
                  <c:v>750</c:v>
                </c:pt>
                <c:pt idx="205" formatCode="0.000">
                  <c:v>800</c:v>
                </c:pt>
                <c:pt idx="206" formatCode="0.000">
                  <c:v>850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srim20Ne_C!$P$20:$P$228</c:f>
              <c:numCache>
                <c:formatCode>0.000</c:formatCode>
                <c:ptCount val="209"/>
                <c:pt idx="0">
                  <c:v>4.0000000000000002E-4</c:v>
                </c:pt>
                <c:pt idx="1">
                  <c:v>4.0000000000000002E-4</c:v>
                </c:pt>
                <c:pt idx="2">
                  <c:v>5.0000000000000001E-4</c:v>
                </c:pt>
                <c:pt idx="3">
                  <c:v>5.0000000000000001E-4</c:v>
                </c:pt>
                <c:pt idx="4">
                  <c:v>5.0000000000000001E-4</c:v>
                </c:pt>
                <c:pt idx="5">
                  <c:v>5.0000000000000001E-4</c:v>
                </c:pt>
                <c:pt idx="6">
                  <c:v>6.0000000000000006E-4</c:v>
                </c:pt>
                <c:pt idx="7">
                  <c:v>6.0000000000000006E-4</c:v>
                </c:pt>
                <c:pt idx="8">
                  <c:v>6.0000000000000006E-4</c:v>
                </c:pt>
                <c:pt idx="9">
                  <c:v>6.0000000000000006E-4</c:v>
                </c:pt>
                <c:pt idx="10">
                  <c:v>6.9999999999999999E-4</c:v>
                </c:pt>
                <c:pt idx="11">
                  <c:v>6.9999999999999999E-4</c:v>
                </c:pt>
                <c:pt idx="12">
                  <c:v>6.9999999999999999E-4</c:v>
                </c:pt>
                <c:pt idx="13">
                  <c:v>8.0000000000000004E-4</c:v>
                </c:pt>
                <c:pt idx="14">
                  <c:v>8.0000000000000004E-4</c:v>
                </c:pt>
                <c:pt idx="15">
                  <c:v>8.9999999999999998E-4</c:v>
                </c:pt>
                <c:pt idx="16">
                  <c:v>8.9999999999999998E-4</c:v>
                </c:pt>
                <c:pt idx="17">
                  <c:v>1E-3</c:v>
                </c:pt>
                <c:pt idx="18">
                  <c:v>1E-3</c:v>
                </c:pt>
                <c:pt idx="19">
                  <c:v>1.0999999999999998E-3</c:v>
                </c:pt>
                <c:pt idx="20">
                  <c:v>1.2000000000000001E-3</c:v>
                </c:pt>
                <c:pt idx="21">
                  <c:v>1.2000000000000001E-3</c:v>
                </c:pt>
                <c:pt idx="22">
                  <c:v>1.2999999999999999E-3</c:v>
                </c:pt>
                <c:pt idx="23">
                  <c:v>1.2999999999999999E-3</c:v>
                </c:pt>
                <c:pt idx="24">
                  <c:v>1.4E-3</c:v>
                </c:pt>
                <c:pt idx="25">
                  <c:v>1.4E-3</c:v>
                </c:pt>
                <c:pt idx="26">
                  <c:v>1.5E-3</c:v>
                </c:pt>
                <c:pt idx="27">
                  <c:v>1.6000000000000001E-3</c:v>
                </c:pt>
                <c:pt idx="28">
                  <c:v>1.7000000000000001E-3</c:v>
                </c:pt>
                <c:pt idx="29">
                  <c:v>1.9E-3</c:v>
                </c:pt>
                <c:pt idx="30">
                  <c:v>2E-3</c:v>
                </c:pt>
                <c:pt idx="31">
                  <c:v>2.1000000000000003E-3</c:v>
                </c:pt>
                <c:pt idx="32">
                  <c:v>2.1999999999999997E-3</c:v>
                </c:pt>
                <c:pt idx="33">
                  <c:v>2.3E-3</c:v>
                </c:pt>
                <c:pt idx="34">
                  <c:v>2.4000000000000002E-3</c:v>
                </c:pt>
                <c:pt idx="35">
                  <c:v>2.5999999999999999E-3</c:v>
                </c:pt>
                <c:pt idx="36">
                  <c:v>2.8E-3</c:v>
                </c:pt>
                <c:pt idx="37">
                  <c:v>3.0000000000000001E-3</c:v>
                </c:pt>
                <c:pt idx="38">
                  <c:v>3.2000000000000002E-3</c:v>
                </c:pt>
                <c:pt idx="39">
                  <c:v>3.4000000000000002E-3</c:v>
                </c:pt>
                <c:pt idx="40">
                  <c:v>3.5999999999999999E-3</c:v>
                </c:pt>
                <c:pt idx="41">
                  <c:v>3.8999999999999998E-3</c:v>
                </c:pt>
                <c:pt idx="42">
                  <c:v>4.3E-3</c:v>
                </c:pt>
                <c:pt idx="43">
                  <c:v>4.5999999999999999E-3</c:v>
                </c:pt>
                <c:pt idx="44">
                  <c:v>5.0000000000000001E-3</c:v>
                </c:pt>
                <c:pt idx="45">
                  <c:v>5.3E-3</c:v>
                </c:pt>
                <c:pt idx="46">
                  <c:v>5.7000000000000002E-3</c:v>
                </c:pt>
                <c:pt idx="47">
                  <c:v>6.0000000000000001E-3</c:v>
                </c:pt>
                <c:pt idx="48">
                  <c:v>6.3E-3</c:v>
                </c:pt>
                <c:pt idx="49">
                  <c:v>6.7000000000000002E-3</c:v>
                </c:pt>
                <c:pt idx="50">
                  <c:v>7.000000000000001E-3</c:v>
                </c:pt>
                <c:pt idx="51">
                  <c:v>7.2999999999999992E-3</c:v>
                </c:pt>
                <c:pt idx="52">
                  <c:v>8.0000000000000002E-3</c:v>
                </c:pt>
                <c:pt idx="53">
                  <c:v>8.7999999999999988E-3</c:v>
                </c:pt>
                <c:pt idx="54">
                  <c:v>9.6000000000000009E-3</c:v>
                </c:pt>
                <c:pt idx="55">
                  <c:v>1.03E-2</c:v>
                </c:pt>
                <c:pt idx="56">
                  <c:v>1.11E-2</c:v>
                </c:pt>
                <c:pt idx="57">
                  <c:v>1.1899999999999999E-2</c:v>
                </c:pt>
                <c:pt idx="58">
                  <c:v>1.26E-2</c:v>
                </c:pt>
                <c:pt idx="59">
                  <c:v>1.34E-2</c:v>
                </c:pt>
                <c:pt idx="60">
                  <c:v>1.4199999999999999E-2</c:v>
                </c:pt>
                <c:pt idx="61">
                  <c:v>1.5599999999999999E-2</c:v>
                </c:pt>
                <c:pt idx="62">
                  <c:v>1.7100000000000001E-2</c:v>
                </c:pt>
                <c:pt idx="63">
                  <c:v>1.84E-2</c:v>
                </c:pt>
                <c:pt idx="64">
                  <c:v>1.9800000000000002E-2</c:v>
                </c:pt>
                <c:pt idx="65">
                  <c:v>2.1100000000000001E-2</c:v>
                </c:pt>
                <c:pt idx="66">
                  <c:v>2.23E-2</c:v>
                </c:pt>
                <c:pt idx="67">
                  <c:v>2.47E-2</c:v>
                </c:pt>
                <c:pt idx="68">
                  <c:v>2.7000000000000003E-2</c:v>
                </c:pt>
                <c:pt idx="69">
                  <c:v>2.9199999999999997E-2</c:v>
                </c:pt>
                <c:pt idx="70">
                  <c:v>3.1300000000000001E-2</c:v>
                </c:pt>
                <c:pt idx="71">
                  <c:v>3.3399999999999999E-2</c:v>
                </c:pt>
                <c:pt idx="72">
                  <c:v>3.5400000000000001E-2</c:v>
                </c:pt>
                <c:pt idx="73">
                  <c:v>3.73E-2</c:v>
                </c:pt>
                <c:pt idx="74">
                  <c:v>3.9199999999999999E-2</c:v>
                </c:pt>
                <c:pt idx="75">
                  <c:v>4.0999999999999995E-2</c:v>
                </c:pt>
                <c:pt idx="76">
                  <c:v>4.2700000000000002E-2</c:v>
                </c:pt>
                <c:pt idx="77">
                  <c:v>4.4400000000000002E-2</c:v>
                </c:pt>
                <c:pt idx="78">
                  <c:v>4.7699999999999999E-2</c:v>
                </c:pt>
                <c:pt idx="79">
                  <c:v>5.1500000000000004E-2</c:v>
                </c:pt>
                <c:pt idx="80">
                  <c:v>5.5100000000000003E-2</c:v>
                </c:pt>
                <c:pt idx="81">
                  <c:v>5.8499999999999996E-2</c:v>
                </c:pt>
                <c:pt idx="82">
                  <c:v>6.1699999999999998E-2</c:v>
                </c:pt>
                <c:pt idx="83">
                  <c:v>6.4600000000000005E-2</c:v>
                </c:pt>
                <c:pt idx="84">
                  <c:v>6.7400000000000002E-2</c:v>
                </c:pt>
                <c:pt idx="85">
                  <c:v>7.0099999999999996E-2</c:v>
                </c:pt>
                <c:pt idx="86">
                  <c:v>7.2499999999999995E-2</c:v>
                </c:pt>
                <c:pt idx="87">
                  <c:v>7.7100000000000002E-2</c:v>
                </c:pt>
                <c:pt idx="88">
                  <c:v>8.1200000000000008E-2</c:v>
                </c:pt>
                <c:pt idx="89">
                  <c:v>8.4900000000000003E-2</c:v>
                </c:pt>
                <c:pt idx="90">
                  <c:v>8.8300000000000003E-2</c:v>
                </c:pt>
                <c:pt idx="91">
                  <c:v>9.1300000000000006E-2</c:v>
                </c:pt>
                <c:pt idx="92">
                  <c:v>9.4099999999999989E-2</c:v>
                </c:pt>
                <c:pt idx="93">
                  <c:v>9.9099999999999994E-2</c:v>
                </c:pt>
                <c:pt idx="94">
                  <c:v>0.10340000000000001</c:v>
                </c:pt>
                <c:pt idx="95">
                  <c:v>0.1072</c:v>
                </c:pt>
                <c:pt idx="96">
                  <c:v>0.1105</c:v>
                </c:pt>
                <c:pt idx="97">
                  <c:v>0.1135</c:v>
                </c:pt>
                <c:pt idx="98">
                  <c:v>0.1162</c:v>
                </c:pt>
                <c:pt idx="99">
                  <c:v>0.1187</c:v>
                </c:pt>
                <c:pt idx="100">
                  <c:v>0.12090000000000001</c:v>
                </c:pt>
                <c:pt idx="101">
                  <c:v>0.123</c:v>
                </c:pt>
                <c:pt idx="102">
                  <c:v>0.12490000000000001</c:v>
                </c:pt>
                <c:pt idx="103">
                  <c:v>0.12669999999999998</c:v>
                </c:pt>
                <c:pt idx="104">
                  <c:v>0.13</c:v>
                </c:pt>
                <c:pt idx="105">
                  <c:v>0.1336</c:v>
                </c:pt>
                <c:pt idx="106">
                  <c:v>0.1368</c:v>
                </c:pt>
                <c:pt idx="107">
                  <c:v>0.1396</c:v>
                </c:pt>
                <c:pt idx="108">
                  <c:v>0.1421</c:v>
                </c:pt>
                <c:pt idx="109">
                  <c:v>0.1444</c:v>
                </c:pt>
                <c:pt idx="110">
                  <c:v>0.14650000000000002</c:v>
                </c:pt>
                <c:pt idx="111">
                  <c:v>0.14850000000000002</c:v>
                </c:pt>
                <c:pt idx="112">
                  <c:v>0.15029999999999999</c:v>
                </c:pt>
                <c:pt idx="113">
                  <c:v>0.1537</c:v>
                </c:pt>
                <c:pt idx="114">
                  <c:v>0.15670000000000001</c:v>
                </c:pt>
                <c:pt idx="115">
                  <c:v>0.15940000000000001</c:v>
                </c:pt>
                <c:pt idx="116">
                  <c:v>0.16189999999999999</c:v>
                </c:pt>
                <c:pt idx="117">
                  <c:v>0.16419999999999998</c:v>
                </c:pt>
                <c:pt idx="118">
                  <c:v>0.16639999999999999</c:v>
                </c:pt>
                <c:pt idx="119">
                  <c:v>0.1704</c:v>
                </c:pt>
                <c:pt idx="120">
                  <c:v>0.17399999999999999</c:v>
                </c:pt>
                <c:pt idx="121">
                  <c:v>0.1774</c:v>
                </c:pt>
                <c:pt idx="122">
                  <c:v>0.18060000000000001</c:v>
                </c:pt>
                <c:pt idx="123">
                  <c:v>0.18360000000000001</c:v>
                </c:pt>
                <c:pt idx="124">
                  <c:v>0.18660000000000002</c:v>
                </c:pt>
                <c:pt idx="125">
                  <c:v>0.18939999999999999</c:v>
                </c:pt>
                <c:pt idx="126">
                  <c:v>0.19209999999999999</c:v>
                </c:pt>
                <c:pt idx="127">
                  <c:v>0.1948</c:v>
                </c:pt>
                <c:pt idx="128">
                  <c:v>0.19739999999999999</c:v>
                </c:pt>
                <c:pt idx="129">
                  <c:v>0.2</c:v>
                </c:pt>
                <c:pt idx="130">
                  <c:v>0.2051</c:v>
                </c:pt>
                <c:pt idx="131">
                  <c:v>0.21139999999999998</c:v>
                </c:pt>
                <c:pt idx="132">
                  <c:v>0.21760000000000002</c:v>
                </c:pt>
                <c:pt idx="133">
                  <c:v>0.22370000000000001</c:v>
                </c:pt>
                <c:pt idx="134">
                  <c:v>0.22999999999999998</c:v>
                </c:pt>
                <c:pt idx="135">
                  <c:v>0.23620000000000002</c:v>
                </c:pt>
                <c:pt idx="136">
                  <c:v>0.24260000000000001</c:v>
                </c:pt>
                <c:pt idx="137">
                  <c:v>0.24900000000000003</c:v>
                </c:pt>
                <c:pt idx="138">
                  <c:v>0.25559999999999999</c:v>
                </c:pt>
                <c:pt idx="139">
                  <c:v>0.26890000000000003</c:v>
                </c:pt>
                <c:pt idx="140">
                  <c:v>0.28270000000000001</c:v>
                </c:pt>
                <c:pt idx="141">
                  <c:v>0.29710000000000003</c:v>
                </c:pt>
                <c:pt idx="142">
                  <c:v>0.31190000000000001</c:v>
                </c:pt>
                <c:pt idx="143">
                  <c:v>0.32730000000000004</c:v>
                </c:pt>
                <c:pt idx="144">
                  <c:v>0.34320000000000001</c:v>
                </c:pt>
                <c:pt idx="145">
                  <c:v>0.37679999999999997</c:v>
                </c:pt>
                <c:pt idx="146">
                  <c:v>0.41260000000000002</c:v>
                </c:pt>
                <c:pt idx="147">
                  <c:v>0.45069999999999999</c:v>
                </c:pt>
                <c:pt idx="148">
                  <c:v>0.49109999999999998</c:v>
                </c:pt>
                <c:pt idx="149">
                  <c:v>0.53390000000000004</c:v>
                </c:pt>
                <c:pt idx="150">
                  <c:v>0.57899999999999996</c:v>
                </c:pt>
                <c:pt idx="151">
                  <c:v>0.62649999999999995</c:v>
                </c:pt>
                <c:pt idx="152">
                  <c:v>0.67630000000000001</c:v>
                </c:pt>
                <c:pt idx="153">
                  <c:v>0.72839999999999994</c:v>
                </c:pt>
                <c:pt idx="154">
                  <c:v>0.78280000000000005</c:v>
                </c:pt>
                <c:pt idx="155" formatCode="0.00">
                  <c:v>0.83960000000000012</c:v>
                </c:pt>
                <c:pt idx="156" formatCode="0.00">
                  <c:v>0.96</c:v>
                </c:pt>
                <c:pt idx="157" formatCode="0.00">
                  <c:v>1.1200000000000001</c:v>
                </c:pt>
                <c:pt idx="158" formatCode="0.00">
                  <c:v>1.3</c:v>
                </c:pt>
                <c:pt idx="159" formatCode="0.00">
                  <c:v>1.49</c:v>
                </c:pt>
                <c:pt idx="160" formatCode="0.00">
                  <c:v>1.7</c:v>
                </c:pt>
                <c:pt idx="161" formatCode="0.00">
                  <c:v>1.91</c:v>
                </c:pt>
                <c:pt idx="162" formatCode="0.00">
                  <c:v>2.14</c:v>
                </c:pt>
                <c:pt idx="163" formatCode="0.00">
                  <c:v>2.38</c:v>
                </c:pt>
                <c:pt idx="164" formatCode="0.00">
                  <c:v>2.64</c:v>
                </c:pt>
                <c:pt idx="165" formatCode="0.00">
                  <c:v>3.18</c:v>
                </c:pt>
                <c:pt idx="166" formatCode="0.00">
                  <c:v>3.78</c:v>
                </c:pt>
                <c:pt idx="167" formatCode="0.00">
                  <c:v>4.41</c:v>
                </c:pt>
                <c:pt idx="168" formatCode="0.00">
                  <c:v>5.0999999999999996</c:v>
                </c:pt>
                <c:pt idx="169" formatCode="0.00">
                  <c:v>5.82</c:v>
                </c:pt>
                <c:pt idx="170" formatCode="0.00">
                  <c:v>6.6</c:v>
                </c:pt>
                <c:pt idx="171" formatCode="0.00">
                  <c:v>8.27</c:v>
                </c:pt>
                <c:pt idx="172" formatCode="0.00">
                  <c:v>10.11</c:v>
                </c:pt>
                <c:pt idx="173" formatCode="0.00">
                  <c:v>12.12</c:v>
                </c:pt>
                <c:pt idx="174" formatCode="0.00">
                  <c:v>14.28</c:v>
                </c:pt>
                <c:pt idx="175" formatCode="0.00">
                  <c:v>16.600000000000001</c:v>
                </c:pt>
                <c:pt idx="176" formatCode="0.00">
                  <c:v>19.059999999999999</c:v>
                </c:pt>
                <c:pt idx="177" formatCode="0.00">
                  <c:v>21.67</c:v>
                </c:pt>
                <c:pt idx="178" formatCode="0.00">
                  <c:v>24.41</c:v>
                </c:pt>
                <c:pt idx="179" formatCode="0.00">
                  <c:v>27.3</c:v>
                </c:pt>
                <c:pt idx="180" formatCode="0.00">
                  <c:v>30.31</c:v>
                </c:pt>
                <c:pt idx="181" formatCode="0.00">
                  <c:v>33.46</c:v>
                </c:pt>
                <c:pt idx="182" formatCode="0.00">
                  <c:v>40.119999999999997</c:v>
                </c:pt>
                <c:pt idx="183" formatCode="0.00">
                  <c:v>49.12</c:v>
                </c:pt>
                <c:pt idx="184" formatCode="0.00">
                  <c:v>58.81</c:v>
                </c:pt>
                <c:pt idx="185" formatCode="0.00">
                  <c:v>69.16</c:v>
                </c:pt>
                <c:pt idx="186" formatCode="0.00">
                  <c:v>80.12</c:v>
                </c:pt>
                <c:pt idx="187" formatCode="0.00">
                  <c:v>91.67</c:v>
                </c:pt>
                <c:pt idx="188" formatCode="0.00">
                  <c:v>103.76</c:v>
                </c:pt>
                <c:pt idx="189" formatCode="0.00">
                  <c:v>116.36</c:v>
                </c:pt>
                <c:pt idx="190" formatCode="0.00">
                  <c:v>129.44</c:v>
                </c:pt>
                <c:pt idx="191" formatCode="0.00">
                  <c:v>156.97</c:v>
                </c:pt>
                <c:pt idx="192" formatCode="0.00">
                  <c:v>186.13</c:v>
                </c:pt>
                <c:pt idx="193" formatCode="0.00">
                  <c:v>216.74</c:v>
                </c:pt>
                <c:pt idx="194" formatCode="0.00">
                  <c:v>248.65</c:v>
                </c:pt>
                <c:pt idx="195" formatCode="0.00">
                  <c:v>281.70999999999998</c:v>
                </c:pt>
                <c:pt idx="196" formatCode="0.00">
                  <c:v>315.8</c:v>
                </c:pt>
                <c:pt idx="197" formatCode="0.00">
                  <c:v>386.64</c:v>
                </c:pt>
                <c:pt idx="198" formatCode="0.00">
                  <c:v>460.4</c:v>
                </c:pt>
                <c:pt idx="199" formatCode="0.00">
                  <c:v>536.42999999999995</c:v>
                </c:pt>
                <c:pt idx="200" formatCode="0.00">
                  <c:v>614.23</c:v>
                </c:pt>
                <c:pt idx="201" formatCode="0.00">
                  <c:v>693.37</c:v>
                </c:pt>
                <c:pt idx="202" formatCode="0.00">
                  <c:v>773.51</c:v>
                </c:pt>
                <c:pt idx="203" formatCode="0.00">
                  <c:v>854.35</c:v>
                </c:pt>
                <c:pt idx="204" formatCode="0.00">
                  <c:v>935.66</c:v>
                </c:pt>
                <c:pt idx="205" formatCode="0.00">
                  <c:v>1020</c:v>
                </c:pt>
                <c:pt idx="206" formatCode="0.00">
                  <c:v>1100</c:v>
                </c:pt>
                <c:pt idx="207" formatCode="0.00">
                  <c:v>1180</c:v>
                </c:pt>
                <c:pt idx="208" formatCode="0.00">
                  <c:v>1340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DB8-4C59-B4BB-BBA93D2A20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925160"/>
        <c:axId val="474915752"/>
      </c:scatterChart>
      <c:valAx>
        <c:axId val="474925160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4915752"/>
        <c:crosses val="autoZero"/>
        <c:crossBetween val="midCat"/>
        <c:majorUnit val="10"/>
      </c:valAx>
      <c:valAx>
        <c:axId val="474915752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4925160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7"/>
          <c:y val="4.2812810791813434E-2"/>
          <c:w val="0.28994361446264111"/>
          <c:h val="0.10935415124391513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srim20Ne_Air!$P$5</c:f>
          <c:strCache>
            <c:ptCount val="1"/>
            <c:pt idx="0">
              <c:v>srim20Ne_Air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srim20Ne_Air!$D$20:$D$228</c:f>
              <c:numCache>
                <c:formatCode>0.000000</c:formatCode>
                <c:ptCount val="209"/>
                <c:pt idx="0">
                  <c:v>9.999949999999999E-6</c:v>
                </c:pt>
                <c:pt idx="1">
                  <c:v>1.1249950000000001E-5</c:v>
                </c:pt>
                <c:pt idx="2">
                  <c:v>1.2499949999999999E-5</c:v>
                </c:pt>
                <c:pt idx="3">
                  <c:v>1.374995E-5</c:v>
                </c:pt>
                <c:pt idx="4">
                  <c:v>1.499995E-5</c:v>
                </c:pt>
                <c:pt idx="5">
                  <c:v>1.6249950000000002E-5</c:v>
                </c:pt>
                <c:pt idx="6">
                  <c:v>1.7499950000000002E-5</c:v>
                </c:pt>
                <c:pt idx="7">
                  <c:v>1.8749950000000002E-5</c:v>
                </c:pt>
                <c:pt idx="8">
                  <c:v>1.9999950000000002E-5</c:v>
                </c:pt>
                <c:pt idx="9">
                  <c:v>2.2499950000000001E-5</c:v>
                </c:pt>
                <c:pt idx="10" formatCode="0.00000">
                  <c:v>2.4999950000000001E-5</c:v>
                </c:pt>
                <c:pt idx="11" formatCode="0.00000">
                  <c:v>2.7499950000000001E-5</c:v>
                </c:pt>
                <c:pt idx="12" formatCode="0.00000">
                  <c:v>2.9999950000000001E-5</c:v>
                </c:pt>
                <c:pt idx="13" formatCode="0.00000">
                  <c:v>3.249995E-5</c:v>
                </c:pt>
                <c:pt idx="14" formatCode="0.00000">
                  <c:v>3.499995E-5</c:v>
                </c:pt>
                <c:pt idx="15" formatCode="0.00000">
                  <c:v>3.999995E-5</c:v>
                </c:pt>
                <c:pt idx="16" formatCode="0.00000">
                  <c:v>4.4999950000000006E-5</c:v>
                </c:pt>
                <c:pt idx="17" formatCode="0.00000">
                  <c:v>4.9999950000000006E-5</c:v>
                </c:pt>
                <c:pt idx="18" formatCode="0.00000">
                  <c:v>5.5000000000000002E-5</c:v>
                </c:pt>
                <c:pt idx="19" formatCode="0.00000">
                  <c:v>5.9999999999999995E-5</c:v>
                </c:pt>
                <c:pt idx="20" formatCode="0.00000">
                  <c:v>6.4999999999999994E-5</c:v>
                </c:pt>
                <c:pt idx="21" formatCode="0.00000">
                  <c:v>6.9999999999999994E-5</c:v>
                </c:pt>
                <c:pt idx="22" formatCode="0.00000">
                  <c:v>7.5000000000000007E-5</c:v>
                </c:pt>
                <c:pt idx="23" formatCode="0.00000">
                  <c:v>8.0000000000000007E-5</c:v>
                </c:pt>
                <c:pt idx="24" formatCode="0.00000">
                  <c:v>8.4999999999999993E-5</c:v>
                </c:pt>
                <c:pt idx="25" formatCode="0.00000">
                  <c:v>8.9999999999999992E-5</c:v>
                </c:pt>
                <c:pt idx="26" formatCode="0.00000">
                  <c:v>1E-4</c:v>
                </c:pt>
                <c:pt idx="27" formatCode="0.00000">
                  <c:v>1.125E-4</c:v>
                </c:pt>
                <c:pt idx="28" formatCode="0.00000">
                  <c:v>1.25E-4</c:v>
                </c:pt>
                <c:pt idx="29" formatCode="0.00000">
                  <c:v>1.3749999999999998E-4</c:v>
                </c:pt>
                <c:pt idx="30" formatCode="0.00000">
                  <c:v>1.5000000000000001E-4</c:v>
                </c:pt>
                <c:pt idx="31" formatCode="0.00000">
                  <c:v>1.6249999999999999E-4</c:v>
                </c:pt>
                <c:pt idx="32" formatCode="0.00000">
                  <c:v>1.75E-4</c:v>
                </c:pt>
                <c:pt idx="33" formatCode="0.00000">
                  <c:v>1.875E-4</c:v>
                </c:pt>
                <c:pt idx="34" formatCode="0.00000">
                  <c:v>2.0000000000000001E-4</c:v>
                </c:pt>
                <c:pt idx="35" formatCode="0.00000">
                  <c:v>2.2499999999999999E-4</c:v>
                </c:pt>
                <c:pt idx="36" formatCode="0.00000">
                  <c:v>2.5000000000000001E-4</c:v>
                </c:pt>
                <c:pt idx="37" formatCode="0.00000">
                  <c:v>2.7499999999999996E-4</c:v>
                </c:pt>
                <c:pt idx="38" formatCode="0.00000">
                  <c:v>3.0000000000000003E-4</c:v>
                </c:pt>
                <c:pt idx="39" formatCode="0.00000">
                  <c:v>3.2499999999999999E-4</c:v>
                </c:pt>
                <c:pt idx="40" formatCode="0.00000">
                  <c:v>3.5E-4</c:v>
                </c:pt>
                <c:pt idx="41" formatCode="0.00000">
                  <c:v>4.0000000000000002E-4</c:v>
                </c:pt>
                <c:pt idx="42" formatCode="0.00000">
                  <c:v>4.4999999999999999E-4</c:v>
                </c:pt>
                <c:pt idx="43" formatCode="0.00000">
                  <c:v>5.0000000000000001E-4</c:v>
                </c:pt>
                <c:pt idx="44" formatCode="0.00000">
                  <c:v>5.4999999999999992E-4</c:v>
                </c:pt>
                <c:pt idx="45" formatCode="0.00000">
                  <c:v>6.0000000000000006E-4</c:v>
                </c:pt>
                <c:pt idx="46" formatCode="0.00000">
                  <c:v>6.4999999999999997E-4</c:v>
                </c:pt>
                <c:pt idx="47" formatCode="0.00000">
                  <c:v>6.9999999999999999E-4</c:v>
                </c:pt>
                <c:pt idx="48" formatCode="0.00000">
                  <c:v>7.5000000000000002E-4</c:v>
                </c:pt>
                <c:pt idx="49" formatCode="0.00000">
                  <c:v>8.0000000000000004E-4</c:v>
                </c:pt>
                <c:pt idx="50" formatCode="0.00000">
                  <c:v>8.5000000000000006E-4</c:v>
                </c:pt>
                <c:pt idx="51" formatCode="0.00000">
                  <c:v>8.9999999999999998E-4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1.6250000000000001E-3</c:v>
                </c:pt>
                <c:pt idx="58" formatCode="0.00000">
                  <c:v>1.7500000000000003E-3</c:v>
                </c:pt>
                <c:pt idx="59" formatCode="0.00000">
                  <c:v>1.8749999999999999E-3</c:v>
                </c:pt>
                <c:pt idx="60" formatCode="0.00000">
                  <c:v>2E-3</c:v>
                </c:pt>
                <c:pt idx="61" formatCode="0.00000">
                  <c:v>2.2499999999999998E-3</c:v>
                </c:pt>
                <c:pt idx="62" formatCode="0.00000">
                  <c:v>2.5000000000000001E-3</c:v>
                </c:pt>
                <c:pt idx="63" formatCode="0.00000">
                  <c:v>2.7499999999999998E-3</c:v>
                </c:pt>
                <c:pt idx="64" formatCode="0.00000">
                  <c:v>3.0000000000000001E-3</c:v>
                </c:pt>
                <c:pt idx="65" formatCode="0.00000">
                  <c:v>3.2500000000000003E-3</c:v>
                </c:pt>
                <c:pt idx="66" formatCode="0.00000">
                  <c:v>3.5000000000000005E-3</c:v>
                </c:pt>
                <c:pt idx="67" formatCode="0.00000">
                  <c:v>4.0000000000000001E-3</c:v>
                </c:pt>
                <c:pt idx="68" formatCode="0.00000">
                  <c:v>4.4999999999999997E-3</c:v>
                </c:pt>
                <c:pt idx="69" formatCode="0.00000">
                  <c:v>5.0000000000000001E-3</c:v>
                </c:pt>
                <c:pt idx="70" formatCode="0.00000">
                  <c:v>5.4999999999999997E-3</c:v>
                </c:pt>
                <c:pt idx="71" formatCode="0.00000">
                  <c:v>6.0000000000000001E-3</c:v>
                </c:pt>
                <c:pt idx="72" formatCode="0.00000">
                  <c:v>6.5000000000000006E-3</c:v>
                </c:pt>
                <c:pt idx="73" formatCode="0.00000">
                  <c:v>7.000000000000001E-3</c:v>
                </c:pt>
                <c:pt idx="74" formatCode="0.00000">
                  <c:v>7.4999999999999997E-3</c:v>
                </c:pt>
                <c:pt idx="75" formatCode="0.00000">
                  <c:v>8.0000000000000002E-3</c:v>
                </c:pt>
                <c:pt idx="76" formatCode="0.00000">
                  <c:v>8.5000000000000006E-3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1.3750000000000002E-2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1.7499999999999998E-2</c:v>
                </c:pt>
                <c:pt idx="85" formatCode="0.00000">
                  <c:v>1.8749999999999999E-2</c:v>
                </c:pt>
                <c:pt idx="86" formatCode="0.00000">
                  <c:v>0.02</c:v>
                </c:pt>
                <c:pt idx="87" formatCode="0.000">
                  <c:v>2.2499999999999999E-2</c:v>
                </c:pt>
                <c:pt idx="88" formatCode="0.000">
                  <c:v>2.5000000000000001E-2</c:v>
                </c:pt>
                <c:pt idx="89" formatCode="0.000">
                  <c:v>2.7500000000000004E-2</c:v>
                </c:pt>
                <c:pt idx="90" formatCode="0.000">
                  <c:v>0.03</c:v>
                </c:pt>
                <c:pt idx="91" formatCode="0.000">
                  <c:v>3.2500000000000001E-2</c:v>
                </c:pt>
                <c:pt idx="92" formatCode="0.000">
                  <c:v>3.4999999999999996E-2</c:v>
                </c:pt>
                <c:pt idx="93" formatCode="0.000">
                  <c:v>0.04</c:v>
                </c:pt>
                <c:pt idx="94" formatCode="0.000">
                  <c:v>4.4999999999999998E-2</c:v>
                </c:pt>
                <c:pt idx="95" formatCode="0.000">
                  <c:v>0.05</c:v>
                </c:pt>
                <c:pt idx="96" formatCode="0.000">
                  <c:v>5.5000000000000007E-2</c:v>
                </c:pt>
                <c:pt idx="97" formatCode="0.000">
                  <c:v>0.06</c:v>
                </c:pt>
                <c:pt idx="98" formatCode="0.000">
                  <c:v>6.5000000000000002E-2</c:v>
                </c:pt>
                <c:pt idx="99" formatCode="0.000">
                  <c:v>6.9999999999999993E-2</c:v>
                </c:pt>
                <c:pt idx="100" formatCode="0.000">
                  <c:v>7.4999999999999997E-2</c:v>
                </c:pt>
                <c:pt idx="101" formatCode="0.000">
                  <c:v>0.08</c:v>
                </c:pt>
                <c:pt idx="102" formatCode="0.000">
                  <c:v>8.4999999999999992E-2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0.1875</c:v>
                </c:pt>
                <c:pt idx="112" formatCode="0.000">
                  <c:v>0.2</c:v>
                </c:pt>
                <c:pt idx="113" formatCode="0.000">
                  <c:v>0.22500000000000001</c:v>
                </c:pt>
                <c:pt idx="114" formatCode="0.000">
                  <c:v>0.25</c:v>
                </c:pt>
                <c:pt idx="115" formatCode="0.000">
                  <c:v>0.27500000000000002</c:v>
                </c:pt>
                <c:pt idx="116" formatCode="0.000">
                  <c:v>0.3</c:v>
                </c:pt>
                <c:pt idx="117" formatCode="0.000">
                  <c:v>0.32500000000000001</c:v>
                </c:pt>
                <c:pt idx="118" formatCode="0.000">
                  <c:v>0.35</c:v>
                </c:pt>
                <c:pt idx="119" formatCode="0.000">
                  <c:v>0.4</c:v>
                </c:pt>
                <c:pt idx="120" formatCode="0.000">
                  <c:v>0.45</c:v>
                </c:pt>
                <c:pt idx="121" formatCode="0.000">
                  <c:v>0.5</c:v>
                </c:pt>
                <c:pt idx="122" formatCode="0.000">
                  <c:v>0.55000000000000004</c:v>
                </c:pt>
                <c:pt idx="123" formatCode="0.000">
                  <c:v>0.6</c:v>
                </c:pt>
                <c:pt idx="124" formatCode="0.000">
                  <c:v>0.65</c:v>
                </c:pt>
                <c:pt idx="125" formatCode="0.000">
                  <c:v>0.7</c:v>
                </c:pt>
                <c:pt idx="126" formatCode="0.000">
                  <c:v>0.75</c:v>
                </c:pt>
                <c:pt idx="127" formatCode="0.000">
                  <c:v>0.8</c:v>
                </c:pt>
                <c:pt idx="128" formatCode="0.000">
                  <c:v>0.85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1.875</c:v>
                </c:pt>
                <c:pt idx="138" formatCode="0.000">
                  <c:v>2</c:v>
                </c:pt>
                <c:pt idx="139" formatCode="0.000">
                  <c:v>2.25</c:v>
                </c:pt>
                <c:pt idx="140" formatCode="0.000">
                  <c:v>2.5</c:v>
                </c:pt>
                <c:pt idx="141" formatCode="0.000">
                  <c:v>2.75</c:v>
                </c:pt>
                <c:pt idx="142" formatCode="0.000">
                  <c:v>3</c:v>
                </c:pt>
                <c:pt idx="143" formatCode="0.000">
                  <c:v>3.25</c:v>
                </c:pt>
                <c:pt idx="144" formatCode="0.000">
                  <c:v>3.5</c:v>
                </c:pt>
                <c:pt idx="145" formatCode="0.000">
                  <c:v>4</c:v>
                </c:pt>
                <c:pt idx="146" formatCode="0.000">
                  <c:v>4.5</c:v>
                </c:pt>
                <c:pt idx="147" formatCode="0.000">
                  <c:v>5</c:v>
                </c:pt>
                <c:pt idx="148" formatCode="0.000">
                  <c:v>5.5</c:v>
                </c:pt>
                <c:pt idx="149" formatCode="0.000">
                  <c:v>6</c:v>
                </c:pt>
                <c:pt idx="150" formatCode="0.000">
                  <c:v>6.5</c:v>
                </c:pt>
                <c:pt idx="151" formatCode="0.000">
                  <c:v>7</c:v>
                </c:pt>
                <c:pt idx="152" formatCode="0.000">
                  <c:v>7.5</c:v>
                </c:pt>
                <c:pt idx="153" formatCode="0.000">
                  <c:v>8</c:v>
                </c:pt>
                <c:pt idx="154" formatCode="0.000">
                  <c:v>8.5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18.75</c:v>
                </c:pt>
                <c:pt idx="164" formatCode="0.000">
                  <c:v>20</c:v>
                </c:pt>
                <c:pt idx="165" formatCode="0.000">
                  <c:v>22.5</c:v>
                </c:pt>
                <c:pt idx="166" formatCode="0.000">
                  <c:v>25</c:v>
                </c:pt>
                <c:pt idx="167" formatCode="0.000">
                  <c:v>27.5</c:v>
                </c:pt>
                <c:pt idx="168" formatCode="0.000">
                  <c:v>30</c:v>
                </c:pt>
                <c:pt idx="169" formatCode="0.000">
                  <c:v>32.5</c:v>
                </c:pt>
                <c:pt idx="170" formatCode="0.000">
                  <c:v>35</c:v>
                </c:pt>
                <c:pt idx="171" formatCode="0.000">
                  <c:v>40</c:v>
                </c:pt>
                <c:pt idx="172" formatCode="0.000">
                  <c:v>45</c:v>
                </c:pt>
                <c:pt idx="173" formatCode="0.000">
                  <c:v>50</c:v>
                </c:pt>
                <c:pt idx="174" formatCode="0.000">
                  <c:v>55</c:v>
                </c:pt>
                <c:pt idx="175" formatCode="0.000">
                  <c:v>60</c:v>
                </c:pt>
                <c:pt idx="176" formatCode="0.000">
                  <c:v>65</c:v>
                </c:pt>
                <c:pt idx="177" formatCode="0.000">
                  <c:v>70</c:v>
                </c:pt>
                <c:pt idx="178" formatCode="0.000">
                  <c:v>75</c:v>
                </c:pt>
                <c:pt idx="179" formatCode="0.000">
                  <c:v>80</c:v>
                </c:pt>
                <c:pt idx="180" formatCode="0.000">
                  <c:v>85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187.5</c:v>
                </c:pt>
                <c:pt idx="190" formatCode="0.000">
                  <c:v>200</c:v>
                </c:pt>
                <c:pt idx="191" formatCode="0.000">
                  <c:v>225</c:v>
                </c:pt>
                <c:pt idx="192" formatCode="0.000">
                  <c:v>250</c:v>
                </c:pt>
                <c:pt idx="193" formatCode="0.000">
                  <c:v>275</c:v>
                </c:pt>
                <c:pt idx="194" formatCode="0.000">
                  <c:v>300</c:v>
                </c:pt>
                <c:pt idx="195" formatCode="0.000">
                  <c:v>325</c:v>
                </c:pt>
                <c:pt idx="196" formatCode="0.000">
                  <c:v>350</c:v>
                </c:pt>
                <c:pt idx="197" formatCode="0.000">
                  <c:v>400</c:v>
                </c:pt>
                <c:pt idx="198" formatCode="0.000">
                  <c:v>450</c:v>
                </c:pt>
                <c:pt idx="199" formatCode="0.000">
                  <c:v>500</c:v>
                </c:pt>
                <c:pt idx="200" formatCode="0.000">
                  <c:v>550</c:v>
                </c:pt>
                <c:pt idx="201" formatCode="0.000">
                  <c:v>600</c:v>
                </c:pt>
                <c:pt idx="202" formatCode="0.000">
                  <c:v>650</c:v>
                </c:pt>
                <c:pt idx="203" formatCode="0.000">
                  <c:v>700</c:v>
                </c:pt>
                <c:pt idx="204" formatCode="0.000">
                  <c:v>750</c:v>
                </c:pt>
                <c:pt idx="205" formatCode="0.000">
                  <c:v>800</c:v>
                </c:pt>
                <c:pt idx="206" formatCode="0.000">
                  <c:v>850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srim20Ne_Air!$E$20:$E$228</c:f>
              <c:numCache>
                <c:formatCode>0.000E+00</c:formatCode>
                <c:ptCount val="209"/>
                <c:pt idx="0">
                  <c:v>4.8460000000000003E-2</c:v>
                </c:pt>
                <c:pt idx="1">
                  <c:v>5.1400000000000001E-2</c:v>
                </c:pt>
                <c:pt idx="2">
                  <c:v>5.4179999999999999E-2</c:v>
                </c:pt>
                <c:pt idx="3">
                  <c:v>5.6820000000000002E-2</c:v>
                </c:pt>
                <c:pt idx="4">
                  <c:v>5.935E-2</c:v>
                </c:pt>
                <c:pt idx="5">
                  <c:v>6.1769999999999999E-2</c:v>
                </c:pt>
                <c:pt idx="6">
                  <c:v>6.4100000000000004E-2</c:v>
                </c:pt>
                <c:pt idx="7">
                  <c:v>6.6350000000000006E-2</c:v>
                </c:pt>
                <c:pt idx="8">
                  <c:v>6.8529999999999994E-2</c:v>
                </c:pt>
                <c:pt idx="9">
                  <c:v>7.2679999999999995E-2</c:v>
                </c:pt>
                <c:pt idx="10">
                  <c:v>7.6619999999999994E-2</c:v>
                </c:pt>
                <c:pt idx="11">
                  <c:v>8.0360000000000001E-2</c:v>
                </c:pt>
                <c:pt idx="12">
                  <c:v>8.3930000000000005E-2</c:v>
                </c:pt>
                <c:pt idx="13">
                  <c:v>8.7359999999999993E-2</c:v>
                </c:pt>
                <c:pt idx="14">
                  <c:v>9.0649999999999994E-2</c:v>
                </c:pt>
                <c:pt idx="15">
                  <c:v>9.6909999999999996E-2</c:v>
                </c:pt>
                <c:pt idx="16">
                  <c:v>0.1028</c:v>
                </c:pt>
                <c:pt idx="17">
                  <c:v>0.1084</c:v>
                </c:pt>
                <c:pt idx="18">
                  <c:v>0.11360000000000001</c:v>
                </c:pt>
                <c:pt idx="19">
                  <c:v>0.1187</c:v>
                </c:pt>
                <c:pt idx="20">
                  <c:v>0.1235</c:v>
                </c:pt>
                <c:pt idx="21">
                  <c:v>0.12820000000000001</c:v>
                </c:pt>
                <c:pt idx="22">
                  <c:v>0.13270000000000001</c:v>
                </c:pt>
                <c:pt idx="23">
                  <c:v>0.1371</c:v>
                </c:pt>
                <c:pt idx="24">
                  <c:v>0.14130000000000001</c:v>
                </c:pt>
                <c:pt idx="25">
                  <c:v>0.1454</c:v>
                </c:pt>
                <c:pt idx="26">
                  <c:v>0.1532</c:v>
                </c:pt>
                <c:pt idx="27">
                  <c:v>0.16250000000000001</c:v>
                </c:pt>
                <c:pt idx="28">
                  <c:v>0.17130000000000001</c:v>
                </c:pt>
                <c:pt idx="29">
                  <c:v>0.1797</c:v>
                </c:pt>
                <c:pt idx="30">
                  <c:v>0.18770000000000001</c:v>
                </c:pt>
                <c:pt idx="31">
                  <c:v>0.1953</c:v>
                </c:pt>
                <c:pt idx="32">
                  <c:v>0.20269999999999999</c:v>
                </c:pt>
                <c:pt idx="33">
                  <c:v>0.20979999999999999</c:v>
                </c:pt>
                <c:pt idx="34">
                  <c:v>0.2167</c:v>
                </c:pt>
                <c:pt idx="35">
                  <c:v>0.2298</c:v>
                </c:pt>
                <c:pt idx="36">
                  <c:v>0.24229999999999999</c:v>
                </c:pt>
                <c:pt idx="37">
                  <c:v>0.25409999999999999</c:v>
                </c:pt>
                <c:pt idx="38">
                  <c:v>0.26540000000000002</c:v>
                </c:pt>
                <c:pt idx="39">
                  <c:v>0.2762</c:v>
                </c:pt>
                <c:pt idx="40">
                  <c:v>0.28670000000000001</c:v>
                </c:pt>
                <c:pt idx="41">
                  <c:v>0.30649999999999999</c:v>
                </c:pt>
                <c:pt idx="42">
                  <c:v>0.3251</c:v>
                </c:pt>
                <c:pt idx="43">
                  <c:v>0.34260000000000002</c:v>
                </c:pt>
                <c:pt idx="44">
                  <c:v>0.3594</c:v>
                </c:pt>
                <c:pt idx="45">
                  <c:v>0.37530000000000002</c:v>
                </c:pt>
                <c:pt idx="46">
                  <c:v>0.39069999999999999</c:v>
                </c:pt>
                <c:pt idx="47">
                  <c:v>0.40539999999999998</c:v>
                </c:pt>
                <c:pt idx="48">
                  <c:v>0.41959999999999997</c:v>
                </c:pt>
                <c:pt idx="49">
                  <c:v>0.43340000000000001</c:v>
                </c:pt>
                <c:pt idx="50">
                  <c:v>0.44669999999999999</c:v>
                </c:pt>
                <c:pt idx="51">
                  <c:v>0.4597</c:v>
                </c:pt>
                <c:pt idx="52">
                  <c:v>0.48459999999999998</c:v>
                </c:pt>
                <c:pt idx="53">
                  <c:v>0.51400000000000001</c:v>
                </c:pt>
                <c:pt idx="54">
                  <c:v>0.54179999999999995</c:v>
                </c:pt>
                <c:pt idx="55">
                  <c:v>0.56820000000000004</c:v>
                </c:pt>
                <c:pt idx="56">
                  <c:v>0.59350000000000003</c:v>
                </c:pt>
                <c:pt idx="57">
                  <c:v>0.61770000000000003</c:v>
                </c:pt>
                <c:pt idx="58">
                  <c:v>0.64100000000000001</c:v>
                </c:pt>
                <c:pt idx="59">
                  <c:v>0.66349999999999998</c:v>
                </c:pt>
                <c:pt idx="60">
                  <c:v>0.68530000000000002</c:v>
                </c:pt>
                <c:pt idx="61">
                  <c:v>0.79249999999999998</c:v>
                </c:pt>
                <c:pt idx="62">
                  <c:v>0.87260000000000004</c:v>
                </c:pt>
                <c:pt idx="63">
                  <c:v>0.93459999999999999</c:v>
                </c:pt>
                <c:pt idx="64">
                  <c:v>0.98440000000000005</c:v>
                </c:pt>
                <c:pt idx="65">
                  <c:v>1.026</c:v>
                </c:pt>
                <c:pt idx="66">
                  <c:v>1.0620000000000001</c:v>
                </c:pt>
                <c:pt idx="67">
                  <c:v>1.1220000000000001</c:v>
                </c:pt>
                <c:pt idx="68">
                  <c:v>1.173</c:v>
                </c:pt>
                <c:pt idx="69">
                  <c:v>1.2210000000000001</c:v>
                </c:pt>
                <c:pt idx="70">
                  <c:v>1.266</c:v>
                </c:pt>
                <c:pt idx="71">
                  <c:v>1.31</c:v>
                </c:pt>
                <c:pt idx="72">
                  <c:v>1.3540000000000001</c:v>
                </c:pt>
                <c:pt idx="73">
                  <c:v>1.3979999999999999</c:v>
                </c:pt>
                <c:pt idx="74">
                  <c:v>1.4419999999999999</c:v>
                </c:pt>
                <c:pt idx="75">
                  <c:v>1.486</c:v>
                </c:pt>
                <c:pt idx="76">
                  <c:v>1.5309999999999999</c:v>
                </c:pt>
                <c:pt idx="77">
                  <c:v>1.575</c:v>
                </c:pt>
                <c:pt idx="78">
                  <c:v>1.6659999999999999</c:v>
                </c:pt>
                <c:pt idx="79">
                  <c:v>1.778</c:v>
                </c:pt>
                <c:pt idx="80">
                  <c:v>1.889</c:v>
                </c:pt>
                <c:pt idx="81">
                  <c:v>1.9990000000000001</c:v>
                </c:pt>
                <c:pt idx="82">
                  <c:v>2.1059999999999999</c:v>
                </c:pt>
                <c:pt idx="83">
                  <c:v>2.2109999999999999</c:v>
                </c:pt>
                <c:pt idx="84">
                  <c:v>2.3119999999999998</c:v>
                </c:pt>
                <c:pt idx="85">
                  <c:v>2.41</c:v>
                </c:pt>
                <c:pt idx="86">
                  <c:v>2.5059999999999998</c:v>
                </c:pt>
                <c:pt idx="87">
                  <c:v>2.6869999999999998</c:v>
                </c:pt>
                <c:pt idx="88">
                  <c:v>2.8580000000000001</c:v>
                </c:pt>
                <c:pt idx="89">
                  <c:v>3.02</c:v>
                </c:pt>
                <c:pt idx="90">
                  <c:v>3.1739999999999999</c:v>
                </c:pt>
                <c:pt idx="91">
                  <c:v>3.3210000000000002</c:v>
                </c:pt>
                <c:pt idx="92">
                  <c:v>3.4620000000000002</c:v>
                </c:pt>
                <c:pt idx="93">
                  <c:v>3.7309999999999999</c:v>
                </c:pt>
                <c:pt idx="94">
                  <c:v>3.988</c:v>
                </c:pt>
                <c:pt idx="95">
                  <c:v>4.2350000000000003</c:v>
                </c:pt>
                <c:pt idx="96">
                  <c:v>4.4770000000000003</c:v>
                </c:pt>
                <c:pt idx="97">
                  <c:v>4.7140000000000004</c:v>
                </c:pt>
                <c:pt idx="98">
                  <c:v>4.9489999999999998</c:v>
                </c:pt>
                <c:pt idx="99">
                  <c:v>5.18</c:v>
                </c:pt>
                <c:pt idx="100">
                  <c:v>5.41</c:v>
                </c:pt>
                <c:pt idx="101">
                  <c:v>5.6369999999999996</c:v>
                </c:pt>
                <c:pt idx="102">
                  <c:v>5.8630000000000004</c:v>
                </c:pt>
                <c:pt idx="103">
                  <c:v>6.0860000000000003</c:v>
                </c:pt>
                <c:pt idx="104">
                  <c:v>6.5259999999999998</c:v>
                </c:pt>
                <c:pt idx="105">
                  <c:v>7.0590000000000002</c:v>
                </c:pt>
                <c:pt idx="106">
                  <c:v>7.5709999999999997</c:v>
                </c:pt>
                <c:pt idx="107">
                  <c:v>8.0570000000000004</c:v>
                </c:pt>
                <c:pt idx="108">
                  <c:v>8.516</c:v>
                </c:pt>
                <c:pt idx="109">
                  <c:v>8.9440000000000008</c:v>
                </c:pt>
                <c:pt idx="110">
                  <c:v>9.3409999999999993</c:v>
                </c:pt>
                <c:pt idx="111">
                  <c:v>9.7070000000000007</c:v>
                </c:pt>
                <c:pt idx="112">
                  <c:v>10.039999999999999</c:v>
                </c:pt>
                <c:pt idx="113">
                  <c:v>10.62</c:v>
                </c:pt>
                <c:pt idx="114">
                  <c:v>11.09</c:v>
                </c:pt>
                <c:pt idx="115">
                  <c:v>11.46</c:v>
                </c:pt>
                <c:pt idx="116">
                  <c:v>11.76</c:v>
                </c:pt>
                <c:pt idx="117">
                  <c:v>11.99</c:v>
                </c:pt>
                <c:pt idx="118">
                  <c:v>12.17</c:v>
                </c:pt>
                <c:pt idx="119">
                  <c:v>12.4</c:v>
                </c:pt>
                <c:pt idx="120">
                  <c:v>12.52</c:v>
                </c:pt>
                <c:pt idx="121">
                  <c:v>12.57</c:v>
                </c:pt>
                <c:pt idx="122">
                  <c:v>12.57</c:v>
                </c:pt>
                <c:pt idx="123">
                  <c:v>12.53</c:v>
                </c:pt>
                <c:pt idx="124">
                  <c:v>12.47</c:v>
                </c:pt>
                <c:pt idx="125">
                  <c:v>12.39</c:v>
                </c:pt>
                <c:pt idx="126">
                  <c:v>12.29</c:v>
                </c:pt>
                <c:pt idx="127">
                  <c:v>12.18</c:v>
                </c:pt>
                <c:pt idx="128">
                  <c:v>12.07</c:v>
                </c:pt>
                <c:pt idx="129">
                  <c:v>11.95</c:v>
                </c:pt>
                <c:pt idx="130">
                  <c:v>11.69</c:v>
                </c:pt>
                <c:pt idx="131">
                  <c:v>11.37</c:v>
                </c:pt>
                <c:pt idx="132">
                  <c:v>11.04</c:v>
                </c:pt>
                <c:pt idx="133">
                  <c:v>10.72</c:v>
                </c:pt>
                <c:pt idx="134">
                  <c:v>10.41</c:v>
                </c:pt>
                <c:pt idx="135">
                  <c:v>10.11</c:v>
                </c:pt>
                <c:pt idx="136">
                  <c:v>9.8309999999999995</c:v>
                </c:pt>
                <c:pt idx="137">
                  <c:v>9.5640000000000001</c:v>
                </c:pt>
                <c:pt idx="138">
                  <c:v>9.31</c:v>
                </c:pt>
                <c:pt idx="139">
                  <c:v>8.9390000000000001</c:v>
                </c:pt>
                <c:pt idx="140">
                  <c:v>8.5280000000000005</c:v>
                </c:pt>
                <c:pt idx="141">
                  <c:v>8.1880000000000006</c:v>
                </c:pt>
                <c:pt idx="142">
                  <c:v>7.88</c:v>
                </c:pt>
                <c:pt idx="143">
                  <c:v>7.6</c:v>
                </c:pt>
                <c:pt idx="144">
                  <c:v>7.3419999999999996</c:v>
                </c:pt>
                <c:pt idx="145">
                  <c:v>6.8849999999999998</c:v>
                </c:pt>
                <c:pt idx="146">
                  <c:v>6.4889999999999999</c:v>
                </c:pt>
                <c:pt idx="147">
                  <c:v>6.1390000000000002</c:v>
                </c:pt>
                <c:pt idx="148">
                  <c:v>5.8259999999999996</c:v>
                </c:pt>
                <c:pt idx="149">
                  <c:v>5.5430000000000001</c:v>
                </c:pt>
                <c:pt idx="150">
                  <c:v>5.2850000000000001</c:v>
                </c:pt>
                <c:pt idx="151">
                  <c:v>5.0490000000000004</c:v>
                </c:pt>
                <c:pt idx="152">
                  <c:v>4.83</c:v>
                </c:pt>
                <c:pt idx="153">
                  <c:v>4.6280000000000001</c:v>
                </c:pt>
                <c:pt idx="154">
                  <c:v>4.4400000000000004</c:v>
                </c:pt>
                <c:pt idx="155">
                  <c:v>4.2649999999999997</c:v>
                </c:pt>
                <c:pt idx="156">
                  <c:v>3.948</c:v>
                </c:pt>
                <c:pt idx="157">
                  <c:v>3.6040000000000001</c:v>
                </c:pt>
                <c:pt idx="158">
                  <c:v>3.3090000000000002</c:v>
                </c:pt>
                <c:pt idx="159">
                  <c:v>3.0550000000000002</c:v>
                </c:pt>
                <c:pt idx="160">
                  <c:v>2.8340000000000001</c:v>
                </c:pt>
                <c:pt idx="161">
                  <c:v>2.6419999999999999</c:v>
                </c:pt>
                <c:pt idx="162">
                  <c:v>2.4750000000000001</c:v>
                </c:pt>
                <c:pt idx="163">
                  <c:v>2.33</c:v>
                </c:pt>
                <c:pt idx="164">
                  <c:v>2.2029999999999998</c:v>
                </c:pt>
                <c:pt idx="165">
                  <c:v>1.9970000000000001</c:v>
                </c:pt>
                <c:pt idx="166">
                  <c:v>1.841</c:v>
                </c:pt>
                <c:pt idx="167">
                  <c:v>1.726</c:v>
                </c:pt>
                <c:pt idx="168">
                  <c:v>1.6439999999999999</c:v>
                </c:pt>
                <c:pt idx="169">
                  <c:v>1.5409999999999999</c:v>
                </c:pt>
                <c:pt idx="170">
                  <c:v>1.452</c:v>
                </c:pt>
                <c:pt idx="171">
                  <c:v>1.3029999999999999</c:v>
                </c:pt>
                <c:pt idx="172">
                  <c:v>1.1859999999999999</c:v>
                </c:pt>
                <c:pt idx="173">
                  <c:v>1.0900000000000001</c:v>
                </c:pt>
                <c:pt idx="174">
                  <c:v>1.0109999999999999</c:v>
                </c:pt>
                <c:pt idx="175">
                  <c:v>0.94340000000000002</c:v>
                </c:pt>
                <c:pt idx="176">
                  <c:v>0.88580000000000003</c:v>
                </c:pt>
                <c:pt idx="177">
                  <c:v>0.83599999999999997</c:v>
                </c:pt>
                <c:pt idx="178">
                  <c:v>0.79239999999999999</c:v>
                </c:pt>
                <c:pt idx="179">
                  <c:v>0.75390000000000001</c:v>
                </c:pt>
                <c:pt idx="180">
                  <c:v>0.71970000000000001</c:v>
                </c:pt>
                <c:pt idx="181">
                  <c:v>0.68899999999999995</c:v>
                </c:pt>
                <c:pt idx="182">
                  <c:v>0.63639999999999997</c:v>
                </c:pt>
                <c:pt idx="183">
                  <c:v>0.58320000000000005</c:v>
                </c:pt>
                <c:pt idx="184">
                  <c:v>0.54010000000000002</c:v>
                </c:pt>
                <c:pt idx="185">
                  <c:v>0.50439999999999996</c:v>
                </c:pt>
                <c:pt idx="186">
                  <c:v>0.47449999999999998</c:v>
                </c:pt>
                <c:pt idx="187">
                  <c:v>0.44900000000000001</c:v>
                </c:pt>
                <c:pt idx="188">
                  <c:v>0.42699999999999999</c:v>
                </c:pt>
                <c:pt idx="189">
                  <c:v>0.40789999999999998</c:v>
                </c:pt>
                <c:pt idx="190">
                  <c:v>0.39100000000000001</c:v>
                </c:pt>
                <c:pt idx="191">
                  <c:v>0.36280000000000001</c:v>
                </c:pt>
                <c:pt idx="192">
                  <c:v>0.3402</c:v>
                </c:pt>
                <c:pt idx="193">
                  <c:v>0.3216</c:v>
                </c:pt>
                <c:pt idx="194">
                  <c:v>0.30599999999999999</c:v>
                </c:pt>
                <c:pt idx="195">
                  <c:v>0.29289999999999999</c:v>
                </c:pt>
                <c:pt idx="196">
                  <c:v>0.28160000000000002</c:v>
                </c:pt>
                <c:pt idx="197">
                  <c:v>0.26340000000000002</c:v>
                </c:pt>
                <c:pt idx="198">
                  <c:v>0.24940000000000001</c:v>
                </c:pt>
                <c:pt idx="199">
                  <c:v>0.2382</c:v>
                </c:pt>
                <c:pt idx="200">
                  <c:v>0.2293</c:v>
                </c:pt>
                <c:pt idx="201">
                  <c:v>0.22189999999999999</c:v>
                </c:pt>
                <c:pt idx="202">
                  <c:v>0.21579999999999999</c:v>
                </c:pt>
                <c:pt idx="203">
                  <c:v>0.21060000000000001</c:v>
                </c:pt>
                <c:pt idx="204">
                  <c:v>0.20630000000000001</c:v>
                </c:pt>
                <c:pt idx="205">
                  <c:v>0.20250000000000001</c:v>
                </c:pt>
                <c:pt idx="206">
                  <c:v>0.1993</c:v>
                </c:pt>
                <c:pt idx="207">
                  <c:v>0.19650000000000001</c:v>
                </c:pt>
                <c:pt idx="208">
                  <c:v>0.192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415-47EC-B12B-BA0D5C2ACBC2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srim20Ne_Air!$D$20:$D$228</c:f>
              <c:numCache>
                <c:formatCode>0.000000</c:formatCode>
                <c:ptCount val="209"/>
                <c:pt idx="0">
                  <c:v>9.999949999999999E-6</c:v>
                </c:pt>
                <c:pt idx="1">
                  <c:v>1.1249950000000001E-5</c:v>
                </c:pt>
                <c:pt idx="2">
                  <c:v>1.2499949999999999E-5</c:v>
                </c:pt>
                <c:pt idx="3">
                  <c:v>1.374995E-5</c:v>
                </c:pt>
                <c:pt idx="4">
                  <c:v>1.499995E-5</c:v>
                </c:pt>
                <c:pt idx="5">
                  <c:v>1.6249950000000002E-5</c:v>
                </c:pt>
                <c:pt idx="6">
                  <c:v>1.7499950000000002E-5</c:v>
                </c:pt>
                <c:pt idx="7">
                  <c:v>1.8749950000000002E-5</c:v>
                </c:pt>
                <c:pt idx="8">
                  <c:v>1.9999950000000002E-5</c:v>
                </c:pt>
                <c:pt idx="9">
                  <c:v>2.2499950000000001E-5</c:v>
                </c:pt>
                <c:pt idx="10" formatCode="0.00000">
                  <c:v>2.4999950000000001E-5</c:v>
                </c:pt>
                <c:pt idx="11" formatCode="0.00000">
                  <c:v>2.7499950000000001E-5</c:v>
                </c:pt>
                <c:pt idx="12" formatCode="0.00000">
                  <c:v>2.9999950000000001E-5</c:v>
                </c:pt>
                <c:pt idx="13" formatCode="0.00000">
                  <c:v>3.249995E-5</c:v>
                </c:pt>
                <c:pt idx="14" formatCode="0.00000">
                  <c:v>3.499995E-5</c:v>
                </c:pt>
                <c:pt idx="15" formatCode="0.00000">
                  <c:v>3.999995E-5</c:v>
                </c:pt>
                <c:pt idx="16" formatCode="0.00000">
                  <c:v>4.4999950000000006E-5</c:v>
                </c:pt>
                <c:pt idx="17" formatCode="0.00000">
                  <c:v>4.9999950000000006E-5</c:v>
                </c:pt>
                <c:pt idx="18" formatCode="0.00000">
                  <c:v>5.5000000000000002E-5</c:v>
                </c:pt>
                <c:pt idx="19" formatCode="0.00000">
                  <c:v>5.9999999999999995E-5</c:v>
                </c:pt>
                <c:pt idx="20" formatCode="0.00000">
                  <c:v>6.4999999999999994E-5</c:v>
                </c:pt>
                <c:pt idx="21" formatCode="0.00000">
                  <c:v>6.9999999999999994E-5</c:v>
                </c:pt>
                <c:pt idx="22" formatCode="0.00000">
                  <c:v>7.5000000000000007E-5</c:v>
                </c:pt>
                <c:pt idx="23" formatCode="0.00000">
                  <c:v>8.0000000000000007E-5</c:v>
                </c:pt>
                <c:pt idx="24" formatCode="0.00000">
                  <c:v>8.4999999999999993E-5</c:v>
                </c:pt>
                <c:pt idx="25" formatCode="0.00000">
                  <c:v>8.9999999999999992E-5</c:v>
                </c:pt>
                <c:pt idx="26" formatCode="0.00000">
                  <c:v>1E-4</c:v>
                </c:pt>
                <c:pt idx="27" formatCode="0.00000">
                  <c:v>1.125E-4</c:v>
                </c:pt>
                <c:pt idx="28" formatCode="0.00000">
                  <c:v>1.25E-4</c:v>
                </c:pt>
                <c:pt idx="29" formatCode="0.00000">
                  <c:v>1.3749999999999998E-4</c:v>
                </c:pt>
                <c:pt idx="30" formatCode="0.00000">
                  <c:v>1.5000000000000001E-4</c:v>
                </c:pt>
                <c:pt idx="31" formatCode="0.00000">
                  <c:v>1.6249999999999999E-4</c:v>
                </c:pt>
                <c:pt idx="32" formatCode="0.00000">
                  <c:v>1.75E-4</c:v>
                </c:pt>
                <c:pt idx="33" formatCode="0.00000">
                  <c:v>1.875E-4</c:v>
                </c:pt>
                <c:pt idx="34" formatCode="0.00000">
                  <c:v>2.0000000000000001E-4</c:v>
                </c:pt>
                <c:pt idx="35" formatCode="0.00000">
                  <c:v>2.2499999999999999E-4</c:v>
                </c:pt>
                <c:pt idx="36" formatCode="0.00000">
                  <c:v>2.5000000000000001E-4</c:v>
                </c:pt>
                <c:pt idx="37" formatCode="0.00000">
                  <c:v>2.7499999999999996E-4</c:v>
                </c:pt>
                <c:pt idx="38" formatCode="0.00000">
                  <c:v>3.0000000000000003E-4</c:v>
                </c:pt>
                <c:pt idx="39" formatCode="0.00000">
                  <c:v>3.2499999999999999E-4</c:v>
                </c:pt>
                <c:pt idx="40" formatCode="0.00000">
                  <c:v>3.5E-4</c:v>
                </c:pt>
                <c:pt idx="41" formatCode="0.00000">
                  <c:v>4.0000000000000002E-4</c:v>
                </c:pt>
                <c:pt idx="42" formatCode="0.00000">
                  <c:v>4.4999999999999999E-4</c:v>
                </c:pt>
                <c:pt idx="43" formatCode="0.00000">
                  <c:v>5.0000000000000001E-4</c:v>
                </c:pt>
                <c:pt idx="44" formatCode="0.00000">
                  <c:v>5.4999999999999992E-4</c:v>
                </c:pt>
                <c:pt idx="45" formatCode="0.00000">
                  <c:v>6.0000000000000006E-4</c:v>
                </c:pt>
                <c:pt idx="46" formatCode="0.00000">
                  <c:v>6.4999999999999997E-4</c:v>
                </c:pt>
                <c:pt idx="47" formatCode="0.00000">
                  <c:v>6.9999999999999999E-4</c:v>
                </c:pt>
                <c:pt idx="48" formatCode="0.00000">
                  <c:v>7.5000000000000002E-4</c:v>
                </c:pt>
                <c:pt idx="49" formatCode="0.00000">
                  <c:v>8.0000000000000004E-4</c:v>
                </c:pt>
                <c:pt idx="50" formatCode="0.00000">
                  <c:v>8.5000000000000006E-4</c:v>
                </c:pt>
                <c:pt idx="51" formatCode="0.00000">
                  <c:v>8.9999999999999998E-4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1.6250000000000001E-3</c:v>
                </c:pt>
                <c:pt idx="58" formatCode="0.00000">
                  <c:v>1.7500000000000003E-3</c:v>
                </c:pt>
                <c:pt idx="59" formatCode="0.00000">
                  <c:v>1.8749999999999999E-3</c:v>
                </c:pt>
                <c:pt idx="60" formatCode="0.00000">
                  <c:v>2E-3</c:v>
                </c:pt>
                <c:pt idx="61" formatCode="0.00000">
                  <c:v>2.2499999999999998E-3</c:v>
                </c:pt>
                <c:pt idx="62" formatCode="0.00000">
                  <c:v>2.5000000000000001E-3</c:v>
                </c:pt>
                <c:pt idx="63" formatCode="0.00000">
                  <c:v>2.7499999999999998E-3</c:v>
                </c:pt>
                <c:pt idx="64" formatCode="0.00000">
                  <c:v>3.0000000000000001E-3</c:v>
                </c:pt>
                <c:pt idx="65" formatCode="0.00000">
                  <c:v>3.2500000000000003E-3</c:v>
                </c:pt>
                <c:pt idx="66" formatCode="0.00000">
                  <c:v>3.5000000000000005E-3</c:v>
                </c:pt>
                <c:pt idx="67" formatCode="0.00000">
                  <c:v>4.0000000000000001E-3</c:v>
                </c:pt>
                <c:pt idx="68" formatCode="0.00000">
                  <c:v>4.4999999999999997E-3</c:v>
                </c:pt>
                <c:pt idx="69" formatCode="0.00000">
                  <c:v>5.0000000000000001E-3</c:v>
                </c:pt>
                <c:pt idx="70" formatCode="0.00000">
                  <c:v>5.4999999999999997E-3</c:v>
                </c:pt>
                <c:pt idx="71" formatCode="0.00000">
                  <c:v>6.0000000000000001E-3</c:v>
                </c:pt>
                <c:pt idx="72" formatCode="0.00000">
                  <c:v>6.5000000000000006E-3</c:v>
                </c:pt>
                <c:pt idx="73" formatCode="0.00000">
                  <c:v>7.000000000000001E-3</c:v>
                </c:pt>
                <c:pt idx="74" formatCode="0.00000">
                  <c:v>7.4999999999999997E-3</c:v>
                </c:pt>
                <c:pt idx="75" formatCode="0.00000">
                  <c:v>8.0000000000000002E-3</c:v>
                </c:pt>
                <c:pt idx="76" formatCode="0.00000">
                  <c:v>8.5000000000000006E-3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1.3750000000000002E-2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1.7499999999999998E-2</c:v>
                </c:pt>
                <c:pt idx="85" formatCode="0.00000">
                  <c:v>1.8749999999999999E-2</c:v>
                </c:pt>
                <c:pt idx="86" formatCode="0.00000">
                  <c:v>0.02</c:v>
                </c:pt>
                <c:pt idx="87" formatCode="0.000">
                  <c:v>2.2499999999999999E-2</c:v>
                </c:pt>
                <c:pt idx="88" formatCode="0.000">
                  <c:v>2.5000000000000001E-2</c:v>
                </c:pt>
                <c:pt idx="89" formatCode="0.000">
                  <c:v>2.7500000000000004E-2</c:v>
                </c:pt>
                <c:pt idx="90" formatCode="0.000">
                  <c:v>0.03</c:v>
                </c:pt>
                <c:pt idx="91" formatCode="0.000">
                  <c:v>3.2500000000000001E-2</c:v>
                </c:pt>
                <c:pt idx="92" formatCode="0.000">
                  <c:v>3.4999999999999996E-2</c:v>
                </c:pt>
                <c:pt idx="93" formatCode="0.000">
                  <c:v>0.04</c:v>
                </c:pt>
                <c:pt idx="94" formatCode="0.000">
                  <c:v>4.4999999999999998E-2</c:v>
                </c:pt>
                <c:pt idx="95" formatCode="0.000">
                  <c:v>0.05</c:v>
                </c:pt>
                <c:pt idx="96" formatCode="0.000">
                  <c:v>5.5000000000000007E-2</c:v>
                </c:pt>
                <c:pt idx="97" formatCode="0.000">
                  <c:v>0.06</c:v>
                </c:pt>
                <c:pt idx="98" formatCode="0.000">
                  <c:v>6.5000000000000002E-2</c:v>
                </c:pt>
                <c:pt idx="99" formatCode="0.000">
                  <c:v>6.9999999999999993E-2</c:v>
                </c:pt>
                <c:pt idx="100" formatCode="0.000">
                  <c:v>7.4999999999999997E-2</c:v>
                </c:pt>
                <c:pt idx="101" formatCode="0.000">
                  <c:v>0.08</c:v>
                </c:pt>
                <c:pt idx="102" formatCode="0.000">
                  <c:v>8.4999999999999992E-2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0.1875</c:v>
                </c:pt>
                <c:pt idx="112" formatCode="0.000">
                  <c:v>0.2</c:v>
                </c:pt>
                <c:pt idx="113" formatCode="0.000">
                  <c:v>0.22500000000000001</c:v>
                </c:pt>
                <c:pt idx="114" formatCode="0.000">
                  <c:v>0.25</c:v>
                </c:pt>
                <c:pt idx="115" formatCode="0.000">
                  <c:v>0.27500000000000002</c:v>
                </c:pt>
                <c:pt idx="116" formatCode="0.000">
                  <c:v>0.3</c:v>
                </c:pt>
                <c:pt idx="117" formatCode="0.000">
                  <c:v>0.32500000000000001</c:v>
                </c:pt>
                <c:pt idx="118" formatCode="0.000">
                  <c:v>0.35</c:v>
                </c:pt>
                <c:pt idx="119" formatCode="0.000">
                  <c:v>0.4</c:v>
                </c:pt>
                <c:pt idx="120" formatCode="0.000">
                  <c:v>0.45</c:v>
                </c:pt>
                <c:pt idx="121" formatCode="0.000">
                  <c:v>0.5</c:v>
                </c:pt>
                <c:pt idx="122" formatCode="0.000">
                  <c:v>0.55000000000000004</c:v>
                </c:pt>
                <c:pt idx="123" formatCode="0.000">
                  <c:v>0.6</c:v>
                </c:pt>
                <c:pt idx="124" formatCode="0.000">
                  <c:v>0.65</c:v>
                </c:pt>
                <c:pt idx="125" formatCode="0.000">
                  <c:v>0.7</c:v>
                </c:pt>
                <c:pt idx="126" formatCode="0.000">
                  <c:v>0.75</c:v>
                </c:pt>
                <c:pt idx="127" formatCode="0.000">
                  <c:v>0.8</c:v>
                </c:pt>
                <c:pt idx="128" formatCode="0.000">
                  <c:v>0.85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1.875</c:v>
                </c:pt>
                <c:pt idx="138" formatCode="0.000">
                  <c:v>2</c:v>
                </c:pt>
                <c:pt idx="139" formatCode="0.000">
                  <c:v>2.25</c:v>
                </c:pt>
                <c:pt idx="140" formatCode="0.000">
                  <c:v>2.5</c:v>
                </c:pt>
                <c:pt idx="141" formatCode="0.000">
                  <c:v>2.75</c:v>
                </c:pt>
                <c:pt idx="142" formatCode="0.000">
                  <c:v>3</c:v>
                </c:pt>
                <c:pt idx="143" formatCode="0.000">
                  <c:v>3.25</c:v>
                </c:pt>
                <c:pt idx="144" formatCode="0.000">
                  <c:v>3.5</c:v>
                </c:pt>
                <c:pt idx="145" formatCode="0.000">
                  <c:v>4</c:v>
                </c:pt>
                <c:pt idx="146" formatCode="0.000">
                  <c:v>4.5</c:v>
                </c:pt>
                <c:pt idx="147" formatCode="0.000">
                  <c:v>5</c:v>
                </c:pt>
                <c:pt idx="148" formatCode="0.000">
                  <c:v>5.5</c:v>
                </c:pt>
                <c:pt idx="149" formatCode="0.000">
                  <c:v>6</c:v>
                </c:pt>
                <c:pt idx="150" formatCode="0.000">
                  <c:v>6.5</c:v>
                </c:pt>
                <c:pt idx="151" formatCode="0.000">
                  <c:v>7</c:v>
                </c:pt>
                <c:pt idx="152" formatCode="0.000">
                  <c:v>7.5</c:v>
                </c:pt>
                <c:pt idx="153" formatCode="0.000">
                  <c:v>8</c:v>
                </c:pt>
                <c:pt idx="154" formatCode="0.000">
                  <c:v>8.5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18.75</c:v>
                </c:pt>
                <c:pt idx="164" formatCode="0.000">
                  <c:v>20</c:v>
                </c:pt>
                <c:pt idx="165" formatCode="0.000">
                  <c:v>22.5</c:v>
                </c:pt>
                <c:pt idx="166" formatCode="0.000">
                  <c:v>25</c:v>
                </c:pt>
                <c:pt idx="167" formatCode="0.000">
                  <c:v>27.5</c:v>
                </c:pt>
                <c:pt idx="168" formatCode="0.000">
                  <c:v>30</c:v>
                </c:pt>
                <c:pt idx="169" formatCode="0.000">
                  <c:v>32.5</c:v>
                </c:pt>
                <c:pt idx="170" formatCode="0.000">
                  <c:v>35</c:v>
                </c:pt>
                <c:pt idx="171" formatCode="0.000">
                  <c:v>40</c:v>
                </c:pt>
                <c:pt idx="172" formatCode="0.000">
                  <c:v>45</c:v>
                </c:pt>
                <c:pt idx="173" formatCode="0.000">
                  <c:v>50</c:v>
                </c:pt>
                <c:pt idx="174" formatCode="0.000">
                  <c:v>55</c:v>
                </c:pt>
                <c:pt idx="175" formatCode="0.000">
                  <c:v>60</c:v>
                </c:pt>
                <c:pt idx="176" formatCode="0.000">
                  <c:v>65</c:v>
                </c:pt>
                <c:pt idx="177" formatCode="0.000">
                  <c:v>70</c:v>
                </c:pt>
                <c:pt idx="178" formatCode="0.000">
                  <c:v>75</c:v>
                </c:pt>
                <c:pt idx="179" formatCode="0.000">
                  <c:v>80</c:v>
                </c:pt>
                <c:pt idx="180" formatCode="0.000">
                  <c:v>85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187.5</c:v>
                </c:pt>
                <c:pt idx="190" formatCode="0.000">
                  <c:v>200</c:v>
                </c:pt>
                <c:pt idx="191" formatCode="0.000">
                  <c:v>225</c:v>
                </c:pt>
                <c:pt idx="192" formatCode="0.000">
                  <c:v>250</c:v>
                </c:pt>
                <c:pt idx="193" formatCode="0.000">
                  <c:v>275</c:v>
                </c:pt>
                <c:pt idx="194" formatCode="0.000">
                  <c:v>300</c:v>
                </c:pt>
                <c:pt idx="195" formatCode="0.000">
                  <c:v>325</c:v>
                </c:pt>
                <c:pt idx="196" formatCode="0.000">
                  <c:v>350</c:v>
                </c:pt>
                <c:pt idx="197" formatCode="0.000">
                  <c:v>400</c:v>
                </c:pt>
                <c:pt idx="198" formatCode="0.000">
                  <c:v>450</c:v>
                </c:pt>
                <c:pt idx="199" formatCode="0.000">
                  <c:v>500</c:v>
                </c:pt>
                <c:pt idx="200" formatCode="0.000">
                  <c:v>550</c:v>
                </c:pt>
                <c:pt idx="201" formatCode="0.000">
                  <c:v>600</c:v>
                </c:pt>
                <c:pt idx="202" formatCode="0.000">
                  <c:v>650</c:v>
                </c:pt>
                <c:pt idx="203" formatCode="0.000">
                  <c:v>700</c:v>
                </c:pt>
                <c:pt idx="204" formatCode="0.000">
                  <c:v>750</c:v>
                </c:pt>
                <c:pt idx="205" formatCode="0.000">
                  <c:v>800</c:v>
                </c:pt>
                <c:pt idx="206" formatCode="0.000">
                  <c:v>850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srim20Ne_Air!$F$20:$F$228</c:f>
              <c:numCache>
                <c:formatCode>0.000E+00</c:formatCode>
                <c:ptCount val="209"/>
                <c:pt idx="0">
                  <c:v>0.77690000000000003</c:v>
                </c:pt>
                <c:pt idx="1">
                  <c:v>0.81200000000000006</c:v>
                </c:pt>
                <c:pt idx="2">
                  <c:v>0.84389999999999998</c:v>
                </c:pt>
                <c:pt idx="3">
                  <c:v>0.87309999999999999</c:v>
                </c:pt>
                <c:pt idx="4">
                  <c:v>0.9</c:v>
                </c:pt>
                <c:pt idx="5">
                  <c:v>0.92500000000000004</c:v>
                </c:pt>
                <c:pt idx="6">
                  <c:v>0.94830000000000003</c:v>
                </c:pt>
                <c:pt idx="7">
                  <c:v>0.97009999999999996</c:v>
                </c:pt>
                <c:pt idx="8">
                  <c:v>0.99050000000000005</c:v>
                </c:pt>
                <c:pt idx="9">
                  <c:v>1.028</c:v>
                </c:pt>
                <c:pt idx="10">
                  <c:v>1.0609999999999999</c:v>
                </c:pt>
                <c:pt idx="11">
                  <c:v>1.0920000000000001</c:v>
                </c:pt>
                <c:pt idx="12">
                  <c:v>1.119</c:v>
                </c:pt>
                <c:pt idx="13">
                  <c:v>1.1439999999999999</c:v>
                </c:pt>
                <c:pt idx="14">
                  <c:v>1.167</c:v>
                </c:pt>
                <c:pt idx="15">
                  <c:v>1.2090000000000001</c:v>
                </c:pt>
                <c:pt idx="16">
                  <c:v>1.244</c:v>
                </c:pt>
                <c:pt idx="17">
                  <c:v>1.276</c:v>
                </c:pt>
                <c:pt idx="18">
                  <c:v>1.3029999999999999</c:v>
                </c:pt>
                <c:pt idx="19">
                  <c:v>1.3280000000000001</c:v>
                </c:pt>
                <c:pt idx="20">
                  <c:v>1.35</c:v>
                </c:pt>
                <c:pt idx="21">
                  <c:v>1.37</c:v>
                </c:pt>
                <c:pt idx="22">
                  <c:v>1.3879999999999999</c:v>
                </c:pt>
                <c:pt idx="23">
                  <c:v>1.4039999999999999</c:v>
                </c:pt>
                <c:pt idx="24">
                  <c:v>1.419</c:v>
                </c:pt>
                <c:pt idx="25">
                  <c:v>1.4330000000000001</c:v>
                </c:pt>
                <c:pt idx="26">
                  <c:v>1.456</c:v>
                </c:pt>
                <c:pt idx="27">
                  <c:v>1.4810000000000001</c:v>
                </c:pt>
                <c:pt idx="28">
                  <c:v>1.5009999999999999</c:v>
                </c:pt>
                <c:pt idx="29">
                  <c:v>1.518</c:v>
                </c:pt>
                <c:pt idx="30">
                  <c:v>1.532</c:v>
                </c:pt>
                <c:pt idx="31">
                  <c:v>1.5429999999999999</c:v>
                </c:pt>
                <c:pt idx="32">
                  <c:v>1.552</c:v>
                </c:pt>
                <c:pt idx="33">
                  <c:v>1.56</c:v>
                </c:pt>
                <c:pt idx="34">
                  <c:v>1.5660000000000001</c:v>
                </c:pt>
                <c:pt idx="35">
                  <c:v>1.575</c:v>
                </c:pt>
                <c:pt idx="36">
                  <c:v>1.58</c:v>
                </c:pt>
                <c:pt idx="37">
                  <c:v>1.5820000000000001</c:v>
                </c:pt>
                <c:pt idx="38">
                  <c:v>1.581</c:v>
                </c:pt>
                <c:pt idx="39">
                  <c:v>1.579</c:v>
                </c:pt>
                <c:pt idx="40">
                  <c:v>1.5760000000000001</c:v>
                </c:pt>
                <c:pt idx="41">
                  <c:v>1.5660000000000001</c:v>
                </c:pt>
                <c:pt idx="42">
                  <c:v>1.5529999999999999</c:v>
                </c:pt>
                <c:pt idx="43">
                  <c:v>1.538</c:v>
                </c:pt>
                <c:pt idx="44">
                  <c:v>1.522</c:v>
                </c:pt>
                <c:pt idx="45">
                  <c:v>1.5049999999999999</c:v>
                </c:pt>
                <c:pt idx="46">
                  <c:v>1.488</c:v>
                </c:pt>
                <c:pt idx="47">
                  <c:v>1.4710000000000001</c:v>
                </c:pt>
                <c:pt idx="48">
                  <c:v>1.4530000000000001</c:v>
                </c:pt>
                <c:pt idx="49">
                  <c:v>1.4359999999999999</c:v>
                </c:pt>
                <c:pt idx="50">
                  <c:v>1.419</c:v>
                </c:pt>
                <c:pt idx="51">
                  <c:v>1.4019999999999999</c:v>
                </c:pt>
                <c:pt idx="52">
                  <c:v>1.3680000000000001</c:v>
                </c:pt>
                <c:pt idx="53">
                  <c:v>1.329</c:v>
                </c:pt>
                <c:pt idx="54">
                  <c:v>1.2909999999999999</c:v>
                </c:pt>
                <c:pt idx="55">
                  <c:v>1.2549999999999999</c:v>
                </c:pt>
                <c:pt idx="56">
                  <c:v>1.222</c:v>
                </c:pt>
                <c:pt idx="57">
                  <c:v>1.19</c:v>
                </c:pt>
                <c:pt idx="58">
                  <c:v>1.1599999999999999</c:v>
                </c:pt>
                <c:pt idx="59">
                  <c:v>1.1319999999999999</c:v>
                </c:pt>
                <c:pt idx="60">
                  <c:v>1.105</c:v>
                </c:pt>
                <c:pt idx="61">
                  <c:v>1.056</c:v>
                </c:pt>
                <c:pt idx="62">
                  <c:v>1.012</c:v>
                </c:pt>
                <c:pt idx="63">
                  <c:v>0.97170000000000001</c:v>
                </c:pt>
                <c:pt idx="64">
                  <c:v>0.93510000000000004</c:v>
                </c:pt>
                <c:pt idx="65">
                  <c:v>0.90159999999999996</c:v>
                </c:pt>
                <c:pt idx="66">
                  <c:v>0.87080000000000002</c:v>
                </c:pt>
                <c:pt idx="67">
                  <c:v>0.81610000000000005</c:v>
                </c:pt>
                <c:pt idx="68">
                  <c:v>0.76890000000000003</c:v>
                </c:pt>
                <c:pt idx="69">
                  <c:v>0.72770000000000001</c:v>
                </c:pt>
                <c:pt idx="70">
                  <c:v>0.69140000000000001</c:v>
                </c:pt>
                <c:pt idx="71">
                  <c:v>0.65900000000000003</c:v>
                </c:pt>
                <c:pt idx="72">
                  <c:v>0.63009999999999999</c:v>
                </c:pt>
                <c:pt idx="73">
                  <c:v>0.60389999999999999</c:v>
                </c:pt>
                <c:pt idx="74">
                  <c:v>0.58020000000000005</c:v>
                </c:pt>
                <c:pt idx="75">
                  <c:v>0.5585</c:v>
                </c:pt>
                <c:pt idx="76">
                  <c:v>0.53859999999999997</c:v>
                </c:pt>
                <c:pt idx="77">
                  <c:v>0.52029999999999998</c:v>
                </c:pt>
                <c:pt idx="78">
                  <c:v>0.48780000000000001</c:v>
                </c:pt>
                <c:pt idx="79">
                  <c:v>0.4531</c:v>
                </c:pt>
                <c:pt idx="80">
                  <c:v>0.42359999999999998</c:v>
                </c:pt>
                <c:pt idx="81">
                  <c:v>0.3982</c:v>
                </c:pt>
                <c:pt idx="82">
                  <c:v>0.376</c:v>
                </c:pt>
                <c:pt idx="83">
                  <c:v>0.35649999999999998</c:v>
                </c:pt>
                <c:pt idx="84">
                  <c:v>0.3392</c:v>
                </c:pt>
                <c:pt idx="85">
                  <c:v>0.32369999999999999</c:v>
                </c:pt>
                <c:pt idx="86">
                  <c:v>0.30969999999999998</c:v>
                </c:pt>
                <c:pt idx="87">
                  <c:v>0.28539999999999999</c:v>
                </c:pt>
                <c:pt idx="88">
                  <c:v>0.2651</c:v>
                </c:pt>
                <c:pt idx="89">
                  <c:v>0.2477</c:v>
                </c:pt>
                <c:pt idx="90">
                  <c:v>0.23280000000000001</c:v>
                </c:pt>
                <c:pt idx="91">
                  <c:v>0.21970000000000001</c:v>
                </c:pt>
                <c:pt idx="92">
                  <c:v>0.2082</c:v>
                </c:pt>
                <c:pt idx="93">
                  <c:v>0.18870000000000001</c:v>
                </c:pt>
                <c:pt idx="94">
                  <c:v>0.1729</c:v>
                </c:pt>
                <c:pt idx="95">
                  <c:v>0.1598</c:v>
                </c:pt>
                <c:pt idx="96">
                  <c:v>0.1487</c:v>
                </c:pt>
                <c:pt idx="97">
                  <c:v>0.13919999999999999</c:v>
                </c:pt>
                <c:pt idx="98">
                  <c:v>0.13089999999999999</c:v>
                </c:pt>
                <c:pt idx="99">
                  <c:v>0.1237</c:v>
                </c:pt>
                <c:pt idx="100">
                  <c:v>0.1173</c:v>
                </c:pt>
                <c:pt idx="101">
                  <c:v>0.1115</c:v>
                </c:pt>
                <c:pt idx="102">
                  <c:v>0.10639999999999999</c:v>
                </c:pt>
                <c:pt idx="103">
                  <c:v>0.1018</c:v>
                </c:pt>
                <c:pt idx="104">
                  <c:v>9.3679999999999999E-2</c:v>
                </c:pt>
                <c:pt idx="105">
                  <c:v>8.5360000000000005E-2</c:v>
                </c:pt>
                <c:pt idx="106">
                  <c:v>7.85E-2</c:v>
                </c:pt>
                <c:pt idx="107">
                  <c:v>7.2749999999999995E-2</c:v>
                </c:pt>
                <c:pt idx="108">
                  <c:v>6.7839999999999998E-2</c:v>
                </c:pt>
                <c:pt idx="109">
                  <c:v>6.3600000000000004E-2</c:v>
                </c:pt>
                <c:pt idx="110">
                  <c:v>5.9900000000000002E-2</c:v>
                </c:pt>
                <c:pt idx="111">
                  <c:v>5.6640000000000003E-2</c:v>
                </c:pt>
                <c:pt idx="112">
                  <c:v>5.3749999999999999E-2</c:v>
                </c:pt>
                <c:pt idx="113">
                  <c:v>4.8820000000000002E-2</c:v>
                </c:pt>
                <c:pt idx="114">
                  <c:v>4.478E-2</c:v>
                </c:pt>
                <c:pt idx="115">
                  <c:v>4.1399999999999999E-2</c:v>
                </c:pt>
                <c:pt idx="116">
                  <c:v>3.8519999999999999E-2</c:v>
                </c:pt>
                <c:pt idx="117">
                  <c:v>3.6049999999999999E-2</c:v>
                </c:pt>
                <c:pt idx="118">
                  <c:v>3.39E-2</c:v>
                </c:pt>
                <c:pt idx="119">
                  <c:v>3.032E-2</c:v>
                </c:pt>
                <c:pt idx="120">
                  <c:v>2.7480000000000001E-2</c:v>
                </c:pt>
                <c:pt idx="121">
                  <c:v>2.5149999999999999E-2</c:v>
                </c:pt>
                <c:pt idx="122">
                  <c:v>2.3210000000000001E-2</c:v>
                </c:pt>
                <c:pt idx="123">
                  <c:v>2.1559999999999999E-2</c:v>
                </c:pt>
                <c:pt idx="124">
                  <c:v>2.0150000000000001E-2</c:v>
                </c:pt>
                <c:pt idx="125">
                  <c:v>1.8919999999999999E-2</c:v>
                </c:pt>
                <c:pt idx="126">
                  <c:v>1.7840000000000002E-2</c:v>
                </c:pt>
                <c:pt idx="127">
                  <c:v>1.6879999999999999E-2</c:v>
                </c:pt>
                <c:pt idx="128">
                  <c:v>1.6029999999999999E-2</c:v>
                </c:pt>
                <c:pt idx="129">
                  <c:v>1.5270000000000001E-2</c:v>
                </c:pt>
                <c:pt idx="130">
                  <c:v>1.3950000000000001E-2</c:v>
                </c:pt>
                <c:pt idx="131">
                  <c:v>1.261E-2</c:v>
                </c:pt>
                <c:pt idx="132">
                  <c:v>1.1509999999999999E-2</c:v>
                </c:pt>
                <c:pt idx="133">
                  <c:v>1.06E-2</c:v>
                </c:pt>
                <c:pt idx="134">
                  <c:v>9.8359999999999993E-3</c:v>
                </c:pt>
                <c:pt idx="135">
                  <c:v>9.1769999999999994E-3</c:v>
                </c:pt>
                <c:pt idx="136">
                  <c:v>8.6049999999999998E-3</c:v>
                </c:pt>
                <c:pt idx="137">
                  <c:v>8.1040000000000001E-3</c:v>
                </c:pt>
                <c:pt idx="138">
                  <c:v>7.6620000000000004E-3</c:v>
                </c:pt>
                <c:pt idx="139">
                  <c:v>6.914E-3</c:v>
                </c:pt>
                <c:pt idx="140">
                  <c:v>6.306E-3</c:v>
                </c:pt>
                <c:pt idx="141">
                  <c:v>5.8009999999999997E-3</c:v>
                </c:pt>
                <c:pt idx="142">
                  <c:v>5.3749999999999996E-3</c:v>
                </c:pt>
                <c:pt idx="143">
                  <c:v>5.0099999999999997E-3</c:v>
                </c:pt>
                <c:pt idx="144">
                  <c:v>4.6940000000000003E-3</c:v>
                </c:pt>
                <c:pt idx="145">
                  <c:v>4.1729999999999996E-3</c:v>
                </c:pt>
                <c:pt idx="146">
                  <c:v>3.761E-3</c:v>
                </c:pt>
                <c:pt idx="147">
                  <c:v>3.4269999999999999E-3</c:v>
                </c:pt>
                <c:pt idx="148">
                  <c:v>3.1489999999999999E-3</c:v>
                </c:pt>
                <c:pt idx="149">
                  <c:v>2.9150000000000001E-3</c:v>
                </c:pt>
                <c:pt idx="150">
                  <c:v>2.7160000000000001E-3</c:v>
                </c:pt>
                <c:pt idx="151">
                  <c:v>2.542E-3</c:v>
                </c:pt>
                <c:pt idx="152">
                  <c:v>2.3909999999999999E-3</c:v>
                </c:pt>
                <c:pt idx="153">
                  <c:v>2.2569999999999999E-3</c:v>
                </c:pt>
                <c:pt idx="154">
                  <c:v>2.1389999999999998E-3</c:v>
                </c:pt>
                <c:pt idx="155">
                  <c:v>2.032E-3</c:v>
                </c:pt>
                <c:pt idx="156">
                  <c:v>1.8500000000000001E-3</c:v>
                </c:pt>
                <c:pt idx="157">
                  <c:v>1.665E-3</c:v>
                </c:pt>
                <c:pt idx="158">
                  <c:v>1.5150000000000001E-3</c:v>
                </c:pt>
                <c:pt idx="159">
                  <c:v>1.3910000000000001E-3</c:v>
                </c:pt>
                <c:pt idx="160">
                  <c:v>1.286E-3</c:v>
                </c:pt>
                <c:pt idx="161">
                  <c:v>1.1969999999999999E-3</c:v>
                </c:pt>
                <c:pt idx="162">
                  <c:v>1.1199999999999999E-3</c:v>
                </c:pt>
                <c:pt idx="163">
                  <c:v>1.0529999999999999E-3</c:v>
                </c:pt>
                <c:pt idx="164">
                  <c:v>9.9320000000000007E-4</c:v>
                </c:pt>
                <c:pt idx="165">
                  <c:v>8.9309999999999997E-4</c:v>
                </c:pt>
                <c:pt idx="166">
                  <c:v>8.1209999999999995E-4</c:v>
                </c:pt>
                <c:pt idx="167">
                  <c:v>7.4509999999999995E-4</c:v>
                </c:pt>
                <c:pt idx="168">
                  <c:v>6.8869999999999999E-4</c:v>
                </c:pt>
                <c:pt idx="169">
                  <c:v>6.4050000000000001E-4</c:v>
                </c:pt>
                <c:pt idx="170">
                  <c:v>5.9889999999999997E-4</c:v>
                </c:pt>
                <c:pt idx="171">
                  <c:v>5.306E-4</c:v>
                </c:pt>
                <c:pt idx="172">
                  <c:v>4.7679999999999999E-4</c:v>
                </c:pt>
                <c:pt idx="173">
                  <c:v>4.3330000000000002E-4</c:v>
                </c:pt>
                <c:pt idx="174">
                  <c:v>3.9730000000000001E-4</c:v>
                </c:pt>
                <c:pt idx="175">
                  <c:v>3.6699999999999998E-4</c:v>
                </c:pt>
                <c:pt idx="176">
                  <c:v>3.412E-4</c:v>
                </c:pt>
                <c:pt idx="177">
                  <c:v>3.189E-4</c:v>
                </c:pt>
                <c:pt idx="178">
                  <c:v>2.9940000000000001E-4</c:v>
                </c:pt>
                <c:pt idx="179">
                  <c:v>2.8229999999999998E-4</c:v>
                </c:pt>
                <c:pt idx="180">
                  <c:v>2.6709999999999999E-4</c:v>
                </c:pt>
                <c:pt idx="181">
                  <c:v>2.5349999999999998E-4</c:v>
                </c:pt>
                <c:pt idx="182">
                  <c:v>2.3020000000000001E-4</c:v>
                </c:pt>
                <c:pt idx="183">
                  <c:v>2.0670000000000001E-4</c:v>
                </c:pt>
                <c:pt idx="184">
                  <c:v>1.8770000000000001E-4</c:v>
                </c:pt>
                <c:pt idx="185">
                  <c:v>1.7200000000000001E-4</c:v>
                </c:pt>
                <c:pt idx="186">
                  <c:v>1.5880000000000001E-4</c:v>
                </c:pt>
                <c:pt idx="187">
                  <c:v>1.4750000000000001E-4</c:v>
                </c:pt>
                <c:pt idx="188">
                  <c:v>1.3779999999999999E-4</c:v>
                </c:pt>
                <c:pt idx="189">
                  <c:v>1.294E-4</c:v>
                </c:pt>
                <c:pt idx="190">
                  <c:v>1.219E-4</c:v>
                </c:pt>
                <c:pt idx="191">
                  <c:v>1.094E-4</c:v>
                </c:pt>
                <c:pt idx="192">
                  <c:v>9.9279999999999998E-5</c:v>
                </c:pt>
                <c:pt idx="193">
                  <c:v>9.0929999999999998E-5</c:v>
                </c:pt>
                <c:pt idx="194">
                  <c:v>8.3919999999999996E-5</c:v>
                </c:pt>
                <c:pt idx="195">
                  <c:v>7.7949999999999997E-5</c:v>
                </c:pt>
                <c:pt idx="196">
                  <c:v>7.2789999999999999E-5</c:v>
                </c:pt>
                <c:pt idx="197">
                  <c:v>6.4350000000000006E-5</c:v>
                </c:pt>
                <c:pt idx="198">
                  <c:v>5.7710000000000001E-5</c:v>
                </c:pt>
                <c:pt idx="199">
                  <c:v>5.2349999999999999E-5</c:v>
                </c:pt>
                <c:pt idx="200">
                  <c:v>4.7929999999999997E-5</c:v>
                </c:pt>
                <c:pt idx="201">
                  <c:v>4.422E-5</c:v>
                </c:pt>
                <c:pt idx="202">
                  <c:v>4.1060000000000003E-5</c:v>
                </c:pt>
                <c:pt idx="203">
                  <c:v>3.8340000000000002E-5</c:v>
                </c:pt>
                <c:pt idx="204">
                  <c:v>3.5960000000000001E-5</c:v>
                </c:pt>
                <c:pt idx="205">
                  <c:v>3.3869999999999999E-5</c:v>
                </c:pt>
                <c:pt idx="206">
                  <c:v>3.2020000000000002E-5</c:v>
                </c:pt>
                <c:pt idx="207">
                  <c:v>3.0360000000000001E-5</c:v>
                </c:pt>
                <c:pt idx="208">
                  <c:v>2.7529999999999999E-5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415-47EC-B12B-BA0D5C2ACBC2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srim20Ne_Air!$D$20:$D$228</c:f>
              <c:numCache>
                <c:formatCode>0.000000</c:formatCode>
                <c:ptCount val="209"/>
                <c:pt idx="0">
                  <c:v>9.999949999999999E-6</c:v>
                </c:pt>
                <c:pt idx="1">
                  <c:v>1.1249950000000001E-5</c:v>
                </c:pt>
                <c:pt idx="2">
                  <c:v>1.2499949999999999E-5</c:v>
                </c:pt>
                <c:pt idx="3">
                  <c:v>1.374995E-5</c:v>
                </c:pt>
                <c:pt idx="4">
                  <c:v>1.499995E-5</c:v>
                </c:pt>
                <c:pt idx="5">
                  <c:v>1.6249950000000002E-5</c:v>
                </c:pt>
                <c:pt idx="6">
                  <c:v>1.7499950000000002E-5</c:v>
                </c:pt>
                <c:pt idx="7">
                  <c:v>1.8749950000000002E-5</c:v>
                </c:pt>
                <c:pt idx="8">
                  <c:v>1.9999950000000002E-5</c:v>
                </c:pt>
                <c:pt idx="9">
                  <c:v>2.2499950000000001E-5</c:v>
                </c:pt>
                <c:pt idx="10" formatCode="0.00000">
                  <c:v>2.4999950000000001E-5</c:v>
                </c:pt>
                <c:pt idx="11" formatCode="0.00000">
                  <c:v>2.7499950000000001E-5</c:v>
                </c:pt>
                <c:pt idx="12" formatCode="0.00000">
                  <c:v>2.9999950000000001E-5</c:v>
                </c:pt>
                <c:pt idx="13" formatCode="0.00000">
                  <c:v>3.249995E-5</c:v>
                </c:pt>
                <c:pt idx="14" formatCode="0.00000">
                  <c:v>3.499995E-5</c:v>
                </c:pt>
                <c:pt idx="15" formatCode="0.00000">
                  <c:v>3.999995E-5</c:v>
                </c:pt>
                <c:pt idx="16" formatCode="0.00000">
                  <c:v>4.4999950000000006E-5</c:v>
                </c:pt>
                <c:pt idx="17" formatCode="0.00000">
                  <c:v>4.9999950000000006E-5</c:v>
                </c:pt>
                <c:pt idx="18" formatCode="0.00000">
                  <c:v>5.5000000000000002E-5</c:v>
                </c:pt>
                <c:pt idx="19" formatCode="0.00000">
                  <c:v>5.9999999999999995E-5</c:v>
                </c:pt>
                <c:pt idx="20" formatCode="0.00000">
                  <c:v>6.4999999999999994E-5</c:v>
                </c:pt>
                <c:pt idx="21" formatCode="0.00000">
                  <c:v>6.9999999999999994E-5</c:v>
                </c:pt>
                <c:pt idx="22" formatCode="0.00000">
                  <c:v>7.5000000000000007E-5</c:v>
                </c:pt>
                <c:pt idx="23" formatCode="0.00000">
                  <c:v>8.0000000000000007E-5</c:v>
                </c:pt>
                <c:pt idx="24" formatCode="0.00000">
                  <c:v>8.4999999999999993E-5</c:v>
                </c:pt>
                <c:pt idx="25" formatCode="0.00000">
                  <c:v>8.9999999999999992E-5</c:v>
                </c:pt>
                <c:pt idx="26" formatCode="0.00000">
                  <c:v>1E-4</c:v>
                </c:pt>
                <c:pt idx="27" formatCode="0.00000">
                  <c:v>1.125E-4</c:v>
                </c:pt>
                <c:pt idx="28" formatCode="0.00000">
                  <c:v>1.25E-4</c:v>
                </c:pt>
                <c:pt idx="29" formatCode="0.00000">
                  <c:v>1.3749999999999998E-4</c:v>
                </c:pt>
                <c:pt idx="30" formatCode="0.00000">
                  <c:v>1.5000000000000001E-4</c:v>
                </c:pt>
                <c:pt idx="31" formatCode="0.00000">
                  <c:v>1.6249999999999999E-4</c:v>
                </c:pt>
                <c:pt idx="32" formatCode="0.00000">
                  <c:v>1.75E-4</c:v>
                </c:pt>
                <c:pt idx="33" formatCode="0.00000">
                  <c:v>1.875E-4</c:v>
                </c:pt>
                <c:pt idx="34" formatCode="0.00000">
                  <c:v>2.0000000000000001E-4</c:v>
                </c:pt>
                <c:pt idx="35" formatCode="0.00000">
                  <c:v>2.2499999999999999E-4</c:v>
                </c:pt>
                <c:pt idx="36" formatCode="0.00000">
                  <c:v>2.5000000000000001E-4</c:v>
                </c:pt>
                <c:pt idx="37" formatCode="0.00000">
                  <c:v>2.7499999999999996E-4</c:v>
                </c:pt>
                <c:pt idx="38" formatCode="0.00000">
                  <c:v>3.0000000000000003E-4</c:v>
                </c:pt>
                <c:pt idx="39" formatCode="0.00000">
                  <c:v>3.2499999999999999E-4</c:v>
                </c:pt>
                <c:pt idx="40" formatCode="0.00000">
                  <c:v>3.5E-4</c:v>
                </c:pt>
                <c:pt idx="41" formatCode="0.00000">
                  <c:v>4.0000000000000002E-4</c:v>
                </c:pt>
                <c:pt idx="42" formatCode="0.00000">
                  <c:v>4.4999999999999999E-4</c:v>
                </c:pt>
                <c:pt idx="43" formatCode="0.00000">
                  <c:v>5.0000000000000001E-4</c:v>
                </c:pt>
                <c:pt idx="44" formatCode="0.00000">
                  <c:v>5.4999999999999992E-4</c:v>
                </c:pt>
                <c:pt idx="45" formatCode="0.00000">
                  <c:v>6.0000000000000006E-4</c:v>
                </c:pt>
                <c:pt idx="46" formatCode="0.00000">
                  <c:v>6.4999999999999997E-4</c:v>
                </c:pt>
                <c:pt idx="47" formatCode="0.00000">
                  <c:v>6.9999999999999999E-4</c:v>
                </c:pt>
                <c:pt idx="48" formatCode="0.00000">
                  <c:v>7.5000000000000002E-4</c:v>
                </c:pt>
                <c:pt idx="49" formatCode="0.00000">
                  <c:v>8.0000000000000004E-4</c:v>
                </c:pt>
                <c:pt idx="50" formatCode="0.00000">
                  <c:v>8.5000000000000006E-4</c:v>
                </c:pt>
                <c:pt idx="51" formatCode="0.00000">
                  <c:v>8.9999999999999998E-4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1.6250000000000001E-3</c:v>
                </c:pt>
                <c:pt idx="58" formatCode="0.00000">
                  <c:v>1.7500000000000003E-3</c:v>
                </c:pt>
                <c:pt idx="59" formatCode="0.00000">
                  <c:v>1.8749999999999999E-3</c:v>
                </c:pt>
                <c:pt idx="60" formatCode="0.00000">
                  <c:v>2E-3</c:v>
                </c:pt>
                <c:pt idx="61" formatCode="0.00000">
                  <c:v>2.2499999999999998E-3</c:v>
                </c:pt>
                <c:pt idx="62" formatCode="0.00000">
                  <c:v>2.5000000000000001E-3</c:v>
                </c:pt>
                <c:pt idx="63" formatCode="0.00000">
                  <c:v>2.7499999999999998E-3</c:v>
                </c:pt>
                <c:pt idx="64" formatCode="0.00000">
                  <c:v>3.0000000000000001E-3</c:v>
                </c:pt>
                <c:pt idx="65" formatCode="0.00000">
                  <c:v>3.2500000000000003E-3</c:v>
                </c:pt>
                <c:pt idx="66" formatCode="0.00000">
                  <c:v>3.5000000000000005E-3</c:v>
                </c:pt>
                <c:pt idx="67" formatCode="0.00000">
                  <c:v>4.0000000000000001E-3</c:v>
                </c:pt>
                <c:pt idx="68" formatCode="0.00000">
                  <c:v>4.4999999999999997E-3</c:v>
                </c:pt>
                <c:pt idx="69" formatCode="0.00000">
                  <c:v>5.0000000000000001E-3</c:v>
                </c:pt>
                <c:pt idx="70" formatCode="0.00000">
                  <c:v>5.4999999999999997E-3</c:v>
                </c:pt>
                <c:pt idx="71" formatCode="0.00000">
                  <c:v>6.0000000000000001E-3</c:v>
                </c:pt>
                <c:pt idx="72" formatCode="0.00000">
                  <c:v>6.5000000000000006E-3</c:v>
                </c:pt>
                <c:pt idx="73" formatCode="0.00000">
                  <c:v>7.000000000000001E-3</c:v>
                </c:pt>
                <c:pt idx="74" formatCode="0.00000">
                  <c:v>7.4999999999999997E-3</c:v>
                </c:pt>
                <c:pt idx="75" formatCode="0.00000">
                  <c:v>8.0000000000000002E-3</c:v>
                </c:pt>
                <c:pt idx="76" formatCode="0.00000">
                  <c:v>8.5000000000000006E-3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1.3750000000000002E-2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1.7499999999999998E-2</c:v>
                </c:pt>
                <c:pt idx="85" formatCode="0.00000">
                  <c:v>1.8749999999999999E-2</c:v>
                </c:pt>
                <c:pt idx="86" formatCode="0.00000">
                  <c:v>0.02</c:v>
                </c:pt>
                <c:pt idx="87" formatCode="0.000">
                  <c:v>2.2499999999999999E-2</c:v>
                </c:pt>
                <c:pt idx="88" formatCode="0.000">
                  <c:v>2.5000000000000001E-2</c:v>
                </c:pt>
                <c:pt idx="89" formatCode="0.000">
                  <c:v>2.7500000000000004E-2</c:v>
                </c:pt>
                <c:pt idx="90" formatCode="0.000">
                  <c:v>0.03</c:v>
                </c:pt>
                <c:pt idx="91" formatCode="0.000">
                  <c:v>3.2500000000000001E-2</c:v>
                </c:pt>
                <c:pt idx="92" formatCode="0.000">
                  <c:v>3.4999999999999996E-2</c:v>
                </c:pt>
                <c:pt idx="93" formatCode="0.000">
                  <c:v>0.04</c:v>
                </c:pt>
                <c:pt idx="94" formatCode="0.000">
                  <c:v>4.4999999999999998E-2</c:v>
                </c:pt>
                <c:pt idx="95" formatCode="0.000">
                  <c:v>0.05</c:v>
                </c:pt>
                <c:pt idx="96" formatCode="0.000">
                  <c:v>5.5000000000000007E-2</c:v>
                </c:pt>
                <c:pt idx="97" formatCode="0.000">
                  <c:v>0.06</c:v>
                </c:pt>
                <c:pt idx="98" formatCode="0.000">
                  <c:v>6.5000000000000002E-2</c:v>
                </c:pt>
                <c:pt idx="99" formatCode="0.000">
                  <c:v>6.9999999999999993E-2</c:v>
                </c:pt>
                <c:pt idx="100" formatCode="0.000">
                  <c:v>7.4999999999999997E-2</c:v>
                </c:pt>
                <c:pt idx="101" formatCode="0.000">
                  <c:v>0.08</c:v>
                </c:pt>
                <c:pt idx="102" formatCode="0.000">
                  <c:v>8.4999999999999992E-2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0.1875</c:v>
                </c:pt>
                <c:pt idx="112" formatCode="0.000">
                  <c:v>0.2</c:v>
                </c:pt>
                <c:pt idx="113" formatCode="0.000">
                  <c:v>0.22500000000000001</c:v>
                </c:pt>
                <c:pt idx="114" formatCode="0.000">
                  <c:v>0.25</c:v>
                </c:pt>
                <c:pt idx="115" formatCode="0.000">
                  <c:v>0.27500000000000002</c:v>
                </c:pt>
                <c:pt idx="116" formatCode="0.000">
                  <c:v>0.3</c:v>
                </c:pt>
                <c:pt idx="117" formatCode="0.000">
                  <c:v>0.32500000000000001</c:v>
                </c:pt>
                <c:pt idx="118" formatCode="0.000">
                  <c:v>0.35</c:v>
                </c:pt>
                <c:pt idx="119" formatCode="0.000">
                  <c:v>0.4</c:v>
                </c:pt>
                <c:pt idx="120" formatCode="0.000">
                  <c:v>0.45</c:v>
                </c:pt>
                <c:pt idx="121" formatCode="0.000">
                  <c:v>0.5</c:v>
                </c:pt>
                <c:pt idx="122" formatCode="0.000">
                  <c:v>0.55000000000000004</c:v>
                </c:pt>
                <c:pt idx="123" formatCode="0.000">
                  <c:v>0.6</c:v>
                </c:pt>
                <c:pt idx="124" formatCode="0.000">
                  <c:v>0.65</c:v>
                </c:pt>
                <c:pt idx="125" formatCode="0.000">
                  <c:v>0.7</c:v>
                </c:pt>
                <c:pt idx="126" formatCode="0.000">
                  <c:v>0.75</c:v>
                </c:pt>
                <c:pt idx="127" formatCode="0.000">
                  <c:v>0.8</c:v>
                </c:pt>
                <c:pt idx="128" formatCode="0.000">
                  <c:v>0.85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1.875</c:v>
                </c:pt>
                <c:pt idx="138" formatCode="0.000">
                  <c:v>2</c:v>
                </c:pt>
                <c:pt idx="139" formatCode="0.000">
                  <c:v>2.25</c:v>
                </c:pt>
                <c:pt idx="140" formatCode="0.000">
                  <c:v>2.5</c:v>
                </c:pt>
                <c:pt idx="141" formatCode="0.000">
                  <c:v>2.75</c:v>
                </c:pt>
                <c:pt idx="142" formatCode="0.000">
                  <c:v>3</c:v>
                </c:pt>
                <c:pt idx="143" formatCode="0.000">
                  <c:v>3.25</c:v>
                </c:pt>
                <c:pt idx="144" formatCode="0.000">
                  <c:v>3.5</c:v>
                </c:pt>
                <c:pt idx="145" formatCode="0.000">
                  <c:v>4</c:v>
                </c:pt>
                <c:pt idx="146" formatCode="0.000">
                  <c:v>4.5</c:v>
                </c:pt>
                <c:pt idx="147" formatCode="0.000">
                  <c:v>5</c:v>
                </c:pt>
                <c:pt idx="148" formatCode="0.000">
                  <c:v>5.5</c:v>
                </c:pt>
                <c:pt idx="149" formatCode="0.000">
                  <c:v>6</c:v>
                </c:pt>
                <c:pt idx="150" formatCode="0.000">
                  <c:v>6.5</c:v>
                </c:pt>
                <c:pt idx="151" formatCode="0.000">
                  <c:v>7</c:v>
                </c:pt>
                <c:pt idx="152" formatCode="0.000">
                  <c:v>7.5</c:v>
                </c:pt>
                <c:pt idx="153" formatCode="0.000">
                  <c:v>8</c:v>
                </c:pt>
                <c:pt idx="154" formatCode="0.000">
                  <c:v>8.5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18.75</c:v>
                </c:pt>
                <c:pt idx="164" formatCode="0.000">
                  <c:v>20</c:v>
                </c:pt>
                <c:pt idx="165" formatCode="0.000">
                  <c:v>22.5</c:v>
                </c:pt>
                <c:pt idx="166" formatCode="0.000">
                  <c:v>25</c:v>
                </c:pt>
                <c:pt idx="167" formatCode="0.000">
                  <c:v>27.5</c:v>
                </c:pt>
                <c:pt idx="168" formatCode="0.000">
                  <c:v>30</c:v>
                </c:pt>
                <c:pt idx="169" formatCode="0.000">
                  <c:v>32.5</c:v>
                </c:pt>
                <c:pt idx="170" formatCode="0.000">
                  <c:v>35</c:v>
                </c:pt>
                <c:pt idx="171" formatCode="0.000">
                  <c:v>40</c:v>
                </c:pt>
                <c:pt idx="172" formatCode="0.000">
                  <c:v>45</c:v>
                </c:pt>
                <c:pt idx="173" formatCode="0.000">
                  <c:v>50</c:v>
                </c:pt>
                <c:pt idx="174" formatCode="0.000">
                  <c:v>55</c:v>
                </c:pt>
                <c:pt idx="175" formatCode="0.000">
                  <c:v>60</c:v>
                </c:pt>
                <c:pt idx="176" formatCode="0.000">
                  <c:v>65</c:v>
                </c:pt>
                <c:pt idx="177" formatCode="0.000">
                  <c:v>70</c:v>
                </c:pt>
                <c:pt idx="178" formatCode="0.000">
                  <c:v>75</c:v>
                </c:pt>
                <c:pt idx="179" formatCode="0.000">
                  <c:v>80</c:v>
                </c:pt>
                <c:pt idx="180" formatCode="0.000">
                  <c:v>85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187.5</c:v>
                </c:pt>
                <c:pt idx="190" formatCode="0.000">
                  <c:v>200</c:v>
                </c:pt>
                <c:pt idx="191" formatCode="0.000">
                  <c:v>225</c:v>
                </c:pt>
                <c:pt idx="192" formatCode="0.000">
                  <c:v>250</c:v>
                </c:pt>
                <c:pt idx="193" formatCode="0.000">
                  <c:v>275</c:v>
                </c:pt>
                <c:pt idx="194" formatCode="0.000">
                  <c:v>300</c:v>
                </c:pt>
                <c:pt idx="195" formatCode="0.000">
                  <c:v>325</c:v>
                </c:pt>
                <c:pt idx="196" formatCode="0.000">
                  <c:v>350</c:v>
                </c:pt>
                <c:pt idx="197" formatCode="0.000">
                  <c:v>400</c:v>
                </c:pt>
                <c:pt idx="198" formatCode="0.000">
                  <c:v>450</c:v>
                </c:pt>
                <c:pt idx="199" formatCode="0.000">
                  <c:v>500</c:v>
                </c:pt>
                <c:pt idx="200" formatCode="0.000">
                  <c:v>550</c:v>
                </c:pt>
                <c:pt idx="201" formatCode="0.000">
                  <c:v>600</c:v>
                </c:pt>
                <c:pt idx="202" formatCode="0.000">
                  <c:v>650</c:v>
                </c:pt>
                <c:pt idx="203" formatCode="0.000">
                  <c:v>700</c:v>
                </c:pt>
                <c:pt idx="204" formatCode="0.000">
                  <c:v>750</c:v>
                </c:pt>
                <c:pt idx="205" formatCode="0.000">
                  <c:v>800</c:v>
                </c:pt>
                <c:pt idx="206" formatCode="0.000">
                  <c:v>850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srim20Ne_Air!$G$20:$G$228</c:f>
              <c:numCache>
                <c:formatCode>0.000E+00</c:formatCode>
                <c:ptCount val="209"/>
                <c:pt idx="0">
                  <c:v>0.82536000000000009</c:v>
                </c:pt>
                <c:pt idx="1">
                  <c:v>0.86340000000000006</c:v>
                </c:pt>
                <c:pt idx="2">
                  <c:v>0.89807999999999999</c:v>
                </c:pt>
                <c:pt idx="3">
                  <c:v>0.92991999999999997</c:v>
                </c:pt>
                <c:pt idx="4">
                  <c:v>0.95935000000000004</c:v>
                </c:pt>
                <c:pt idx="5">
                  <c:v>0.98677000000000004</c:v>
                </c:pt>
                <c:pt idx="6">
                  <c:v>1.0124</c:v>
                </c:pt>
                <c:pt idx="7">
                  <c:v>1.0364499999999999</c:v>
                </c:pt>
                <c:pt idx="8">
                  <c:v>1.0590300000000001</c:v>
                </c:pt>
                <c:pt idx="9">
                  <c:v>1.1006800000000001</c:v>
                </c:pt>
                <c:pt idx="10">
                  <c:v>1.1376199999999999</c:v>
                </c:pt>
                <c:pt idx="11">
                  <c:v>1.1723600000000001</c:v>
                </c:pt>
                <c:pt idx="12">
                  <c:v>1.2029300000000001</c:v>
                </c:pt>
                <c:pt idx="13">
                  <c:v>1.23136</c:v>
                </c:pt>
                <c:pt idx="14">
                  <c:v>1.2576499999999999</c:v>
                </c:pt>
                <c:pt idx="15">
                  <c:v>1.3059100000000001</c:v>
                </c:pt>
                <c:pt idx="16">
                  <c:v>1.3468</c:v>
                </c:pt>
                <c:pt idx="17">
                  <c:v>1.3844000000000001</c:v>
                </c:pt>
                <c:pt idx="18">
                  <c:v>1.4165999999999999</c:v>
                </c:pt>
                <c:pt idx="19">
                  <c:v>1.4467000000000001</c:v>
                </c:pt>
                <c:pt idx="20">
                  <c:v>1.4735</c:v>
                </c:pt>
                <c:pt idx="21">
                  <c:v>1.4982000000000002</c:v>
                </c:pt>
                <c:pt idx="22">
                  <c:v>1.5206999999999999</c:v>
                </c:pt>
                <c:pt idx="23">
                  <c:v>1.5410999999999999</c:v>
                </c:pt>
                <c:pt idx="24">
                  <c:v>1.5603</c:v>
                </c:pt>
                <c:pt idx="25">
                  <c:v>1.5784</c:v>
                </c:pt>
                <c:pt idx="26">
                  <c:v>1.6092</c:v>
                </c:pt>
                <c:pt idx="27">
                  <c:v>1.6435000000000002</c:v>
                </c:pt>
                <c:pt idx="28">
                  <c:v>1.6722999999999999</c:v>
                </c:pt>
                <c:pt idx="29">
                  <c:v>1.6977</c:v>
                </c:pt>
                <c:pt idx="30">
                  <c:v>1.7197</c:v>
                </c:pt>
                <c:pt idx="31">
                  <c:v>1.7383</c:v>
                </c:pt>
                <c:pt idx="32">
                  <c:v>1.7547000000000001</c:v>
                </c:pt>
                <c:pt idx="33">
                  <c:v>1.7698</c:v>
                </c:pt>
                <c:pt idx="34">
                  <c:v>1.7827000000000002</c:v>
                </c:pt>
                <c:pt idx="35">
                  <c:v>1.8048</c:v>
                </c:pt>
                <c:pt idx="36">
                  <c:v>1.8223</c:v>
                </c:pt>
                <c:pt idx="37">
                  <c:v>1.8361000000000001</c:v>
                </c:pt>
                <c:pt idx="38">
                  <c:v>1.8464</c:v>
                </c:pt>
                <c:pt idx="39">
                  <c:v>1.8552</c:v>
                </c:pt>
                <c:pt idx="40">
                  <c:v>1.8627</c:v>
                </c:pt>
                <c:pt idx="41">
                  <c:v>1.8725000000000001</c:v>
                </c:pt>
                <c:pt idx="42">
                  <c:v>1.8780999999999999</c:v>
                </c:pt>
                <c:pt idx="43">
                  <c:v>1.8806</c:v>
                </c:pt>
                <c:pt idx="44">
                  <c:v>1.8814</c:v>
                </c:pt>
                <c:pt idx="45">
                  <c:v>1.8802999999999999</c:v>
                </c:pt>
                <c:pt idx="46">
                  <c:v>1.8787</c:v>
                </c:pt>
                <c:pt idx="47">
                  <c:v>1.8764000000000001</c:v>
                </c:pt>
                <c:pt idx="48">
                  <c:v>1.8726</c:v>
                </c:pt>
                <c:pt idx="49">
                  <c:v>1.8694</c:v>
                </c:pt>
                <c:pt idx="50">
                  <c:v>1.8656999999999999</c:v>
                </c:pt>
                <c:pt idx="51">
                  <c:v>1.8616999999999999</c:v>
                </c:pt>
                <c:pt idx="52">
                  <c:v>1.8526</c:v>
                </c:pt>
                <c:pt idx="53">
                  <c:v>1.843</c:v>
                </c:pt>
                <c:pt idx="54">
                  <c:v>1.8327999999999998</c:v>
                </c:pt>
                <c:pt idx="55">
                  <c:v>1.8231999999999999</c:v>
                </c:pt>
                <c:pt idx="56">
                  <c:v>1.8155000000000001</c:v>
                </c:pt>
                <c:pt idx="57">
                  <c:v>1.8077000000000001</c:v>
                </c:pt>
                <c:pt idx="58">
                  <c:v>1.8009999999999999</c:v>
                </c:pt>
                <c:pt idx="59">
                  <c:v>1.7954999999999999</c:v>
                </c:pt>
                <c:pt idx="60">
                  <c:v>1.7903</c:v>
                </c:pt>
                <c:pt idx="61">
                  <c:v>1.8485</c:v>
                </c:pt>
                <c:pt idx="62">
                  <c:v>1.8846000000000001</c:v>
                </c:pt>
                <c:pt idx="63">
                  <c:v>1.9062999999999999</c:v>
                </c:pt>
                <c:pt idx="64">
                  <c:v>1.9195000000000002</c:v>
                </c:pt>
                <c:pt idx="65">
                  <c:v>1.9276</c:v>
                </c:pt>
                <c:pt idx="66">
                  <c:v>1.9328000000000001</c:v>
                </c:pt>
                <c:pt idx="67">
                  <c:v>1.9381000000000002</c:v>
                </c:pt>
                <c:pt idx="68">
                  <c:v>1.9419</c:v>
                </c:pt>
                <c:pt idx="69">
                  <c:v>1.9487000000000001</c:v>
                </c:pt>
                <c:pt idx="70">
                  <c:v>1.9574</c:v>
                </c:pt>
                <c:pt idx="71">
                  <c:v>1.9690000000000001</c:v>
                </c:pt>
                <c:pt idx="72">
                  <c:v>1.9841000000000002</c:v>
                </c:pt>
                <c:pt idx="73">
                  <c:v>2.0019</c:v>
                </c:pt>
                <c:pt idx="74">
                  <c:v>2.0221999999999998</c:v>
                </c:pt>
                <c:pt idx="75">
                  <c:v>2.0445000000000002</c:v>
                </c:pt>
                <c:pt idx="76">
                  <c:v>2.0695999999999999</c:v>
                </c:pt>
                <c:pt idx="77">
                  <c:v>2.0952999999999999</c:v>
                </c:pt>
                <c:pt idx="78">
                  <c:v>2.1537999999999999</c:v>
                </c:pt>
                <c:pt idx="79">
                  <c:v>2.2311000000000001</c:v>
                </c:pt>
                <c:pt idx="80">
                  <c:v>2.3125999999999998</c:v>
                </c:pt>
                <c:pt idx="81">
                  <c:v>2.3972000000000002</c:v>
                </c:pt>
                <c:pt idx="82">
                  <c:v>2.4819999999999998</c:v>
                </c:pt>
                <c:pt idx="83">
                  <c:v>2.5674999999999999</c:v>
                </c:pt>
                <c:pt idx="84">
                  <c:v>2.6511999999999998</c:v>
                </c:pt>
                <c:pt idx="85">
                  <c:v>2.7337000000000002</c:v>
                </c:pt>
                <c:pt idx="86">
                  <c:v>2.8156999999999996</c:v>
                </c:pt>
                <c:pt idx="87">
                  <c:v>2.9723999999999999</c:v>
                </c:pt>
                <c:pt idx="88">
                  <c:v>3.1231</c:v>
                </c:pt>
                <c:pt idx="89">
                  <c:v>3.2677</c:v>
                </c:pt>
                <c:pt idx="90">
                  <c:v>3.4068000000000001</c:v>
                </c:pt>
                <c:pt idx="91">
                  <c:v>3.5407000000000002</c:v>
                </c:pt>
                <c:pt idx="92">
                  <c:v>3.6702000000000004</c:v>
                </c:pt>
                <c:pt idx="93">
                  <c:v>3.9196999999999997</c:v>
                </c:pt>
                <c:pt idx="94">
                  <c:v>4.1608999999999998</c:v>
                </c:pt>
                <c:pt idx="95">
                  <c:v>4.3948</c:v>
                </c:pt>
                <c:pt idx="96">
                  <c:v>4.6257000000000001</c:v>
                </c:pt>
                <c:pt idx="97">
                  <c:v>4.8532000000000002</c:v>
                </c:pt>
                <c:pt idx="98">
                  <c:v>5.0798999999999994</c:v>
                </c:pt>
                <c:pt idx="99">
                  <c:v>5.3037000000000001</c:v>
                </c:pt>
                <c:pt idx="100">
                  <c:v>5.5273000000000003</c:v>
                </c:pt>
                <c:pt idx="101">
                  <c:v>5.7484999999999999</c:v>
                </c:pt>
                <c:pt idx="102">
                  <c:v>5.9694000000000003</c:v>
                </c:pt>
                <c:pt idx="103">
                  <c:v>6.1878000000000002</c:v>
                </c:pt>
                <c:pt idx="104">
                  <c:v>6.6196799999999998</c:v>
                </c:pt>
                <c:pt idx="105">
                  <c:v>7.1443599999999998</c:v>
                </c:pt>
                <c:pt idx="106">
                  <c:v>7.6494999999999997</c:v>
                </c:pt>
                <c:pt idx="107">
                  <c:v>8.1297499999999996</c:v>
                </c:pt>
                <c:pt idx="108">
                  <c:v>8.5838400000000004</c:v>
                </c:pt>
                <c:pt idx="109">
                  <c:v>9.0076000000000001</c:v>
                </c:pt>
                <c:pt idx="110">
                  <c:v>9.4009</c:v>
                </c:pt>
                <c:pt idx="111">
                  <c:v>9.7636400000000005</c:v>
                </c:pt>
                <c:pt idx="112">
                  <c:v>10.09375</c:v>
                </c:pt>
                <c:pt idx="113">
                  <c:v>10.668819999999998</c:v>
                </c:pt>
                <c:pt idx="114">
                  <c:v>11.134779999999999</c:v>
                </c:pt>
                <c:pt idx="115">
                  <c:v>11.5014</c:v>
                </c:pt>
                <c:pt idx="116">
                  <c:v>11.79852</c:v>
                </c:pt>
                <c:pt idx="117">
                  <c:v>12.02605</c:v>
                </c:pt>
                <c:pt idx="118">
                  <c:v>12.203899999999999</c:v>
                </c:pt>
                <c:pt idx="119">
                  <c:v>12.43032</c:v>
                </c:pt>
                <c:pt idx="120">
                  <c:v>12.54748</c:v>
                </c:pt>
                <c:pt idx="121">
                  <c:v>12.59515</c:v>
                </c:pt>
                <c:pt idx="122">
                  <c:v>12.593210000000001</c:v>
                </c:pt>
                <c:pt idx="123">
                  <c:v>12.551559999999998</c:v>
                </c:pt>
                <c:pt idx="124">
                  <c:v>12.49015</c:v>
                </c:pt>
                <c:pt idx="125">
                  <c:v>12.40892</c:v>
                </c:pt>
                <c:pt idx="126">
                  <c:v>12.307839999999999</c:v>
                </c:pt>
                <c:pt idx="127">
                  <c:v>12.19688</c:v>
                </c:pt>
                <c:pt idx="128">
                  <c:v>12.086030000000001</c:v>
                </c:pt>
                <c:pt idx="129">
                  <c:v>11.965269999999999</c:v>
                </c:pt>
                <c:pt idx="130">
                  <c:v>11.703949999999999</c:v>
                </c:pt>
                <c:pt idx="131">
                  <c:v>11.38261</c:v>
                </c:pt>
                <c:pt idx="132">
                  <c:v>11.051509999999999</c:v>
                </c:pt>
                <c:pt idx="133">
                  <c:v>10.730600000000001</c:v>
                </c:pt>
                <c:pt idx="134">
                  <c:v>10.419836</c:v>
                </c:pt>
                <c:pt idx="135">
                  <c:v>10.119176999999999</c:v>
                </c:pt>
                <c:pt idx="136">
                  <c:v>9.8396049999999988</c:v>
                </c:pt>
                <c:pt idx="137">
                  <c:v>9.5721039999999995</c:v>
                </c:pt>
                <c:pt idx="138">
                  <c:v>9.3176620000000003</c:v>
                </c:pt>
                <c:pt idx="139">
                  <c:v>8.9459140000000001</c:v>
                </c:pt>
                <c:pt idx="140">
                  <c:v>8.5343060000000008</c:v>
                </c:pt>
                <c:pt idx="141">
                  <c:v>8.1938010000000006</c:v>
                </c:pt>
                <c:pt idx="142">
                  <c:v>7.8853749999999998</c:v>
                </c:pt>
                <c:pt idx="143">
                  <c:v>7.60501</c:v>
                </c:pt>
                <c:pt idx="144">
                  <c:v>7.3466939999999994</c:v>
                </c:pt>
                <c:pt idx="145">
                  <c:v>6.8891729999999995</c:v>
                </c:pt>
                <c:pt idx="146">
                  <c:v>6.4927609999999998</c:v>
                </c:pt>
                <c:pt idx="147">
                  <c:v>6.1424270000000005</c:v>
                </c:pt>
                <c:pt idx="148">
                  <c:v>5.8291489999999992</c:v>
                </c:pt>
                <c:pt idx="149">
                  <c:v>5.5459149999999999</c:v>
                </c:pt>
                <c:pt idx="150">
                  <c:v>5.2877160000000005</c:v>
                </c:pt>
                <c:pt idx="151">
                  <c:v>5.0515420000000004</c:v>
                </c:pt>
                <c:pt idx="152">
                  <c:v>4.8323910000000003</c:v>
                </c:pt>
                <c:pt idx="153">
                  <c:v>4.6302570000000003</c:v>
                </c:pt>
                <c:pt idx="154">
                  <c:v>4.4421390000000001</c:v>
                </c:pt>
                <c:pt idx="155">
                  <c:v>4.2670319999999995</c:v>
                </c:pt>
                <c:pt idx="156">
                  <c:v>3.9498500000000001</c:v>
                </c:pt>
                <c:pt idx="157">
                  <c:v>3.6056650000000001</c:v>
                </c:pt>
                <c:pt idx="158">
                  <c:v>3.3105150000000001</c:v>
                </c:pt>
                <c:pt idx="159">
                  <c:v>3.0563910000000001</c:v>
                </c:pt>
                <c:pt idx="160">
                  <c:v>2.835286</c:v>
                </c:pt>
                <c:pt idx="161">
                  <c:v>2.6431969999999998</c:v>
                </c:pt>
                <c:pt idx="162">
                  <c:v>2.4761199999999999</c:v>
                </c:pt>
                <c:pt idx="163">
                  <c:v>2.3310530000000003</c:v>
                </c:pt>
                <c:pt idx="164">
                  <c:v>2.2039931999999998</c:v>
                </c:pt>
                <c:pt idx="165">
                  <c:v>1.9978931000000002</c:v>
                </c:pt>
                <c:pt idx="166">
                  <c:v>1.8418121000000001</c:v>
                </c:pt>
                <c:pt idx="167">
                  <c:v>1.7267451</c:v>
                </c:pt>
                <c:pt idx="168">
                  <c:v>1.6446886999999999</c:v>
                </c:pt>
                <c:pt idx="169">
                  <c:v>1.5416405</c:v>
                </c:pt>
                <c:pt idx="170">
                  <c:v>1.4525988999999999</c:v>
                </c:pt>
                <c:pt idx="171">
                  <c:v>1.3035306</c:v>
                </c:pt>
                <c:pt idx="172">
                  <c:v>1.1864767999999999</c:v>
                </c:pt>
                <c:pt idx="173">
                  <c:v>1.0904333000000002</c:v>
                </c:pt>
                <c:pt idx="174">
                  <c:v>1.0113972999999998</c:v>
                </c:pt>
                <c:pt idx="175">
                  <c:v>0.94376700000000002</c:v>
                </c:pt>
                <c:pt idx="176">
                  <c:v>0.88614120000000007</c:v>
                </c:pt>
                <c:pt idx="177">
                  <c:v>0.83631889999999998</c:v>
                </c:pt>
                <c:pt idx="178">
                  <c:v>0.79269939999999994</c:v>
                </c:pt>
                <c:pt idx="179">
                  <c:v>0.75418229999999997</c:v>
                </c:pt>
                <c:pt idx="180">
                  <c:v>0.71996709999999997</c:v>
                </c:pt>
                <c:pt idx="181">
                  <c:v>0.68925349999999996</c:v>
                </c:pt>
                <c:pt idx="182">
                  <c:v>0.63663019999999992</c:v>
                </c:pt>
                <c:pt idx="183">
                  <c:v>0.58340670000000006</c:v>
                </c:pt>
                <c:pt idx="184">
                  <c:v>0.54028770000000004</c:v>
                </c:pt>
                <c:pt idx="185">
                  <c:v>0.50457199999999991</c:v>
                </c:pt>
                <c:pt idx="186">
                  <c:v>0.47465879999999999</c:v>
                </c:pt>
                <c:pt idx="187">
                  <c:v>0.44914750000000003</c:v>
                </c:pt>
                <c:pt idx="188">
                  <c:v>0.42713780000000001</c:v>
                </c:pt>
                <c:pt idx="189">
                  <c:v>0.40802939999999999</c:v>
                </c:pt>
                <c:pt idx="190">
                  <c:v>0.39112190000000002</c:v>
                </c:pt>
                <c:pt idx="191">
                  <c:v>0.36290939999999999</c:v>
                </c:pt>
                <c:pt idx="192">
                  <c:v>0.34029927999999998</c:v>
                </c:pt>
                <c:pt idx="193">
                  <c:v>0.32169092999999999</c:v>
                </c:pt>
                <c:pt idx="194">
                  <c:v>0.30608392000000001</c:v>
                </c:pt>
                <c:pt idx="195">
                  <c:v>0.29297794999999999</c:v>
                </c:pt>
                <c:pt idx="196">
                  <c:v>0.28167279000000001</c:v>
                </c:pt>
                <c:pt idx="197">
                  <c:v>0.26346435000000001</c:v>
                </c:pt>
                <c:pt idx="198">
                  <c:v>0.24945771</c:v>
                </c:pt>
                <c:pt idx="199">
                  <c:v>0.23825235</c:v>
                </c:pt>
                <c:pt idx="200">
                  <c:v>0.22934793000000001</c:v>
                </c:pt>
                <c:pt idx="201">
                  <c:v>0.22194422</c:v>
                </c:pt>
                <c:pt idx="202">
                  <c:v>0.21584106</c:v>
                </c:pt>
                <c:pt idx="203">
                  <c:v>0.21063834000000001</c:v>
                </c:pt>
                <c:pt idx="204">
                  <c:v>0.20633596000000001</c:v>
                </c:pt>
                <c:pt idx="205">
                  <c:v>0.20253387</c:v>
                </c:pt>
                <c:pt idx="206">
                  <c:v>0.19933202</c:v>
                </c:pt>
                <c:pt idx="207">
                  <c:v>0.19653036000000002</c:v>
                </c:pt>
                <c:pt idx="208">
                  <c:v>0.19202753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415-47EC-B12B-BA0D5C2AC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917320"/>
        <c:axId val="474917712"/>
      </c:scatterChart>
      <c:valAx>
        <c:axId val="474917320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4917712"/>
        <c:crosses val="autoZero"/>
        <c:crossBetween val="midCat"/>
        <c:majorUnit val="10"/>
      </c:valAx>
      <c:valAx>
        <c:axId val="474917712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 altLang="ja-JP">
                    <a:solidFill>
                      <a:schemeClr val="tx1"/>
                    </a:solidFill>
                  </a:rPr>
                  <a:t>dE/dX</a:t>
                </a:r>
                <a:r>
                  <a:rPr lang="en-US" altLang="ja-JP" baseline="0">
                    <a:solidFill>
                      <a:schemeClr val="tx1"/>
                    </a:solidFill>
                  </a:rPr>
                  <a:t>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0.11896841546492082"/>
              <c:y val="0.2179880506389694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4917320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9436623653982465"/>
          <c:y val="4.2812810791813434E-2"/>
          <c:w val="0.24938594652854704"/>
          <c:h val="0.15493819682796106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9524</xdr:colOff>
      <xdr:row>38</xdr:row>
      <xdr:rowOff>38101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9524</xdr:colOff>
      <xdr:row>61</xdr:row>
      <xdr:rowOff>28576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21430</xdr:colOff>
      <xdr:row>38</xdr:row>
      <xdr:rowOff>38101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21430</xdr:colOff>
      <xdr:row>61</xdr:row>
      <xdr:rowOff>28576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9525</xdr:colOff>
      <xdr:row>38</xdr:row>
      <xdr:rowOff>38101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9525</xdr:colOff>
      <xdr:row>61</xdr:row>
      <xdr:rowOff>28576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21430</xdr:colOff>
      <xdr:row>38</xdr:row>
      <xdr:rowOff>38101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21430</xdr:colOff>
      <xdr:row>61</xdr:row>
      <xdr:rowOff>28576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26</xdr:col>
      <xdr:colOff>56356</xdr:colOff>
      <xdr:row>38</xdr:row>
      <xdr:rowOff>38100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26</xdr:col>
      <xdr:colOff>56356</xdr:colOff>
      <xdr:row>61</xdr:row>
      <xdr:rowOff>28575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9525</xdr:colOff>
      <xdr:row>38</xdr:row>
      <xdr:rowOff>38100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9525</xdr:colOff>
      <xdr:row>61</xdr:row>
      <xdr:rowOff>28574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9525</xdr:colOff>
      <xdr:row>38</xdr:row>
      <xdr:rowOff>38100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9525</xdr:colOff>
      <xdr:row>61</xdr:row>
      <xdr:rowOff>28574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9524</xdr:colOff>
      <xdr:row>38</xdr:row>
      <xdr:rowOff>38099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9524</xdr:colOff>
      <xdr:row>61</xdr:row>
      <xdr:rowOff>28574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Y228"/>
  <sheetViews>
    <sheetView tabSelected="1" zoomScale="70" zoomScaleNormal="70" workbookViewId="0">
      <selection activeCell="S12" sqref="S12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12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62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3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13</v>
      </c>
      <c r="F2" s="7"/>
      <c r="G2" s="7"/>
      <c r="L2" s="5" t="s">
        <v>68</v>
      </c>
      <c r="M2" s="8"/>
      <c r="N2" s="9" t="s">
        <v>15</v>
      </c>
      <c r="R2" s="46"/>
      <c r="S2" s="132"/>
      <c r="T2" s="25"/>
      <c r="U2" s="46"/>
      <c r="V2" s="124"/>
      <c r="W2" s="25"/>
      <c r="X2" s="25"/>
      <c r="Y2" s="25"/>
    </row>
    <row r="3" spans="1:25">
      <c r="A3" s="4">
        <v>3</v>
      </c>
      <c r="B3" s="12" t="s">
        <v>69</v>
      </c>
      <c r="C3" s="13" t="s">
        <v>17</v>
      </c>
      <c r="E3" s="12" t="s">
        <v>113</v>
      </c>
      <c r="F3" s="190"/>
      <c r="G3" s="14" t="s">
        <v>18</v>
      </c>
      <c r="H3" s="14"/>
      <c r="I3" s="14"/>
      <c r="K3" s="15"/>
      <c r="L3" s="5" t="s">
        <v>19</v>
      </c>
      <c r="M3" s="16"/>
      <c r="N3" s="9" t="s">
        <v>20</v>
      </c>
      <c r="O3" s="9"/>
      <c r="R3" s="25"/>
      <c r="S3" s="25"/>
      <c r="T3" s="25"/>
      <c r="U3" s="46" t="s">
        <v>206</v>
      </c>
      <c r="V3" s="125"/>
      <c r="W3" s="126"/>
      <c r="X3" s="25"/>
      <c r="Y3" s="25"/>
    </row>
    <row r="4" spans="1:25">
      <c r="A4" s="4">
        <v>4</v>
      </c>
      <c r="B4" s="12" t="s">
        <v>21</v>
      </c>
      <c r="C4" s="20">
        <v>10</v>
      </c>
      <c r="D4" s="21"/>
      <c r="F4" s="14" t="s">
        <v>11</v>
      </c>
      <c r="G4" s="14" t="s">
        <v>11</v>
      </c>
      <c r="H4" s="14" t="s">
        <v>22</v>
      </c>
      <c r="I4" s="14" t="s">
        <v>1</v>
      </c>
      <c r="J4" s="9"/>
      <c r="K4" s="22" t="s">
        <v>23</v>
      </c>
      <c r="L4" s="9"/>
      <c r="M4" s="9"/>
      <c r="N4" s="9"/>
      <c r="O4" s="9"/>
      <c r="R4" s="46"/>
      <c r="S4" s="23"/>
      <c r="T4" s="25"/>
      <c r="U4" s="25"/>
      <c r="V4" s="127"/>
      <c r="W4" s="25"/>
      <c r="X4" s="25"/>
      <c r="Y4" s="25"/>
    </row>
    <row r="5" spans="1:25">
      <c r="A5" s="1">
        <v>5</v>
      </c>
      <c r="B5" s="12" t="s">
        <v>24</v>
      </c>
      <c r="C5" s="20">
        <v>20</v>
      </c>
      <c r="D5" s="21" t="s">
        <v>70</v>
      </c>
      <c r="F5" s="14" t="s">
        <v>0</v>
      </c>
      <c r="G5" s="14" t="s">
        <v>26</v>
      </c>
      <c r="H5" s="14" t="s">
        <v>71</v>
      </c>
      <c r="I5" s="14" t="s">
        <v>71</v>
      </c>
      <c r="J5" s="24" t="s">
        <v>28</v>
      </c>
      <c r="K5" s="5" t="s">
        <v>72</v>
      </c>
      <c r="L5" s="14"/>
      <c r="M5" s="14"/>
      <c r="N5" s="9"/>
      <c r="O5" s="15" t="s">
        <v>112</v>
      </c>
      <c r="P5" s="1" t="str">
        <f ca="1">RIGHT(CELL("filename",A1),LEN(CELL("filename",A1))-FIND("]",CELL("filename",A1)))</f>
        <v>srim20Ne_Si</v>
      </c>
      <c r="R5" s="46"/>
      <c r="S5" s="23"/>
      <c r="T5" s="128"/>
      <c r="U5" s="123"/>
      <c r="V5" s="114"/>
      <c r="W5" s="25"/>
      <c r="X5" s="25"/>
      <c r="Y5" s="25"/>
    </row>
    <row r="6" spans="1:25">
      <c r="A6" s="4">
        <v>6</v>
      </c>
      <c r="B6" s="12" t="s">
        <v>73</v>
      </c>
      <c r="C6" s="26" t="s">
        <v>74</v>
      </c>
      <c r="D6" s="21" t="s">
        <v>32</v>
      </c>
      <c r="F6" s="27" t="s">
        <v>7</v>
      </c>
      <c r="G6" s="28">
        <v>14</v>
      </c>
      <c r="H6" s="28">
        <v>100</v>
      </c>
      <c r="I6" s="29">
        <v>100</v>
      </c>
      <c r="J6" s="4">
        <v>1</v>
      </c>
      <c r="K6" s="30">
        <v>23.210999999999999</v>
      </c>
      <c r="L6" s="22" t="s">
        <v>33</v>
      </c>
      <c r="M6" s="9"/>
      <c r="N6" s="9"/>
      <c r="O6" s="15" t="s">
        <v>111</v>
      </c>
      <c r="P6" s="136" t="s">
        <v>116</v>
      </c>
      <c r="Q6" s="135"/>
      <c r="R6" s="134"/>
      <c r="S6" s="23"/>
      <c r="T6" s="59"/>
      <c r="U6" s="123"/>
      <c r="V6" s="114"/>
      <c r="W6" s="25"/>
      <c r="X6" s="25"/>
      <c r="Y6" s="25"/>
    </row>
    <row r="7" spans="1:25">
      <c r="A7" s="1">
        <v>7</v>
      </c>
      <c r="B7" s="31"/>
      <c r="C7" s="26" t="s">
        <v>75</v>
      </c>
      <c r="F7" s="32"/>
      <c r="G7" s="33"/>
      <c r="H7" s="33"/>
      <c r="I7" s="34"/>
      <c r="J7" s="4">
        <v>2</v>
      </c>
      <c r="K7" s="35">
        <v>232.11</v>
      </c>
      <c r="L7" s="22" t="s">
        <v>35</v>
      </c>
      <c r="M7" s="9"/>
      <c r="N7" s="9"/>
      <c r="R7" s="46"/>
      <c r="S7" s="23"/>
      <c r="T7" s="25"/>
      <c r="U7" s="123"/>
      <c r="V7" s="114"/>
      <c r="W7" s="25"/>
      <c r="X7" s="36"/>
      <c r="Y7" s="25"/>
    </row>
    <row r="8" spans="1:25">
      <c r="A8" s="1">
        <v>8</v>
      </c>
      <c r="B8" s="12" t="s">
        <v>36</v>
      </c>
      <c r="C8" s="37">
        <v>2.3212000000000002</v>
      </c>
      <c r="D8" s="38" t="s">
        <v>9</v>
      </c>
      <c r="F8" s="32"/>
      <c r="G8" s="33"/>
      <c r="H8" s="33"/>
      <c r="I8" s="34"/>
      <c r="J8" s="4">
        <v>3</v>
      </c>
      <c r="K8" s="35">
        <v>232.11</v>
      </c>
      <c r="L8" s="22" t="s">
        <v>37</v>
      </c>
      <c r="M8" s="9"/>
      <c r="N8" s="9"/>
      <c r="O8" s="9"/>
      <c r="R8" s="46"/>
      <c r="S8" s="23"/>
      <c r="T8" s="25"/>
      <c r="U8" s="123"/>
      <c r="V8" s="39"/>
      <c r="W8" s="25"/>
      <c r="X8" s="40"/>
      <c r="Y8" s="129"/>
    </row>
    <row r="9" spans="1:25">
      <c r="A9" s="1">
        <v>9</v>
      </c>
      <c r="B9" s="31"/>
      <c r="C9" s="37">
        <v>4.9770000000000002E+22</v>
      </c>
      <c r="D9" s="21" t="s">
        <v>10</v>
      </c>
      <c r="F9" s="32"/>
      <c r="G9" s="33"/>
      <c r="H9" s="33"/>
      <c r="I9" s="34"/>
      <c r="J9" s="4">
        <v>4</v>
      </c>
      <c r="K9" s="35">
        <v>1</v>
      </c>
      <c r="L9" s="22" t="s">
        <v>76</v>
      </c>
      <c r="M9" s="9"/>
      <c r="N9" s="9"/>
      <c r="O9" s="9"/>
      <c r="R9" s="46"/>
      <c r="S9" s="41"/>
      <c r="T9" s="130"/>
      <c r="U9" s="123"/>
      <c r="V9" s="39"/>
      <c r="W9" s="25"/>
      <c r="X9" s="40"/>
      <c r="Y9" s="129"/>
    </row>
    <row r="10" spans="1:25">
      <c r="A10" s="1">
        <v>10</v>
      </c>
      <c r="B10" s="12" t="s">
        <v>39</v>
      </c>
      <c r="C10" s="42">
        <v>0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40</v>
      </c>
      <c r="M10" s="9"/>
      <c r="N10" s="9"/>
      <c r="O10" s="9"/>
      <c r="R10" s="46"/>
      <c r="S10" s="41"/>
      <c r="T10" s="59"/>
      <c r="U10" s="123"/>
      <c r="V10" s="39"/>
      <c r="W10" s="25"/>
      <c r="X10" s="40"/>
      <c r="Y10" s="129"/>
    </row>
    <row r="11" spans="1:25">
      <c r="A11" s="1">
        <v>11</v>
      </c>
      <c r="C11" s="43" t="s">
        <v>77</v>
      </c>
      <c r="D11" s="7" t="s">
        <v>78</v>
      </c>
      <c r="F11" s="32"/>
      <c r="G11" s="33"/>
      <c r="H11" s="33"/>
      <c r="I11" s="34"/>
      <c r="J11" s="4">
        <v>6</v>
      </c>
      <c r="K11" s="35">
        <v>1000</v>
      </c>
      <c r="L11" s="22" t="s">
        <v>79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80</v>
      </c>
      <c r="C12" s="44">
        <v>20</v>
      </c>
      <c r="D12" s="45">
        <f>$C$5/100</f>
        <v>0.2</v>
      </c>
      <c r="E12" s="21" t="s">
        <v>109</v>
      </c>
      <c r="F12" s="32"/>
      <c r="G12" s="33"/>
      <c r="H12" s="33"/>
      <c r="I12" s="34"/>
      <c r="J12" s="4">
        <v>7</v>
      </c>
      <c r="K12" s="35">
        <v>46.637</v>
      </c>
      <c r="L12" s="22" t="s">
        <v>45</v>
      </c>
      <c r="M12" s="9"/>
      <c r="R12" s="46"/>
      <c r="S12" s="47"/>
      <c r="T12" s="25"/>
      <c r="U12" s="25"/>
      <c r="V12" s="114"/>
      <c r="W12" s="114"/>
      <c r="X12" s="114"/>
      <c r="Y12" s="25"/>
    </row>
    <row r="13" spans="1:25">
      <c r="A13" s="1">
        <v>13</v>
      </c>
      <c r="B13" s="5" t="s">
        <v>81</v>
      </c>
      <c r="C13" s="48">
        <v>228</v>
      </c>
      <c r="D13" s="45">
        <f>$C$5*1000000</f>
        <v>20000000</v>
      </c>
      <c r="E13" s="21" t="s">
        <v>82</v>
      </c>
      <c r="F13" s="49"/>
      <c r="G13" s="50"/>
      <c r="H13" s="50"/>
      <c r="I13" s="51"/>
      <c r="J13" s="4">
        <v>8</v>
      </c>
      <c r="K13" s="52">
        <v>0.30598999999999998</v>
      </c>
      <c r="L13" s="22" t="s">
        <v>83</v>
      </c>
      <c r="R13" s="46"/>
      <c r="S13" s="47"/>
      <c r="T13" s="25"/>
      <c r="U13" s="46"/>
      <c r="V13" s="114"/>
      <c r="W13" s="114"/>
      <c r="X13" s="39"/>
      <c r="Y13" s="25"/>
    </row>
    <row r="14" spans="1:25" ht="13.5">
      <c r="A14" s="1">
        <v>14</v>
      </c>
      <c r="B14" s="5" t="s">
        <v>174</v>
      </c>
      <c r="C14" s="102"/>
      <c r="D14" s="21" t="s">
        <v>207</v>
      </c>
      <c r="E14" s="25"/>
      <c r="F14" s="25"/>
      <c r="G14" s="25"/>
      <c r="H14" s="106">
        <f>SUM(H6:H13)</f>
        <v>100</v>
      </c>
      <c r="I14" s="106">
        <f>SUM(I6:I13)</f>
        <v>100</v>
      </c>
      <c r="J14" s="4">
        <v>0</v>
      </c>
      <c r="K14" s="53" t="s">
        <v>48</v>
      </c>
      <c r="L14" s="54"/>
      <c r="N14" s="43"/>
      <c r="O14" s="43"/>
      <c r="P14" s="43"/>
      <c r="R14" s="46"/>
      <c r="S14" s="47"/>
      <c r="T14" s="25"/>
      <c r="U14" s="46"/>
      <c r="V14" s="121"/>
      <c r="W14" s="121"/>
      <c r="X14" s="131"/>
      <c r="Y14" s="25"/>
    </row>
    <row r="15" spans="1:25" ht="13.5">
      <c r="A15" s="1">
        <v>15</v>
      </c>
      <c r="B15" s="5" t="s">
        <v>208</v>
      </c>
      <c r="C15" s="103"/>
      <c r="D15" s="101" t="s">
        <v>209</v>
      </c>
      <c r="E15" s="81"/>
      <c r="F15" s="81"/>
      <c r="G15" s="81"/>
      <c r="H15" s="59"/>
      <c r="I15" s="59"/>
      <c r="J15" s="82"/>
      <c r="K15" s="61"/>
      <c r="L15" s="62"/>
      <c r="M15" s="82"/>
      <c r="N15" s="21"/>
      <c r="O15" s="21"/>
      <c r="P15" s="82"/>
      <c r="R15" s="46"/>
      <c r="S15" s="47"/>
      <c r="T15" s="25"/>
      <c r="U15" s="25"/>
      <c r="V15" s="122"/>
      <c r="W15" s="122"/>
      <c r="X15" s="40"/>
      <c r="Y15" s="25"/>
    </row>
    <row r="16" spans="1:25">
      <c r="A16" s="1">
        <v>16</v>
      </c>
      <c r="B16" s="21"/>
      <c r="C16" s="56"/>
      <c r="D16" s="57"/>
      <c r="F16" s="63" t="s">
        <v>84</v>
      </c>
      <c r="G16" s="81"/>
      <c r="H16" s="64"/>
      <c r="I16" s="59"/>
      <c r="J16" s="83"/>
      <c r="K16" s="61"/>
      <c r="L16" s="62"/>
      <c r="M16" s="21"/>
      <c r="N16" s="21"/>
      <c r="O16" s="21"/>
      <c r="P16" s="21"/>
      <c r="R16" s="46"/>
      <c r="S16" s="47"/>
      <c r="T16" s="25"/>
      <c r="U16" s="25"/>
      <c r="V16" s="122"/>
      <c r="W16" s="122"/>
      <c r="X16" s="40"/>
      <c r="Y16" s="25"/>
    </row>
    <row r="17" spans="1:25">
      <c r="A17" s="1">
        <v>17</v>
      </c>
      <c r="B17" s="66" t="s">
        <v>50</v>
      </c>
      <c r="C17" s="11"/>
      <c r="D17" s="10"/>
      <c r="E17" s="66" t="s">
        <v>51</v>
      </c>
      <c r="F17" s="67" t="s">
        <v>52</v>
      </c>
      <c r="G17" s="68" t="s">
        <v>85</v>
      </c>
      <c r="H17" s="66" t="s">
        <v>54</v>
      </c>
      <c r="I17" s="11"/>
      <c r="J17" s="10"/>
      <c r="K17" s="66" t="s">
        <v>55</v>
      </c>
      <c r="L17" s="69"/>
      <c r="M17" s="70"/>
      <c r="N17" s="66" t="s">
        <v>56</v>
      </c>
      <c r="O17" s="11"/>
      <c r="P17" s="10"/>
      <c r="R17" s="46"/>
      <c r="S17" s="47"/>
      <c r="T17" s="25"/>
      <c r="U17" s="25"/>
      <c r="V17" s="25"/>
      <c r="W17" s="25"/>
      <c r="X17" s="25"/>
      <c r="Y17" s="25"/>
    </row>
    <row r="18" spans="1:25">
      <c r="A18" s="1">
        <v>18</v>
      </c>
      <c r="B18" s="71" t="s">
        <v>57</v>
      </c>
      <c r="C18" s="25"/>
      <c r="D18" s="117" t="s">
        <v>58</v>
      </c>
      <c r="E18" s="187" t="s">
        <v>59</v>
      </c>
      <c r="F18" s="188"/>
      <c r="G18" s="189"/>
      <c r="H18" s="71" t="s">
        <v>60</v>
      </c>
      <c r="I18" s="25"/>
      <c r="J18" s="117" t="s">
        <v>61</v>
      </c>
      <c r="K18" s="71" t="s">
        <v>62</v>
      </c>
      <c r="L18" s="73"/>
      <c r="M18" s="117" t="s">
        <v>61</v>
      </c>
      <c r="N18" s="71" t="s">
        <v>62</v>
      </c>
      <c r="O18" s="25"/>
      <c r="P18" s="117" t="s">
        <v>61</v>
      </c>
    </row>
    <row r="19" spans="1:25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25">
      <c r="A20" s="4">
        <v>20</v>
      </c>
      <c r="B20" s="84">
        <v>199.999</v>
      </c>
      <c r="C20" s="85" t="s">
        <v>107</v>
      </c>
      <c r="D20" s="119">
        <f>B20/1000000/$C$5</f>
        <v>9.999949999999999E-6</v>
      </c>
      <c r="E20" s="86">
        <v>4.4450000000000003E-2</v>
      </c>
      <c r="F20" s="87">
        <v>0.44140000000000001</v>
      </c>
      <c r="G20" s="88">
        <f>E20+F20</f>
        <v>0.48585</v>
      </c>
      <c r="H20" s="84">
        <v>15</v>
      </c>
      <c r="I20" s="85" t="s">
        <v>64</v>
      </c>
      <c r="J20" s="97">
        <f>H20/1000/10</f>
        <v>1.5E-3</v>
      </c>
      <c r="K20" s="84">
        <v>12</v>
      </c>
      <c r="L20" s="85" t="s">
        <v>64</v>
      </c>
      <c r="M20" s="97">
        <f t="shared" ref="M20:M83" si="0">K20/1000/10</f>
        <v>1.2000000000000001E-3</v>
      </c>
      <c r="N20" s="84">
        <v>9</v>
      </c>
      <c r="O20" s="85" t="s">
        <v>64</v>
      </c>
      <c r="P20" s="97">
        <f t="shared" ref="P20:P83" si="1">N20/1000/10</f>
        <v>8.9999999999999998E-4</v>
      </c>
    </row>
    <row r="21" spans="1:25">
      <c r="B21" s="89">
        <v>224.999</v>
      </c>
      <c r="C21" s="90" t="s">
        <v>107</v>
      </c>
      <c r="D21" s="120">
        <f t="shared" ref="D21:D37" si="2">B21/1000000/$C$5</f>
        <v>1.1249950000000001E-5</v>
      </c>
      <c r="E21" s="91">
        <v>4.7149999999999997E-2</v>
      </c>
      <c r="F21" s="92">
        <v>0.46300000000000002</v>
      </c>
      <c r="G21" s="88">
        <f t="shared" ref="G21:G84" si="3">E21+F21</f>
        <v>0.51014999999999999</v>
      </c>
      <c r="H21" s="89">
        <v>16</v>
      </c>
      <c r="I21" s="90" t="s">
        <v>64</v>
      </c>
      <c r="J21" s="74">
        <f t="shared" ref="J21:J84" si="4">H21/1000/10</f>
        <v>1.6000000000000001E-3</v>
      </c>
      <c r="K21" s="89">
        <v>13</v>
      </c>
      <c r="L21" s="90" t="s">
        <v>64</v>
      </c>
      <c r="M21" s="74">
        <f t="shared" si="0"/>
        <v>1.2999999999999999E-3</v>
      </c>
      <c r="N21" s="89">
        <v>9</v>
      </c>
      <c r="O21" s="90" t="s">
        <v>64</v>
      </c>
      <c r="P21" s="74">
        <f t="shared" si="1"/>
        <v>8.9999999999999998E-4</v>
      </c>
    </row>
    <row r="22" spans="1:25">
      <c r="B22" s="89">
        <v>249.999</v>
      </c>
      <c r="C22" s="90" t="s">
        <v>107</v>
      </c>
      <c r="D22" s="120">
        <f t="shared" si="2"/>
        <v>1.2499949999999999E-5</v>
      </c>
      <c r="E22" s="91">
        <v>4.9700000000000001E-2</v>
      </c>
      <c r="F22" s="92">
        <v>0.4829</v>
      </c>
      <c r="G22" s="88">
        <f t="shared" si="3"/>
        <v>0.53259999999999996</v>
      </c>
      <c r="H22" s="89">
        <v>17</v>
      </c>
      <c r="I22" s="90" t="s">
        <v>64</v>
      </c>
      <c r="J22" s="74">
        <f t="shared" si="4"/>
        <v>1.7000000000000001E-3</v>
      </c>
      <c r="K22" s="89">
        <v>13</v>
      </c>
      <c r="L22" s="90" t="s">
        <v>64</v>
      </c>
      <c r="M22" s="74">
        <f t="shared" si="0"/>
        <v>1.2999999999999999E-3</v>
      </c>
      <c r="N22" s="89">
        <v>10</v>
      </c>
      <c r="O22" s="90" t="s">
        <v>64</v>
      </c>
      <c r="P22" s="74">
        <f t="shared" si="1"/>
        <v>1E-3</v>
      </c>
    </row>
    <row r="23" spans="1:25">
      <c r="B23" s="89">
        <v>274.99900000000002</v>
      </c>
      <c r="C23" s="90" t="s">
        <v>107</v>
      </c>
      <c r="D23" s="120">
        <f t="shared" si="2"/>
        <v>1.374995E-5</v>
      </c>
      <c r="E23" s="91">
        <v>5.212E-2</v>
      </c>
      <c r="F23" s="92">
        <v>0.50119999999999998</v>
      </c>
      <c r="G23" s="88">
        <f t="shared" si="3"/>
        <v>0.55332000000000003</v>
      </c>
      <c r="H23" s="89">
        <v>18</v>
      </c>
      <c r="I23" s="90" t="s">
        <v>64</v>
      </c>
      <c r="J23" s="74">
        <f t="shared" si="4"/>
        <v>1.8E-3</v>
      </c>
      <c r="K23" s="89">
        <v>14</v>
      </c>
      <c r="L23" s="90" t="s">
        <v>64</v>
      </c>
      <c r="M23" s="74">
        <f t="shared" si="0"/>
        <v>1.4E-3</v>
      </c>
      <c r="N23" s="89">
        <v>10</v>
      </c>
      <c r="O23" s="90" t="s">
        <v>64</v>
      </c>
      <c r="P23" s="74">
        <f t="shared" si="1"/>
        <v>1E-3</v>
      </c>
    </row>
    <row r="24" spans="1:25">
      <c r="B24" s="89">
        <v>299.99900000000002</v>
      </c>
      <c r="C24" s="90" t="s">
        <v>107</v>
      </c>
      <c r="D24" s="120">
        <f t="shared" si="2"/>
        <v>1.499995E-5</v>
      </c>
      <c r="E24" s="91">
        <v>5.4440000000000002E-2</v>
      </c>
      <c r="F24" s="92">
        <v>0.51819999999999999</v>
      </c>
      <c r="G24" s="88">
        <f t="shared" si="3"/>
        <v>0.57264000000000004</v>
      </c>
      <c r="H24" s="89">
        <v>19</v>
      </c>
      <c r="I24" s="90" t="s">
        <v>64</v>
      </c>
      <c r="J24" s="74">
        <f t="shared" si="4"/>
        <v>1.9E-3</v>
      </c>
      <c r="K24" s="89">
        <v>15</v>
      </c>
      <c r="L24" s="90" t="s">
        <v>64</v>
      </c>
      <c r="M24" s="74">
        <f t="shared" si="0"/>
        <v>1.5E-3</v>
      </c>
      <c r="N24" s="89">
        <v>11</v>
      </c>
      <c r="O24" s="90" t="s">
        <v>64</v>
      </c>
      <c r="P24" s="74">
        <f t="shared" si="1"/>
        <v>1.0999999999999998E-3</v>
      </c>
    </row>
    <row r="25" spans="1:25">
      <c r="B25" s="89">
        <v>324.99900000000002</v>
      </c>
      <c r="C25" s="90" t="s">
        <v>107</v>
      </c>
      <c r="D25" s="120">
        <f t="shared" si="2"/>
        <v>1.6249950000000002E-5</v>
      </c>
      <c r="E25" s="91">
        <v>5.6660000000000002E-2</v>
      </c>
      <c r="F25" s="92">
        <v>0.53400000000000003</v>
      </c>
      <c r="G25" s="88">
        <f t="shared" si="3"/>
        <v>0.59066000000000007</v>
      </c>
      <c r="H25" s="89">
        <v>20</v>
      </c>
      <c r="I25" s="90" t="s">
        <v>64</v>
      </c>
      <c r="J25" s="74">
        <f t="shared" si="4"/>
        <v>2E-3</v>
      </c>
      <c r="K25" s="89">
        <v>15</v>
      </c>
      <c r="L25" s="90" t="s">
        <v>64</v>
      </c>
      <c r="M25" s="74">
        <f t="shared" si="0"/>
        <v>1.5E-3</v>
      </c>
      <c r="N25" s="89">
        <v>11</v>
      </c>
      <c r="O25" s="90" t="s">
        <v>64</v>
      </c>
      <c r="P25" s="74">
        <f t="shared" si="1"/>
        <v>1.0999999999999998E-3</v>
      </c>
    </row>
    <row r="26" spans="1:25">
      <c r="B26" s="89">
        <v>349.99900000000002</v>
      </c>
      <c r="C26" s="90" t="s">
        <v>107</v>
      </c>
      <c r="D26" s="120">
        <f t="shared" si="2"/>
        <v>1.7499950000000002E-5</v>
      </c>
      <c r="E26" s="91">
        <v>5.8799999999999998E-2</v>
      </c>
      <c r="F26" s="92">
        <v>0.54890000000000005</v>
      </c>
      <c r="G26" s="88">
        <f t="shared" si="3"/>
        <v>0.60770000000000002</v>
      </c>
      <c r="H26" s="89">
        <v>21</v>
      </c>
      <c r="I26" s="90" t="s">
        <v>64</v>
      </c>
      <c r="J26" s="74">
        <f t="shared" si="4"/>
        <v>2.1000000000000003E-3</v>
      </c>
      <c r="K26" s="89">
        <v>16</v>
      </c>
      <c r="L26" s="90" t="s">
        <v>64</v>
      </c>
      <c r="M26" s="74">
        <f t="shared" si="0"/>
        <v>1.6000000000000001E-3</v>
      </c>
      <c r="N26" s="89">
        <v>12</v>
      </c>
      <c r="O26" s="90" t="s">
        <v>64</v>
      </c>
      <c r="P26" s="74">
        <f t="shared" si="1"/>
        <v>1.2000000000000001E-3</v>
      </c>
    </row>
    <row r="27" spans="1:25">
      <c r="B27" s="89">
        <v>374.99900000000002</v>
      </c>
      <c r="C27" s="90" t="s">
        <v>107</v>
      </c>
      <c r="D27" s="120">
        <f t="shared" si="2"/>
        <v>1.8749950000000002E-5</v>
      </c>
      <c r="E27" s="91">
        <v>6.0859999999999997E-2</v>
      </c>
      <c r="F27" s="92">
        <v>0.56279999999999997</v>
      </c>
      <c r="G27" s="88">
        <f t="shared" si="3"/>
        <v>0.62365999999999999</v>
      </c>
      <c r="H27" s="89">
        <v>22</v>
      </c>
      <c r="I27" s="90" t="s">
        <v>64</v>
      </c>
      <c r="J27" s="74">
        <f t="shared" si="4"/>
        <v>2.1999999999999997E-3</v>
      </c>
      <c r="K27" s="89">
        <v>16</v>
      </c>
      <c r="L27" s="90" t="s">
        <v>64</v>
      </c>
      <c r="M27" s="74">
        <f t="shared" si="0"/>
        <v>1.6000000000000001E-3</v>
      </c>
      <c r="N27" s="89">
        <v>12</v>
      </c>
      <c r="O27" s="90" t="s">
        <v>64</v>
      </c>
      <c r="P27" s="74">
        <f t="shared" si="1"/>
        <v>1.2000000000000001E-3</v>
      </c>
    </row>
    <row r="28" spans="1:25">
      <c r="B28" s="89">
        <v>399.99900000000002</v>
      </c>
      <c r="C28" s="90" t="s">
        <v>107</v>
      </c>
      <c r="D28" s="120">
        <f t="shared" si="2"/>
        <v>1.9999950000000002E-5</v>
      </c>
      <c r="E28" s="91">
        <v>6.2859999999999999E-2</v>
      </c>
      <c r="F28" s="92">
        <v>0.57599999999999996</v>
      </c>
      <c r="G28" s="88">
        <f t="shared" si="3"/>
        <v>0.63885999999999998</v>
      </c>
      <c r="H28" s="89">
        <v>22</v>
      </c>
      <c r="I28" s="90" t="s">
        <v>64</v>
      </c>
      <c r="J28" s="74">
        <f t="shared" si="4"/>
        <v>2.1999999999999997E-3</v>
      </c>
      <c r="K28" s="89">
        <v>17</v>
      </c>
      <c r="L28" s="90" t="s">
        <v>64</v>
      </c>
      <c r="M28" s="74">
        <f t="shared" si="0"/>
        <v>1.7000000000000001E-3</v>
      </c>
      <c r="N28" s="89">
        <v>12</v>
      </c>
      <c r="O28" s="90" t="s">
        <v>64</v>
      </c>
      <c r="P28" s="74">
        <f t="shared" si="1"/>
        <v>1.2000000000000001E-3</v>
      </c>
    </row>
    <row r="29" spans="1:25">
      <c r="B29" s="89">
        <v>449.99900000000002</v>
      </c>
      <c r="C29" s="90" t="s">
        <v>107</v>
      </c>
      <c r="D29" s="120">
        <f t="shared" si="2"/>
        <v>2.2499950000000001E-5</v>
      </c>
      <c r="E29" s="91">
        <v>6.6669999999999993E-2</v>
      </c>
      <c r="F29" s="92">
        <v>0.60029999999999994</v>
      </c>
      <c r="G29" s="88">
        <f t="shared" si="3"/>
        <v>0.66696999999999995</v>
      </c>
      <c r="H29" s="89">
        <v>24</v>
      </c>
      <c r="I29" s="90" t="s">
        <v>64</v>
      </c>
      <c r="J29" s="74">
        <f t="shared" si="4"/>
        <v>2.4000000000000002E-3</v>
      </c>
      <c r="K29" s="89">
        <v>18</v>
      </c>
      <c r="L29" s="90" t="s">
        <v>64</v>
      </c>
      <c r="M29" s="74">
        <f t="shared" si="0"/>
        <v>1.8E-3</v>
      </c>
      <c r="N29" s="89">
        <v>13</v>
      </c>
      <c r="O29" s="90" t="s">
        <v>64</v>
      </c>
      <c r="P29" s="74">
        <f t="shared" si="1"/>
        <v>1.2999999999999999E-3</v>
      </c>
    </row>
    <row r="30" spans="1:25">
      <c r="B30" s="89">
        <v>499.99900000000002</v>
      </c>
      <c r="C30" s="90" t="s">
        <v>107</v>
      </c>
      <c r="D30" s="118">
        <f t="shared" si="2"/>
        <v>2.4999950000000001E-5</v>
      </c>
      <c r="E30" s="91">
        <v>7.0279999999999995E-2</v>
      </c>
      <c r="F30" s="92">
        <v>0.62229999999999996</v>
      </c>
      <c r="G30" s="88">
        <f t="shared" si="3"/>
        <v>0.69257999999999997</v>
      </c>
      <c r="H30" s="89">
        <v>26</v>
      </c>
      <c r="I30" s="90" t="s">
        <v>64</v>
      </c>
      <c r="J30" s="74">
        <f t="shared" si="4"/>
        <v>2.5999999999999999E-3</v>
      </c>
      <c r="K30" s="89">
        <v>19</v>
      </c>
      <c r="L30" s="90" t="s">
        <v>64</v>
      </c>
      <c r="M30" s="74">
        <f t="shared" si="0"/>
        <v>1.9E-3</v>
      </c>
      <c r="N30" s="89">
        <v>14</v>
      </c>
      <c r="O30" s="90" t="s">
        <v>64</v>
      </c>
      <c r="P30" s="74">
        <f t="shared" si="1"/>
        <v>1.4E-3</v>
      </c>
    </row>
    <row r="31" spans="1:25">
      <c r="B31" s="89">
        <v>549.99900000000002</v>
      </c>
      <c r="C31" s="90" t="s">
        <v>107</v>
      </c>
      <c r="D31" s="118">
        <f t="shared" si="2"/>
        <v>2.7499950000000001E-5</v>
      </c>
      <c r="E31" s="91">
        <v>7.3709999999999998E-2</v>
      </c>
      <c r="F31" s="92">
        <v>0.64229999999999998</v>
      </c>
      <c r="G31" s="88">
        <f t="shared" si="3"/>
        <v>0.71601000000000004</v>
      </c>
      <c r="H31" s="89">
        <v>27</v>
      </c>
      <c r="I31" s="90" t="s">
        <v>64</v>
      </c>
      <c r="J31" s="74">
        <f t="shared" si="4"/>
        <v>2.7000000000000001E-3</v>
      </c>
      <c r="K31" s="89">
        <v>20</v>
      </c>
      <c r="L31" s="90" t="s">
        <v>64</v>
      </c>
      <c r="M31" s="74">
        <f t="shared" si="0"/>
        <v>2E-3</v>
      </c>
      <c r="N31" s="89">
        <v>15</v>
      </c>
      <c r="O31" s="90" t="s">
        <v>64</v>
      </c>
      <c r="P31" s="74">
        <f t="shared" si="1"/>
        <v>1.5E-3</v>
      </c>
    </row>
    <row r="32" spans="1:25">
      <c r="B32" s="89">
        <v>599.99900000000002</v>
      </c>
      <c r="C32" s="90" t="s">
        <v>107</v>
      </c>
      <c r="D32" s="118">
        <f t="shared" si="2"/>
        <v>2.9999950000000001E-5</v>
      </c>
      <c r="E32" s="91">
        <v>7.6990000000000003E-2</v>
      </c>
      <c r="F32" s="92">
        <v>0.66059999999999997</v>
      </c>
      <c r="G32" s="88">
        <f t="shared" si="3"/>
        <v>0.73758999999999997</v>
      </c>
      <c r="H32" s="89">
        <v>29</v>
      </c>
      <c r="I32" s="90" t="s">
        <v>64</v>
      </c>
      <c r="J32" s="74">
        <f t="shared" si="4"/>
        <v>2.9000000000000002E-3</v>
      </c>
      <c r="K32" s="89">
        <v>21</v>
      </c>
      <c r="L32" s="90" t="s">
        <v>64</v>
      </c>
      <c r="M32" s="74">
        <f t="shared" si="0"/>
        <v>2.1000000000000003E-3</v>
      </c>
      <c r="N32" s="89">
        <v>15</v>
      </c>
      <c r="O32" s="90" t="s">
        <v>64</v>
      </c>
      <c r="P32" s="74">
        <f t="shared" si="1"/>
        <v>1.5E-3</v>
      </c>
    </row>
    <row r="33" spans="2:16">
      <c r="B33" s="89">
        <v>649.99900000000002</v>
      </c>
      <c r="C33" s="90" t="s">
        <v>107</v>
      </c>
      <c r="D33" s="118">
        <f t="shared" si="2"/>
        <v>3.249995E-5</v>
      </c>
      <c r="E33" s="91">
        <v>8.0130000000000007E-2</v>
      </c>
      <c r="F33" s="92">
        <v>0.67759999999999998</v>
      </c>
      <c r="G33" s="88">
        <f t="shared" si="3"/>
        <v>0.75773000000000001</v>
      </c>
      <c r="H33" s="89">
        <v>30</v>
      </c>
      <c r="I33" s="90" t="s">
        <v>64</v>
      </c>
      <c r="J33" s="74">
        <f t="shared" si="4"/>
        <v>3.0000000000000001E-3</v>
      </c>
      <c r="K33" s="89">
        <v>22</v>
      </c>
      <c r="L33" s="90" t="s">
        <v>64</v>
      </c>
      <c r="M33" s="74">
        <f t="shared" si="0"/>
        <v>2.1999999999999997E-3</v>
      </c>
      <c r="N33" s="89">
        <v>16</v>
      </c>
      <c r="O33" s="90" t="s">
        <v>64</v>
      </c>
      <c r="P33" s="74">
        <f t="shared" si="1"/>
        <v>1.6000000000000001E-3</v>
      </c>
    </row>
    <row r="34" spans="2:16">
      <c r="B34" s="89">
        <v>699.99900000000002</v>
      </c>
      <c r="C34" s="90" t="s">
        <v>107</v>
      </c>
      <c r="D34" s="118">
        <f t="shared" si="2"/>
        <v>3.499995E-5</v>
      </c>
      <c r="E34" s="91">
        <v>8.3159999999999998E-2</v>
      </c>
      <c r="F34" s="92">
        <v>0.69330000000000003</v>
      </c>
      <c r="G34" s="88">
        <f t="shared" si="3"/>
        <v>0.77646000000000004</v>
      </c>
      <c r="H34" s="89">
        <v>32</v>
      </c>
      <c r="I34" s="90" t="s">
        <v>64</v>
      </c>
      <c r="J34" s="74">
        <f t="shared" si="4"/>
        <v>3.2000000000000002E-3</v>
      </c>
      <c r="K34" s="89">
        <v>23</v>
      </c>
      <c r="L34" s="90" t="s">
        <v>64</v>
      </c>
      <c r="M34" s="74">
        <f t="shared" si="0"/>
        <v>2.3E-3</v>
      </c>
      <c r="N34" s="89">
        <v>17</v>
      </c>
      <c r="O34" s="90" t="s">
        <v>64</v>
      </c>
      <c r="P34" s="74">
        <f t="shared" si="1"/>
        <v>1.7000000000000001E-3</v>
      </c>
    </row>
    <row r="35" spans="2:16">
      <c r="B35" s="89">
        <v>799.99900000000002</v>
      </c>
      <c r="C35" s="90" t="s">
        <v>107</v>
      </c>
      <c r="D35" s="118">
        <f t="shared" si="2"/>
        <v>3.999995E-5</v>
      </c>
      <c r="E35" s="91">
        <v>8.8900000000000007E-2</v>
      </c>
      <c r="F35" s="92">
        <v>0.72160000000000002</v>
      </c>
      <c r="G35" s="88">
        <f t="shared" si="3"/>
        <v>0.8105</v>
      </c>
      <c r="H35" s="89">
        <v>34</v>
      </c>
      <c r="I35" s="90" t="s">
        <v>64</v>
      </c>
      <c r="J35" s="74">
        <f t="shared" si="4"/>
        <v>3.4000000000000002E-3</v>
      </c>
      <c r="K35" s="89">
        <v>25</v>
      </c>
      <c r="L35" s="90" t="s">
        <v>64</v>
      </c>
      <c r="M35" s="74">
        <f t="shared" si="0"/>
        <v>2.5000000000000001E-3</v>
      </c>
      <c r="N35" s="89">
        <v>18</v>
      </c>
      <c r="O35" s="90" t="s">
        <v>64</v>
      </c>
      <c r="P35" s="74">
        <f t="shared" si="1"/>
        <v>1.8E-3</v>
      </c>
    </row>
    <row r="36" spans="2:16">
      <c r="B36" s="89">
        <v>899.99900000000002</v>
      </c>
      <c r="C36" s="90" t="s">
        <v>107</v>
      </c>
      <c r="D36" s="118">
        <f t="shared" si="2"/>
        <v>4.4999950000000006E-5</v>
      </c>
      <c r="E36" s="91">
        <v>9.4289999999999999E-2</v>
      </c>
      <c r="F36" s="92">
        <v>0.74639999999999995</v>
      </c>
      <c r="G36" s="88">
        <f t="shared" si="3"/>
        <v>0.84068999999999994</v>
      </c>
      <c r="H36" s="89">
        <v>37</v>
      </c>
      <c r="I36" s="90" t="s">
        <v>64</v>
      </c>
      <c r="J36" s="74">
        <f t="shared" si="4"/>
        <v>3.6999999999999997E-3</v>
      </c>
      <c r="K36" s="89">
        <v>27</v>
      </c>
      <c r="L36" s="90" t="s">
        <v>64</v>
      </c>
      <c r="M36" s="74">
        <f t="shared" si="0"/>
        <v>2.7000000000000001E-3</v>
      </c>
      <c r="N36" s="89">
        <v>19</v>
      </c>
      <c r="O36" s="90" t="s">
        <v>64</v>
      </c>
      <c r="P36" s="74">
        <f t="shared" si="1"/>
        <v>1.9E-3</v>
      </c>
    </row>
    <row r="37" spans="2:16">
      <c r="B37" s="89">
        <v>999.99900000000002</v>
      </c>
      <c r="C37" s="90" t="s">
        <v>107</v>
      </c>
      <c r="D37" s="118">
        <f t="shared" si="2"/>
        <v>4.9999950000000006E-5</v>
      </c>
      <c r="E37" s="91">
        <v>9.9390000000000006E-2</v>
      </c>
      <c r="F37" s="92">
        <v>0.76849999999999996</v>
      </c>
      <c r="G37" s="88">
        <f t="shared" si="3"/>
        <v>0.86788999999999994</v>
      </c>
      <c r="H37" s="89">
        <v>40</v>
      </c>
      <c r="I37" s="90" t="s">
        <v>64</v>
      </c>
      <c r="J37" s="74">
        <f t="shared" si="4"/>
        <v>4.0000000000000001E-3</v>
      </c>
      <c r="K37" s="89">
        <v>28</v>
      </c>
      <c r="L37" s="90" t="s">
        <v>64</v>
      </c>
      <c r="M37" s="74">
        <f t="shared" si="0"/>
        <v>2.8E-3</v>
      </c>
      <c r="N37" s="89">
        <v>20</v>
      </c>
      <c r="O37" s="90" t="s">
        <v>64</v>
      </c>
      <c r="P37" s="74">
        <f t="shared" si="1"/>
        <v>2E-3</v>
      </c>
    </row>
    <row r="38" spans="2:16">
      <c r="B38" s="89">
        <v>1.1000000000000001</v>
      </c>
      <c r="C38" s="93" t="s">
        <v>63</v>
      </c>
      <c r="D38" s="118">
        <f t="shared" ref="D38:D83" si="5">B38/1000/$C$5</f>
        <v>5.5000000000000002E-5</v>
      </c>
      <c r="E38" s="91">
        <v>0.1042</v>
      </c>
      <c r="F38" s="92">
        <v>0.7883</v>
      </c>
      <c r="G38" s="88">
        <f t="shared" si="3"/>
        <v>0.89249999999999996</v>
      </c>
      <c r="H38" s="89">
        <v>43</v>
      </c>
      <c r="I38" s="90" t="s">
        <v>64</v>
      </c>
      <c r="J38" s="74">
        <f t="shared" si="4"/>
        <v>4.3E-3</v>
      </c>
      <c r="K38" s="89">
        <v>30</v>
      </c>
      <c r="L38" s="90" t="s">
        <v>64</v>
      </c>
      <c r="M38" s="74">
        <f t="shared" si="0"/>
        <v>3.0000000000000001E-3</v>
      </c>
      <c r="N38" s="89">
        <v>21</v>
      </c>
      <c r="O38" s="90" t="s">
        <v>64</v>
      </c>
      <c r="P38" s="74">
        <f t="shared" si="1"/>
        <v>2.1000000000000003E-3</v>
      </c>
    </row>
    <row r="39" spans="2:16">
      <c r="B39" s="89">
        <v>1.2</v>
      </c>
      <c r="C39" s="90" t="s">
        <v>63</v>
      </c>
      <c r="D39" s="118">
        <f t="shared" si="5"/>
        <v>5.9999999999999995E-5</v>
      </c>
      <c r="E39" s="91">
        <v>0.1089</v>
      </c>
      <c r="F39" s="92">
        <v>0.80620000000000003</v>
      </c>
      <c r="G39" s="88">
        <f t="shared" si="3"/>
        <v>0.91510000000000002</v>
      </c>
      <c r="H39" s="89">
        <v>45</v>
      </c>
      <c r="I39" s="90" t="s">
        <v>64</v>
      </c>
      <c r="J39" s="74">
        <f t="shared" si="4"/>
        <v>4.4999999999999997E-3</v>
      </c>
      <c r="K39" s="89">
        <v>31</v>
      </c>
      <c r="L39" s="90" t="s">
        <v>64</v>
      </c>
      <c r="M39" s="74">
        <f t="shared" si="0"/>
        <v>3.0999999999999999E-3</v>
      </c>
      <c r="N39" s="89">
        <v>23</v>
      </c>
      <c r="O39" s="90" t="s">
        <v>64</v>
      </c>
      <c r="P39" s="74">
        <f t="shared" si="1"/>
        <v>2.3E-3</v>
      </c>
    </row>
    <row r="40" spans="2:16">
      <c r="B40" s="89">
        <v>1.3</v>
      </c>
      <c r="C40" s="90" t="s">
        <v>63</v>
      </c>
      <c r="D40" s="118">
        <f t="shared" si="5"/>
        <v>6.4999999999999994E-5</v>
      </c>
      <c r="E40" s="91">
        <v>0.1133</v>
      </c>
      <c r="F40" s="92">
        <v>0.82240000000000002</v>
      </c>
      <c r="G40" s="88">
        <f t="shared" si="3"/>
        <v>0.93569999999999998</v>
      </c>
      <c r="H40" s="89">
        <v>48</v>
      </c>
      <c r="I40" s="90" t="s">
        <v>64</v>
      </c>
      <c r="J40" s="74">
        <f t="shared" si="4"/>
        <v>4.8000000000000004E-3</v>
      </c>
      <c r="K40" s="89">
        <v>33</v>
      </c>
      <c r="L40" s="90" t="s">
        <v>64</v>
      </c>
      <c r="M40" s="74">
        <f t="shared" si="0"/>
        <v>3.3E-3</v>
      </c>
      <c r="N40" s="89">
        <v>24</v>
      </c>
      <c r="O40" s="90" t="s">
        <v>64</v>
      </c>
      <c r="P40" s="74">
        <f t="shared" si="1"/>
        <v>2.4000000000000002E-3</v>
      </c>
    </row>
    <row r="41" spans="2:16">
      <c r="B41" s="89">
        <v>1.4</v>
      </c>
      <c r="C41" s="90" t="s">
        <v>63</v>
      </c>
      <c r="D41" s="118">
        <f t="shared" si="5"/>
        <v>6.9999999999999994E-5</v>
      </c>
      <c r="E41" s="91">
        <v>0.1176</v>
      </c>
      <c r="F41" s="92">
        <v>0.83720000000000006</v>
      </c>
      <c r="G41" s="88">
        <f t="shared" si="3"/>
        <v>0.95480000000000009</v>
      </c>
      <c r="H41" s="89">
        <v>50</v>
      </c>
      <c r="I41" s="90" t="s">
        <v>64</v>
      </c>
      <c r="J41" s="74">
        <f t="shared" si="4"/>
        <v>5.0000000000000001E-3</v>
      </c>
      <c r="K41" s="89">
        <v>34</v>
      </c>
      <c r="L41" s="90" t="s">
        <v>64</v>
      </c>
      <c r="M41" s="74">
        <f t="shared" si="0"/>
        <v>3.4000000000000002E-3</v>
      </c>
      <c r="N41" s="89">
        <v>25</v>
      </c>
      <c r="O41" s="90" t="s">
        <v>64</v>
      </c>
      <c r="P41" s="74">
        <f t="shared" si="1"/>
        <v>2.5000000000000001E-3</v>
      </c>
    </row>
    <row r="42" spans="2:16">
      <c r="B42" s="89">
        <v>1.5</v>
      </c>
      <c r="C42" s="90" t="s">
        <v>63</v>
      </c>
      <c r="D42" s="118">
        <f t="shared" si="5"/>
        <v>7.5000000000000007E-5</v>
      </c>
      <c r="E42" s="91">
        <v>0.1217</v>
      </c>
      <c r="F42" s="92">
        <v>0.8508</v>
      </c>
      <c r="G42" s="88">
        <f t="shared" si="3"/>
        <v>0.97250000000000003</v>
      </c>
      <c r="H42" s="89">
        <v>53</v>
      </c>
      <c r="I42" s="90" t="s">
        <v>64</v>
      </c>
      <c r="J42" s="74">
        <f t="shared" si="4"/>
        <v>5.3E-3</v>
      </c>
      <c r="K42" s="89">
        <v>36</v>
      </c>
      <c r="L42" s="90" t="s">
        <v>64</v>
      </c>
      <c r="M42" s="74">
        <f t="shared" si="0"/>
        <v>3.5999999999999999E-3</v>
      </c>
      <c r="N42" s="89">
        <v>26</v>
      </c>
      <c r="O42" s="90" t="s">
        <v>64</v>
      </c>
      <c r="P42" s="74">
        <f t="shared" si="1"/>
        <v>2.5999999999999999E-3</v>
      </c>
    </row>
    <row r="43" spans="2:16">
      <c r="B43" s="89">
        <v>1.6</v>
      </c>
      <c r="C43" s="90" t="s">
        <v>63</v>
      </c>
      <c r="D43" s="118">
        <f t="shared" si="5"/>
        <v>8.0000000000000007E-5</v>
      </c>
      <c r="E43" s="91">
        <v>0.12570000000000001</v>
      </c>
      <c r="F43" s="92">
        <v>0.86329999999999996</v>
      </c>
      <c r="G43" s="88">
        <f t="shared" si="3"/>
        <v>0.98899999999999999</v>
      </c>
      <c r="H43" s="89">
        <v>55</v>
      </c>
      <c r="I43" s="90" t="s">
        <v>64</v>
      </c>
      <c r="J43" s="74">
        <f t="shared" si="4"/>
        <v>5.4999999999999997E-3</v>
      </c>
      <c r="K43" s="89">
        <v>37</v>
      </c>
      <c r="L43" s="90" t="s">
        <v>64</v>
      </c>
      <c r="M43" s="74">
        <f t="shared" si="0"/>
        <v>3.6999999999999997E-3</v>
      </c>
      <c r="N43" s="89">
        <v>27</v>
      </c>
      <c r="O43" s="90" t="s">
        <v>64</v>
      </c>
      <c r="P43" s="74">
        <f t="shared" si="1"/>
        <v>2.7000000000000001E-3</v>
      </c>
    </row>
    <row r="44" spans="2:16">
      <c r="B44" s="89">
        <v>1.7</v>
      </c>
      <c r="C44" s="90" t="s">
        <v>63</v>
      </c>
      <c r="D44" s="118">
        <f t="shared" si="5"/>
        <v>8.4999999999999993E-5</v>
      </c>
      <c r="E44" s="91">
        <v>0.12959999999999999</v>
      </c>
      <c r="F44" s="92">
        <v>0.87490000000000001</v>
      </c>
      <c r="G44" s="88">
        <f t="shared" si="3"/>
        <v>1.0044999999999999</v>
      </c>
      <c r="H44" s="89">
        <v>57</v>
      </c>
      <c r="I44" s="90" t="s">
        <v>64</v>
      </c>
      <c r="J44" s="74">
        <f t="shared" si="4"/>
        <v>5.7000000000000002E-3</v>
      </c>
      <c r="K44" s="89">
        <v>39</v>
      </c>
      <c r="L44" s="90" t="s">
        <v>64</v>
      </c>
      <c r="M44" s="74">
        <f t="shared" si="0"/>
        <v>3.8999999999999998E-3</v>
      </c>
      <c r="N44" s="89">
        <v>28</v>
      </c>
      <c r="O44" s="90" t="s">
        <v>64</v>
      </c>
      <c r="P44" s="74">
        <f t="shared" si="1"/>
        <v>2.8E-3</v>
      </c>
    </row>
    <row r="45" spans="2:16">
      <c r="B45" s="89">
        <v>1.8</v>
      </c>
      <c r="C45" s="90" t="s">
        <v>63</v>
      </c>
      <c r="D45" s="118">
        <f t="shared" si="5"/>
        <v>8.9999999999999992E-5</v>
      </c>
      <c r="E45" s="91">
        <v>0.1333</v>
      </c>
      <c r="F45" s="92">
        <v>0.88570000000000004</v>
      </c>
      <c r="G45" s="88">
        <f t="shared" si="3"/>
        <v>1.0190000000000001</v>
      </c>
      <c r="H45" s="89">
        <v>60</v>
      </c>
      <c r="I45" s="90" t="s">
        <v>64</v>
      </c>
      <c r="J45" s="74">
        <f t="shared" si="4"/>
        <v>6.0000000000000001E-3</v>
      </c>
      <c r="K45" s="89">
        <v>40</v>
      </c>
      <c r="L45" s="90" t="s">
        <v>64</v>
      </c>
      <c r="M45" s="74">
        <f t="shared" si="0"/>
        <v>4.0000000000000001E-3</v>
      </c>
      <c r="N45" s="89">
        <v>29</v>
      </c>
      <c r="O45" s="90" t="s">
        <v>64</v>
      </c>
      <c r="P45" s="74">
        <f t="shared" si="1"/>
        <v>2.9000000000000002E-3</v>
      </c>
    </row>
    <row r="46" spans="2:16">
      <c r="B46" s="89">
        <v>2</v>
      </c>
      <c r="C46" s="90" t="s">
        <v>63</v>
      </c>
      <c r="D46" s="118">
        <f t="shared" si="5"/>
        <v>1E-4</v>
      </c>
      <c r="E46" s="91">
        <v>0.1406</v>
      </c>
      <c r="F46" s="92">
        <v>0.90490000000000004</v>
      </c>
      <c r="G46" s="88">
        <f t="shared" si="3"/>
        <v>1.0455000000000001</v>
      </c>
      <c r="H46" s="89">
        <v>64</v>
      </c>
      <c r="I46" s="90" t="s">
        <v>64</v>
      </c>
      <c r="J46" s="74">
        <f t="shared" si="4"/>
        <v>6.4000000000000003E-3</v>
      </c>
      <c r="K46" s="89">
        <v>43</v>
      </c>
      <c r="L46" s="90" t="s">
        <v>64</v>
      </c>
      <c r="M46" s="74">
        <f t="shared" si="0"/>
        <v>4.3E-3</v>
      </c>
      <c r="N46" s="89">
        <v>31</v>
      </c>
      <c r="O46" s="90" t="s">
        <v>64</v>
      </c>
      <c r="P46" s="74">
        <f t="shared" si="1"/>
        <v>3.0999999999999999E-3</v>
      </c>
    </row>
    <row r="47" spans="2:16">
      <c r="B47" s="89">
        <v>2.25</v>
      </c>
      <c r="C47" s="90" t="s">
        <v>63</v>
      </c>
      <c r="D47" s="118">
        <f t="shared" si="5"/>
        <v>1.125E-4</v>
      </c>
      <c r="E47" s="91">
        <v>0.14910000000000001</v>
      </c>
      <c r="F47" s="92">
        <v>0.92559999999999998</v>
      </c>
      <c r="G47" s="88">
        <f t="shared" si="3"/>
        <v>1.0747</v>
      </c>
      <c r="H47" s="89">
        <v>70</v>
      </c>
      <c r="I47" s="90" t="s">
        <v>64</v>
      </c>
      <c r="J47" s="74">
        <f t="shared" si="4"/>
        <v>7.000000000000001E-3</v>
      </c>
      <c r="K47" s="89">
        <v>46</v>
      </c>
      <c r="L47" s="90" t="s">
        <v>64</v>
      </c>
      <c r="M47" s="74">
        <f t="shared" si="0"/>
        <v>4.5999999999999999E-3</v>
      </c>
      <c r="N47" s="89">
        <v>33</v>
      </c>
      <c r="O47" s="90" t="s">
        <v>64</v>
      </c>
      <c r="P47" s="74">
        <f t="shared" si="1"/>
        <v>3.3E-3</v>
      </c>
    </row>
    <row r="48" spans="2:16">
      <c r="B48" s="89">
        <v>2.5</v>
      </c>
      <c r="C48" s="90" t="s">
        <v>63</v>
      </c>
      <c r="D48" s="118">
        <f t="shared" si="5"/>
        <v>1.25E-4</v>
      </c>
      <c r="E48" s="91">
        <v>0.15720000000000001</v>
      </c>
      <c r="F48" s="92">
        <v>0.94320000000000004</v>
      </c>
      <c r="G48" s="88">
        <f t="shared" si="3"/>
        <v>1.1004</v>
      </c>
      <c r="H48" s="89">
        <v>76</v>
      </c>
      <c r="I48" s="90" t="s">
        <v>64</v>
      </c>
      <c r="J48" s="74">
        <f t="shared" si="4"/>
        <v>7.6E-3</v>
      </c>
      <c r="K48" s="89">
        <v>49</v>
      </c>
      <c r="L48" s="90" t="s">
        <v>64</v>
      </c>
      <c r="M48" s="74">
        <f t="shared" si="0"/>
        <v>4.8999999999999998E-3</v>
      </c>
      <c r="N48" s="89">
        <v>35</v>
      </c>
      <c r="O48" s="90" t="s">
        <v>64</v>
      </c>
      <c r="P48" s="74">
        <f t="shared" si="1"/>
        <v>3.5000000000000005E-3</v>
      </c>
    </row>
    <row r="49" spans="2:16">
      <c r="B49" s="89">
        <v>2.75</v>
      </c>
      <c r="C49" s="90" t="s">
        <v>63</v>
      </c>
      <c r="D49" s="118">
        <f t="shared" si="5"/>
        <v>1.3749999999999998E-4</v>
      </c>
      <c r="E49" s="91">
        <v>0.1648</v>
      </c>
      <c r="F49" s="92">
        <v>0.95830000000000004</v>
      </c>
      <c r="G49" s="88">
        <f t="shared" si="3"/>
        <v>1.1231</v>
      </c>
      <c r="H49" s="89">
        <v>81</v>
      </c>
      <c r="I49" s="90" t="s">
        <v>64</v>
      </c>
      <c r="J49" s="74">
        <f t="shared" si="4"/>
        <v>8.0999999999999996E-3</v>
      </c>
      <c r="K49" s="89">
        <v>52</v>
      </c>
      <c r="L49" s="90" t="s">
        <v>64</v>
      </c>
      <c r="M49" s="74">
        <f t="shared" si="0"/>
        <v>5.1999999999999998E-3</v>
      </c>
      <c r="N49" s="89">
        <v>38</v>
      </c>
      <c r="O49" s="90" t="s">
        <v>64</v>
      </c>
      <c r="P49" s="74">
        <f t="shared" si="1"/>
        <v>3.8E-3</v>
      </c>
    </row>
    <row r="50" spans="2:16">
      <c r="B50" s="89">
        <v>3</v>
      </c>
      <c r="C50" s="90" t="s">
        <v>63</v>
      </c>
      <c r="D50" s="118">
        <f t="shared" si="5"/>
        <v>1.5000000000000001E-4</v>
      </c>
      <c r="E50" s="91">
        <v>0.17219999999999999</v>
      </c>
      <c r="F50" s="92">
        <v>0.97140000000000004</v>
      </c>
      <c r="G50" s="88">
        <f t="shared" si="3"/>
        <v>1.1435999999999999</v>
      </c>
      <c r="H50" s="89">
        <v>87</v>
      </c>
      <c r="I50" s="90" t="s">
        <v>64</v>
      </c>
      <c r="J50" s="74">
        <f t="shared" si="4"/>
        <v>8.6999999999999994E-3</v>
      </c>
      <c r="K50" s="89">
        <v>55</v>
      </c>
      <c r="L50" s="90" t="s">
        <v>64</v>
      </c>
      <c r="M50" s="74">
        <f t="shared" si="0"/>
        <v>5.4999999999999997E-3</v>
      </c>
      <c r="N50" s="89">
        <v>40</v>
      </c>
      <c r="O50" s="90" t="s">
        <v>64</v>
      </c>
      <c r="P50" s="74">
        <f t="shared" si="1"/>
        <v>4.0000000000000001E-3</v>
      </c>
    </row>
    <row r="51" spans="2:16">
      <c r="B51" s="89">
        <v>3.25</v>
      </c>
      <c r="C51" s="90" t="s">
        <v>63</v>
      </c>
      <c r="D51" s="118">
        <f t="shared" si="5"/>
        <v>1.6249999999999999E-4</v>
      </c>
      <c r="E51" s="91">
        <v>0.1792</v>
      </c>
      <c r="F51" s="92">
        <v>0.98270000000000002</v>
      </c>
      <c r="G51" s="88">
        <f t="shared" si="3"/>
        <v>1.1618999999999999</v>
      </c>
      <c r="H51" s="89">
        <v>92</v>
      </c>
      <c r="I51" s="90" t="s">
        <v>64</v>
      </c>
      <c r="J51" s="74">
        <f t="shared" si="4"/>
        <v>9.1999999999999998E-3</v>
      </c>
      <c r="K51" s="89">
        <v>58</v>
      </c>
      <c r="L51" s="90" t="s">
        <v>64</v>
      </c>
      <c r="M51" s="74">
        <f t="shared" si="0"/>
        <v>5.8000000000000005E-3</v>
      </c>
      <c r="N51" s="89">
        <v>42</v>
      </c>
      <c r="O51" s="90" t="s">
        <v>64</v>
      </c>
      <c r="P51" s="74">
        <f t="shared" si="1"/>
        <v>4.2000000000000006E-3</v>
      </c>
    </row>
    <row r="52" spans="2:16">
      <c r="B52" s="89">
        <v>3.5</v>
      </c>
      <c r="C52" s="90" t="s">
        <v>63</v>
      </c>
      <c r="D52" s="118">
        <f t="shared" si="5"/>
        <v>1.75E-4</v>
      </c>
      <c r="E52" s="91">
        <v>0.18590000000000001</v>
      </c>
      <c r="F52" s="92">
        <v>0.99260000000000004</v>
      </c>
      <c r="G52" s="88">
        <f t="shared" si="3"/>
        <v>1.1785000000000001</v>
      </c>
      <c r="H52" s="89">
        <v>98</v>
      </c>
      <c r="I52" s="90" t="s">
        <v>64</v>
      </c>
      <c r="J52" s="74">
        <f t="shared" si="4"/>
        <v>9.7999999999999997E-3</v>
      </c>
      <c r="K52" s="89">
        <v>61</v>
      </c>
      <c r="L52" s="90" t="s">
        <v>64</v>
      </c>
      <c r="M52" s="74">
        <f t="shared" si="0"/>
        <v>6.0999999999999995E-3</v>
      </c>
      <c r="N52" s="89">
        <v>44</v>
      </c>
      <c r="O52" s="90" t="s">
        <v>64</v>
      </c>
      <c r="P52" s="74">
        <f t="shared" si="1"/>
        <v>4.3999999999999994E-3</v>
      </c>
    </row>
    <row r="53" spans="2:16">
      <c r="B53" s="89">
        <v>3.75</v>
      </c>
      <c r="C53" s="90" t="s">
        <v>63</v>
      </c>
      <c r="D53" s="118">
        <f t="shared" si="5"/>
        <v>1.875E-4</v>
      </c>
      <c r="E53" s="91">
        <v>0.1925</v>
      </c>
      <c r="F53" s="92">
        <v>1.0009999999999999</v>
      </c>
      <c r="G53" s="88">
        <f t="shared" si="3"/>
        <v>1.1934999999999998</v>
      </c>
      <c r="H53" s="89">
        <v>103</v>
      </c>
      <c r="I53" s="90" t="s">
        <v>64</v>
      </c>
      <c r="J53" s="74">
        <f t="shared" si="4"/>
        <v>1.03E-2</v>
      </c>
      <c r="K53" s="89">
        <v>64</v>
      </c>
      <c r="L53" s="90" t="s">
        <v>64</v>
      </c>
      <c r="M53" s="74">
        <f t="shared" si="0"/>
        <v>6.4000000000000003E-3</v>
      </c>
      <c r="N53" s="89">
        <v>46</v>
      </c>
      <c r="O53" s="90" t="s">
        <v>64</v>
      </c>
      <c r="P53" s="74">
        <f t="shared" si="1"/>
        <v>4.5999999999999999E-3</v>
      </c>
    </row>
    <row r="54" spans="2:16">
      <c r="B54" s="89">
        <v>4</v>
      </c>
      <c r="C54" s="90" t="s">
        <v>63</v>
      </c>
      <c r="D54" s="118">
        <f t="shared" si="5"/>
        <v>2.0000000000000001E-4</v>
      </c>
      <c r="E54" s="91">
        <v>0.1988</v>
      </c>
      <c r="F54" s="92">
        <v>1.0089999999999999</v>
      </c>
      <c r="G54" s="88">
        <f t="shared" si="3"/>
        <v>1.2078</v>
      </c>
      <c r="H54" s="89">
        <v>108</v>
      </c>
      <c r="I54" s="90" t="s">
        <v>64</v>
      </c>
      <c r="J54" s="74">
        <f t="shared" si="4"/>
        <v>1.0800000000000001E-2</v>
      </c>
      <c r="K54" s="89">
        <v>67</v>
      </c>
      <c r="L54" s="90" t="s">
        <v>64</v>
      </c>
      <c r="M54" s="74">
        <f t="shared" si="0"/>
        <v>6.7000000000000002E-3</v>
      </c>
      <c r="N54" s="89">
        <v>48</v>
      </c>
      <c r="O54" s="90" t="s">
        <v>64</v>
      </c>
      <c r="P54" s="74">
        <f t="shared" si="1"/>
        <v>4.8000000000000004E-3</v>
      </c>
    </row>
    <row r="55" spans="2:16">
      <c r="B55" s="89">
        <v>4.5</v>
      </c>
      <c r="C55" s="90" t="s">
        <v>63</v>
      </c>
      <c r="D55" s="118">
        <f t="shared" si="5"/>
        <v>2.2499999999999999E-4</v>
      </c>
      <c r="E55" s="91">
        <v>0.21079999999999999</v>
      </c>
      <c r="F55" s="92">
        <v>1.022</v>
      </c>
      <c r="G55" s="88">
        <f t="shared" si="3"/>
        <v>1.2328000000000001</v>
      </c>
      <c r="H55" s="89">
        <v>119</v>
      </c>
      <c r="I55" s="90" t="s">
        <v>64</v>
      </c>
      <c r="J55" s="74">
        <f t="shared" si="4"/>
        <v>1.1899999999999999E-2</v>
      </c>
      <c r="K55" s="89">
        <v>73</v>
      </c>
      <c r="L55" s="90" t="s">
        <v>64</v>
      </c>
      <c r="M55" s="74">
        <f t="shared" si="0"/>
        <v>7.2999999999999992E-3</v>
      </c>
      <c r="N55" s="89">
        <v>52</v>
      </c>
      <c r="O55" s="90" t="s">
        <v>64</v>
      </c>
      <c r="P55" s="74">
        <f t="shared" si="1"/>
        <v>5.1999999999999998E-3</v>
      </c>
    </row>
    <row r="56" spans="2:16">
      <c r="B56" s="89">
        <v>5</v>
      </c>
      <c r="C56" s="90" t="s">
        <v>63</v>
      </c>
      <c r="D56" s="118">
        <f t="shared" si="5"/>
        <v>2.5000000000000001E-4</v>
      </c>
      <c r="E56" s="91">
        <v>0.22220000000000001</v>
      </c>
      <c r="F56" s="92">
        <v>1.0309999999999999</v>
      </c>
      <c r="G56" s="88">
        <f t="shared" si="3"/>
        <v>1.2531999999999999</v>
      </c>
      <c r="H56" s="89">
        <v>130</v>
      </c>
      <c r="I56" s="90" t="s">
        <v>64</v>
      </c>
      <c r="J56" s="74">
        <f t="shared" si="4"/>
        <v>1.3000000000000001E-2</v>
      </c>
      <c r="K56" s="89">
        <v>78</v>
      </c>
      <c r="L56" s="90" t="s">
        <v>64</v>
      </c>
      <c r="M56" s="74">
        <f t="shared" si="0"/>
        <v>7.7999999999999996E-3</v>
      </c>
      <c r="N56" s="89">
        <v>56</v>
      </c>
      <c r="O56" s="90" t="s">
        <v>64</v>
      </c>
      <c r="P56" s="74">
        <f t="shared" si="1"/>
        <v>5.5999999999999999E-3</v>
      </c>
    </row>
    <row r="57" spans="2:16">
      <c r="B57" s="89">
        <v>5.5</v>
      </c>
      <c r="C57" s="90" t="s">
        <v>63</v>
      </c>
      <c r="D57" s="118">
        <f t="shared" si="5"/>
        <v>2.7499999999999996E-4</v>
      </c>
      <c r="E57" s="91">
        <v>0.2331</v>
      </c>
      <c r="F57" s="92">
        <v>1.0389999999999999</v>
      </c>
      <c r="G57" s="88">
        <f t="shared" si="3"/>
        <v>1.2721</v>
      </c>
      <c r="H57" s="89">
        <v>140</v>
      </c>
      <c r="I57" s="90" t="s">
        <v>64</v>
      </c>
      <c r="J57" s="74">
        <f t="shared" si="4"/>
        <v>1.4000000000000002E-2</v>
      </c>
      <c r="K57" s="89">
        <v>84</v>
      </c>
      <c r="L57" s="90" t="s">
        <v>64</v>
      </c>
      <c r="M57" s="74">
        <f t="shared" si="0"/>
        <v>8.4000000000000012E-3</v>
      </c>
      <c r="N57" s="89">
        <v>60</v>
      </c>
      <c r="O57" s="90" t="s">
        <v>64</v>
      </c>
      <c r="P57" s="74">
        <f t="shared" si="1"/>
        <v>6.0000000000000001E-3</v>
      </c>
    </row>
    <row r="58" spans="2:16">
      <c r="B58" s="89">
        <v>6</v>
      </c>
      <c r="C58" s="90" t="s">
        <v>63</v>
      </c>
      <c r="D58" s="118">
        <f t="shared" si="5"/>
        <v>3.0000000000000003E-4</v>
      </c>
      <c r="E58" s="91">
        <v>0.24349999999999999</v>
      </c>
      <c r="F58" s="92">
        <v>1.044</v>
      </c>
      <c r="G58" s="88">
        <f t="shared" si="3"/>
        <v>1.2875000000000001</v>
      </c>
      <c r="H58" s="89">
        <v>150</v>
      </c>
      <c r="I58" s="90" t="s">
        <v>64</v>
      </c>
      <c r="J58" s="74">
        <f t="shared" si="4"/>
        <v>1.4999999999999999E-2</v>
      </c>
      <c r="K58" s="89">
        <v>89</v>
      </c>
      <c r="L58" s="90" t="s">
        <v>64</v>
      </c>
      <c r="M58" s="74">
        <f t="shared" si="0"/>
        <v>8.8999999999999999E-3</v>
      </c>
      <c r="N58" s="89">
        <v>64</v>
      </c>
      <c r="O58" s="90" t="s">
        <v>64</v>
      </c>
      <c r="P58" s="74">
        <f t="shared" si="1"/>
        <v>6.4000000000000003E-3</v>
      </c>
    </row>
    <row r="59" spans="2:16">
      <c r="B59" s="89">
        <v>6.5</v>
      </c>
      <c r="C59" s="90" t="s">
        <v>63</v>
      </c>
      <c r="D59" s="118">
        <f t="shared" si="5"/>
        <v>3.2499999999999999E-4</v>
      </c>
      <c r="E59" s="91">
        <v>0.25340000000000001</v>
      </c>
      <c r="F59" s="92">
        <v>1.048</v>
      </c>
      <c r="G59" s="88">
        <f t="shared" si="3"/>
        <v>1.3014000000000001</v>
      </c>
      <c r="H59" s="89">
        <v>161</v>
      </c>
      <c r="I59" s="90" t="s">
        <v>64</v>
      </c>
      <c r="J59" s="74">
        <f t="shared" si="4"/>
        <v>1.61E-2</v>
      </c>
      <c r="K59" s="89">
        <v>94</v>
      </c>
      <c r="L59" s="90" t="s">
        <v>64</v>
      </c>
      <c r="M59" s="74">
        <f t="shared" si="0"/>
        <v>9.4000000000000004E-3</v>
      </c>
      <c r="N59" s="89">
        <v>68</v>
      </c>
      <c r="O59" s="90" t="s">
        <v>64</v>
      </c>
      <c r="P59" s="74">
        <f t="shared" si="1"/>
        <v>6.8000000000000005E-3</v>
      </c>
    </row>
    <row r="60" spans="2:16">
      <c r="B60" s="89">
        <v>7</v>
      </c>
      <c r="C60" s="90" t="s">
        <v>63</v>
      </c>
      <c r="D60" s="118">
        <f t="shared" si="5"/>
        <v>3.5E-4</v>
      </c>
      <c r="E60" s="91">
        <v>0.26300000000000001</v>
      </c>
      <c r="F60" s="92">
        <v>1.0509999999999999</v>
      </c>
      <c r="G60" s="88">
        <f t="shared" si="3"/>
        <v>1.3140000000000001</v>
      </c>
      <c r="H60" s="89">
        <v>171</v>
      </c>
      <c r="I60" s="90" t="s">
        <v>64</v>
      </c>
      <c r="J60" s="74">
        <f t="shared" si="4"/>
        <v>1.7100000000000001E-2</v>
      </c>
      <c r="K60" s="89">
        <v>100</v>
      </c>
      <c r="L60" s="90" t="s">
        <v>64</v>
      </c>
      <c r="M60" s="74">
        <f t="shared" si="0"/>
        <v>0.01</v>
      </c>
      <c r="N60" s="89">
        <v>72</v>
      </c>
      <c r="O60" s="90" t="s">
        <v>64</v>
      </c>
      <c r="P60" s="74">
        <f t="shared" si="1"/>
        <v>7.1999999999999998E-3</v>
      </c>
    </row>
    <row r="61" spans="2:16">
      <c r="B61" s="89">
        <v>8</v>
      </c>
      <c r="C61" s="90" t="s">
        <v>63</v>
      </c>
      <c r="D61" s="118">
        <f t="shared" si="5"/>
        <v>4.0000000000000002E-4</v>
      </c>
      <c r="E61" s="91">
        <v>0.28110000000000002</v>
      </c>
      <c r="F61" s="92">
        <v>1.054</v>
      </c>
      <c r="G61" s="88">
        <f t="shared" si="3"/>
        <v>1.3351000000000002</v>
      </c>
      <c r="H61" s="89">
        <v>192</v>
      </c>
      <c r="I61" s="90" t="s">
        <v>64</v>
      </c>
      <c r="J61" s="74">
        <f t="shared" si="4"/>
        <v>1.9200000000000002E-2</v>
      </c>
      <c r="K61" s="89">
        <v>110</v>
      </c>
      <c r="L61" s="90" t="s">
        <v>64</v>
      </c>
      <c r="M61" s="74">
        <f t="shared" si="0"/>
        <v>1.0999999999999999E-2</v>
      </c>
      <c r="N61" s="89">
        <v>79</v>
      </c>
      <c r="O61" s="90" t="s">
        <v>64</v>
      </c>
      <c r="P61" s="74">
        <f t="shared" si="1"/>
        <v>7.9000000000000008E-3</v>
      </c>
    </row>
    <row r="62" spans="2:16">
      <c r="B62" s="89">
        <v>9</v>
      </c>
      <c r="C62" s="90" t="s">
        <v>63</v>
      </c>
      <c r="D62" s="118">
        <f t="shared" si="5"/>
        <v>4.4999999999999999E-4</v>
      </c>
      <c r="E62" s="91">
        <v>0.29820000000000002</v>
      </c>
      <c r="F62" s="92">
        <v>1.054</v>
      </c>
      <c r="G62" s="88">
        <f t="shared" si="3"/>
        <v>1.3522000000000001</v>
      </c>
      <c r="H62" s="89">
        <v>212</v>
      </c>
      <c r="I62" s="90" t="s">
        <v>64</v>
      </c>
      <c r="J62" s="74">
        <f t="shared" si="4"/>
        <v>2.12E-2</v>
      </c>
      <c r="K62" s="89">
        <v>120</v>
      </c>
      <c r="L62" s="90" t="s">
        <v>64</v>
      </c>
      <c r="M62" s="74">
        <f t="shared" si="0"/>
        <v>1.2E-2</v>
      </c>
      <c r="N62" s="89">
        <v>86</v>
      </c>
      <c r="O62" s="90" t="s">
        <v>64</v>
      </c>
      <c r="P62" s="74">
        <f t="shared" si="1"/>
        <v>8.6E-3</v>
      </c>
    </row>
    <row r="63" spans="2:16">
      <c r="B63" s="89">
        <v>10</v>
      </c>
      <c r="C63" s="90" t="s">
        <v>63</v>
      </c>
      <c r="D63" s="118">
        <f t="shared" si="5"/>
        <v>5.0000000000000001E-4</v>
      </c>
      <c r="E63" s="91">
        <v>0.31430000000000002</v>
      </c>
      <c r="F63" s="92">
        <v>1.052</v>
      </c>
      <c r="G63" s="88">
        <f t="shared" si="3"/>
        <v>1.3663000000000001</v>
      </c>
      <c r="H63" s="89">
        <v>233</v>
      </c>
      <c r="I63" s="90" t="s">
        <v>64</v>
      </c>
      <c r="J63" s="74">
        <f t="shared" si="4"/>
        <v>2.3300000000000001E-2</v>
      </c>
      <c r="K63" s="89">
        <v>130</v>
      </c>
      <c r="L63" s="90" t="s">
        <v>64</v>
      </c>
      <c r="M63" s="74">
        <f t="shared" si="0"/>
        <v>1.3000000000000001E-2</v>
      </c>
      <c r="N63" s="89">
        <v>93</v>
      </c>
      <c r="O63" s="90" t="s">
        <v>64</v>
      </c>
      <c r="P63" s="74">
        <f t="shared" si="1"/>
        <v>9.2999999999999992E-3</v>
      </c>
    </row>
    <row r="64" spans="2:16">
      <c r="B64" s="89">
        <v>11</v>
      </c>
      <c r="C64" s="90" t="s">
        <v>63</v>
      </c>
      <c r="D64" s="118">
        <f t="shared" si="5"/>
        <v>5.4999999999999992E-4</v>
      </c>
      <c r="E64" s="91">
        <v>0.3296</v>
      </c>
      <c r="F64" s="92">
        <v>1.0489999999999999</v>
      </c>
      <c r="G64" s="88">
        <f t="shared" si="3"/>
        <v>1.3786</v>
      </c>
      <c r="H64" s="89">
        <v>253</v>
      </c>
      <c r="I64" s="90" t="s">
        <v>64</v>
      </c>
      <c r="J64" s="74">
        <f t="shared" si="4"/>
        <v>2.53E-2</v>
      </c>
      <c r="K64" s="89">
        <v>140</v>
      </c>
      <c r="L64" s="90" t="s">
        <v>64</v>
      </c>
      <c r="M64" s="74">
        <f t="shared" si="0"/>
        <v>1.4000000000000002E-2</v>
      </c>
      <c r="N64" s="89">
        <v>100</v>
      </c>
      <c r="O64" s="90" t="s">
        <v>64</v>
      </c>
      <c r="P64" s="74">
        <f t="shared" si="1"/>
        <v>0.01</v>
      </c>
    </row>
    <row r="65" spans="2:16">
      <c r="B65" s="89">
        <v>12</v>
      </c>
      <c r="C65" s="90" t="s">
        <v>63</v>
      </c>
      <c r="D65" s="118">
        <f t="shared" si="5"/>
        <v>6.0000000000000006E-4</v>
      </c>
      <c r="E65" s="91">
        <v>0.34429999999999999</v>
      </c>
      <c r="F65" s="92">
        <v>1.044</v>
      </c>
      <c r="G65" s="88">
        <f t="shared" si="3"/>
        <v>1.3883000000000001</v>
      </c>
      <c r="H65" s="89">
        <v>273</v>
      </c>
      <c r="I65" s="90" t="s">
        <v>64</v>
      </c>
      <c r="J65" s="74">
        <f t="shared" si="4"/>
        <v>2.7300000000000001E-2</v>
      </c>
      <c r="K65" s="89">
        <v>150</v>
      </c>
      <c r="L65" s="90" t="s">
        <v>64</v>
      </c>
      <c r="M65" s="74">
        <f t="shared" si="0"/>
        <v>1.4999999999999999E-2</v>
      </c>
      <c r="N65" s="89">
        <v>107</v>
      </c>
      <c r="O65" s="90" t="s">
        <v>64</v>
      </c>
      <c r="P65" s="74">
        <f t="shared" si="1"/>
        <v>1.0699999999999999E-2</v>
      </c>
    </row>
    <row r="66" spans="2:16">
      <c r="B66" s="89">
        <v>13</v>
      </c>
      <c r="C66" s="90" t="s">
        <v>63</v>
      </c>
      <c r="D66" s="118">
        <f t="shared" si="5"/>
        <v>6.4999999999999997E-4</v>
      </c>
      <c r="E66" s="91">
        <v>0.3584</v>
      </c>
      <c r="F66" s="92">
        <v>1.0389999999999999</v>
      </c>
      <c r="G66" s="88">
        <f t="shared" si="3"/>
        <v>1.3974</v>
      </c>
      <c r="H66" s="89">
        <v>294</v>
      </c>
      <c r="I66" s="90" t="s">
        <v>64</v>
      </c>
      <c r="J66" s="74">
        <f t="shared" si="4"/>
        <v>2.9399999999999999E-2</v>
      </c>
      <c r="K66" s="89">
        <v>159</v>
      </c>
      <c r="L66" s="90" t="s">
        <v>64</v>
      </c>
      <c r="M66" s="74">
        <f t="shared" si="0"/>
        <v>1.5900000000000001E-2</v>
      </c>
      <c r="N66" s="89">
        <v>113</v>
      </c>
      <c r="O66" s="90" t="s">
        <v>64</v>
      </c>
      <c r="P66" s="74">
        <f t="shared" si="1"/>
        <v>1.1300000000000001E-2</v>
      </c>
    </row>
    <row r="67" spans="2:16">
      <c r="B67" s="89">
        <v>14</v>
      </c>
      <c r="C67" s="90" t="s">
        <v>63</v>
      </c>
      <c r="D67" s="118">
        <f t="shared" si="5"/>
        <v>6.9999999999999999E-4</v>
      </c>
      <c r="E67" s="91">
        <v>0.37190000000000001</v>
      </c>
      <c r="F67" s="92">
        <v>1.032</v>
      </c>
      <c r="G67" s="88">
        <f t="shared" si="3"/>
        <v>1.4039000000000001</v>
      </c>
      <c r="H67" s="89">
        <v>314</v>
      </c>
      <c r="I67" s="90" t="s">
        <v>64</v>
      </c>
      <c r="J67" s="74">
        <f t="shared" si="4"/>
        <v>3.1399999999999997E-2</v>
      </c>
      <c r="K67" s="89">
        <v>169</v>
      </c>
      <c r="L67" s="90" t="s">
        <v>64</v>
      </c>
      <c r="M67" s="74">
        <f t="shared" si="0"/>
        <v>1.6900000000000002E-2</v>
      </c>
      <c r="N67" s="89">
        <v>120</v>
      </c>
      <c r="O67" s="90" t="s">
        <v>64</v>
      </c>
      <c r="P67" s="74">
        <f t="shared" si="1"/>
        <v>1.2E-2</v>
      </c>
    </row>
    <row r="68" spans="2:16">
      <c r="B68" s="89">
        <v>15</v>
      </c>
      <c r="C68" s="90" t="s">
        <v>63</v>
      </c>
      <c r="D68" s="118">
        <f t="shared" si="5"/>
        <v>7.5000000000000002E-4</v>
      </c>
      <c r="E68" s="91">
        <v>0.38490000000000002</v>
      </c>
      <c r="F68" s="92">
        <v>1.026</v>
      </c>
      <c r="G68" s="88">
        <f t="shared" si="3"/>
        <v>1.4109</v>
      </c>
      <c r="H68" s="89">
        <v>335</v>
      </c>
      <c r="I68" s="90" t="s">
        <v>64</v>
      </c>
      <c r="J68" s="74">
        <f t="shared" si="4"/>
        <v>3.3500000000000002E-2</v>
      </c>
      <c r="K68" s="89">
        <v>178</v>
      </c>
      <c r="L68" s="90" t="s">
        <v>64</v>
      </c>
      <c r="M68" s="74">
        <f t="shared" si="0"/>
        <v>1.78E-2</v>
      </c>
      <c r="N68" s="89">
        <v>127</v>
      </c>
      <c r="O68" s="90" t="s">
        <v>64</v>
      </c>
      <c r="P68" s="74">
        <f t="shared" si="1"/>
        <v>1.2699999999999999E-2</v>
      </c>
    </row>
    <row r="69" spans="2:16">
      <c r="B69" s="89">
        <v>16</v>
      </c>
      <c r="C69" s="90" t="s">
        <v>63</v>
      </c>
      <c r="D69" s="118">
        <f t="shared" si="5"/>
        <v>8.0000000000000004E-4</v>
      </c>
      <c r="E69" s="91">
        <v>0.39760000000000001</v>
      </c>
      <c r="F69" s="92">
        <v>1.0189999999999999</v>
      </c>
      <c r="G69" s="88">
        <f t="shared" si="3"/>
        <v>1.4165999999999999</v>
      </c>
      <c r="H69" s="89">
        <v>356</v>
      </c>
      <c r="I69" s="90" t="s">
        <v>64</v>
      </c>
      <c r="J69" s="74">
        <f t="shared" si="4"/>
        <v>3.56E-2</v>
      </c>
      <c r="K69" s="89">
        <v>187</v>
      </c>
      <c r="L69" s="90" t="s">
        <v>64</v>
      </c>
      <c r="M69" s="74">
        <f t="shared" si="0"/>
        <v>1.8700000000000001E-2</v>
      </c>
      <c r="N69" s="89">
        <v>133</v>
      </c>
      <c r="O69" s="90" t="s">
        <v>64</v>
      </c>
      <c r="P69" s="74">
        <f t="shared" si="1"/>
        <v>1.3300000000000001E-2</v>
      </c>
    </row>
    <row r="70" spans="2:16">
      <c r="B70" s="89">
        <v>17</v>
      </c>
      <c r="C70" s="90" t="s">
        <v>63</v>
      </c>
      <c r="D70" s="118">
        <f t="shared" si="5"/>
        <v>8.5000000000000006E-4</v>
      </c>
      <c r="E70" s="91">
        <v>0.4098</v>
      </c>
      <c r="F70" s="92">
        <v>1.0109999999999999</v>
      </c>
      <c r="G70" s="88">
        <f t="shared" si="3"/>
        <v>1.4207999999999998</v>
      </c>
      <c r="H70" s="89">
        <v>376</v>
      </c>
      <c r="I70" s="90" t="s">
        <v>64</v>
      </c>
      <c r="J70" s="74">
        <f t="shared" si="4"/>
        <v>3.7600000000000001E-2</v>
      </c>
      <c r="K70" s="89">
        <v>197</v>
      </c>
      <c r="L70" s="90" t="s">
        <v>64</v>
      </c>
      <c r="M70" s="74">
        <f t="shared" si="0"/>
        <v>1.9700000000000002E-2</v>
      </c>
      <c r="N70" s="89">
        <v>140</v>
      </c>
      <c r="O70" s="90" t="s">
        <v>64</v>
      </c>
      <c r="P70" s="74">
        <f t="shared" si="1"/>
        <v>1.4000000000000002E-2</v>
      </c>
    </row>
    <row r="71" spans="2:16">
      <c r="B71" s="89">
        <v>18</v>
      </c>
      <c r="C71" s="90" t="s">
        <v>63</v>
      </c>
      <c r="D71" s="118">
        <f t="shared" si="5"/>
        <v>8.9999999999999998E-4</v>
      </c>
      <c r="E71" s="91">
        <v>0.42170000000000002</v>
      </c>
      <c r="F71" s="92">
        <v>1.004</v>
      </c>
      <c r="G71" s="88">
        <f t="shared" si="3"/>
        <v>1.4257</v>
      </c>
      <c r="H71" s="89">
        <v>397</v>
      </c>
      <c r="I71" s="90" t="s">
        <v>64</v>
      </c>
      <c r="J71" s="74">
        <f t="shared" si="4"/>
        <v>3.9699999999999999E-2</v>
      </c>
      <c r="K71" s="89">
        <v>206</v>
      </c>
      <c r="L71" s="90" t="s">
        <v>64</v>
      </c>
      <c r="M71" s="74">
        <f t="shared" si="0"/>
        <v>2.06E-2</v>
      </c>
      <c r="N71" s="89">
        <v>146</v>
      </c>
      <c r="O71" s="90" t="s">
        <v>64</v>
      </c>
      <c r="P71" s="74">
        <f t="shared" si="1"/>
        <v>1.4599999999999998E-2</v>
      </c>
    </row>
    <row r="72" spans="2:16">
      <c r="B72" s="89">
        <v>20</v>
      </c>
      <c r="C72" s="90" t="s">
        <v>63</v>
      </c>
      <c r="D72" s="118">
        <f t="shared" si="5"/>
        <v>1E-3</v>
      </c>
      <c r="E72" s="91">
        <v>0.44450000000000001</v>
      </c>
      <c r="F72" s="92">
        <v>0.98829999999999996</v>
      </c>
      <c r="G72" s="88">
        <f t="shared" si="3"/>
        <v>1.4327999999999999</v>
      </c>
      <c r="H72" s="89">
        <v>439</v>
      </c>
      <c r="I72" s="90" t="s">
        <v>64</v>
      </c>
      <c r="J72" s="74">
        <f t="shared" si="4"/>
        <v>4.3900000000000002E-2</v>
      </c>
      <c r="K72" s="89">
        <v>224</v>
      </c>
      <c r="L72" s="90" t="s">
        <v>64</v>
      </c>
      <c r="M72" s="74">
        <f t="shared" si="0"/>
        <v>2.24E-2</v>
      </c>
      <c r="N72" s="89">
        <v>159</v>
      </c>
      <c r="O72" s="90" t="s">
        <v>64</v>
      </c>
      <c r="P72" s="74">
        <f t="shared" si="1"/>
        <v>1.5900000000000001E-2</v>
      </c>
    </row>
    <row r="73" spans="2:16">
      <c r="B73" s="89">
        <v>22.5</v>
      </c>
      <c r="C73" s="90" t="s">
        <v>63</v>
      </c>
      <c r="D73" s="118">
        <f t="shared" si="5"/>
        <v>1.1249999999999999E-3</v>
      </c>
      <c r="E73" s="91">
        <v>0.47149999999999997</v>
      </c>
      <c r="F73" s="92">
        <v>0.96879999999999999</v>
      </c>
      <c r="G73" s="88">
        <f t="shared" si="3"/>
        <v>1.4402999999999999</v>
      </c>
      <c r="H73" s="89">
        <v>491</v>
      </c>
      <c r="I73" s="90" t="s">
        <v>64</v>
      </c>
      <c r="J73" s="74">
        <f t="shared" si="4"/>
        <v>4.9099999999999998E-2</v>
      </c>
      <c r="K73" s="89">
        <v>246</v>
      </c>
      <c r="L73" s="90" t="s">
        <v>64</v>
      </c>
      <c r="M73" s="74">
        <f t="shared" si="0"/>
        <v>2.46E-2</v>
      </c>
      <c r="N73" s="89">
        <v>175</v>
      </c>
      <c r="O73" s="90" t="s">
        <v>64</v>
      </c>
      <c r="P73" s="74">
        <f t="shared" si="1"/>
        <v>1.7499999999999998E-2</v>
      </c>
    </row>
    <row r="74" spans="2:16">
      <c r="B74" s="89">
        <v>25</v>
      </c>
      <c r="C74" s="90" t="s">
        <v>63</v>
      </c>
      <c r="D74" s="118">
        <f t="shared" si="5"/>
        <v>1.25E-3</v>
      </c>
      <c r="E74" s="91">
        <v>0.497</v>
      </c>
      <c r="F74" s="92">
        <v>0.94950000000000001</v>
      </c>
      <c r="G74" s="88">
        <f t="shared" si="3"/>
        <v>1.4464999999999999</v>
      </c>
      <c r="H74" s="89">
        <v>544</v>
      </c>
      <c r="I74" s="90" t="s">
        <v>64</v>
      </c>
      <c r="J74" s="74">
        <f t="shared" si="4"/>
        <v>5.4400000000000004E-2</v>
      </c>
      <c r="K74" s="89">
        <v>268</v>
      </c>
      <c r="L74" s="90" t="s">
        <v>64</v>
      </c>
      <c r="M74" s="74">
        <f t="shared" si="0"/>
        <v>2.6800000000000001E-2</v>
      </c>
      <c r="N74" s="89">
        <v>191</v>
      </c>
      <c r="O74" s="90" t="s">
        <v>64</v>
      </c>
      <c r="P74" s="74">
        <f t="shared" si="1"/>
        <v>1.9099999999999999E-2</v>
      </c>
    </row>
    <row r="75" spans="2:16">
      <c r="B75" s="89">
        <v>27.5</v>
      </c>
      <c r="C75" s="90" t="s">
        <v>63</v>
      </c>
      <c r="D75" s="118">
        <f t="shared" si="5"/>
        <v>1.3749999999999999E-3</v>
      </c>
      <c r="E75" s="91">
        <v>0.5212</v>
      </c>
      <c r="F75" s="92">
        <v>0.93059999999999998</v>
      </c>
      <c r="G75" s="88">
        <f t="shared" si="3"/>
        <v>1.4518</v>
      </c>
      <c r="H75" s="89">
        <v>597</v>
      </c>
      <c r="I75" s="90" t="s">
        <v>64</v>
      </c>
      <c r="J75" s="74">
        <f t="shared" si="4"/>
        <v>5.9699999999999996E-2</v>
      </c>
      <c r="K75" s="89">
        <v>289</v>
      </c>
      <c r="L75" s="90" t="s">
        <v>64</v>
      </c>
      <c r="M75" s="74">
        <f t="shared" si="0"/>
        <v>2.8899999999999999E-2</v>
      </c>
      <c r="N75" s="89">
        <v>206</v>
      </c>
      <c r="O75" s="90" t="s">
        <v>64</v>
      </c>
      <c r="P75" s="74">
        <f t="shared" si="1"/>
        <v>2.06E-2</v>
      </c>
    </row>
    <row r="76" spans="2:16">
      <c r="B76" s="89">
        <v>30</v>
      </c>
      <c r="C76" s="90" t="s">
        <v>63</v>
      </c>
      <c r="D76" s="118">
        <f t="shared" si="5"/>
        <v>1.5E-3</v>
      </c>
      <c r="E76" s="91">
        <v>0.5444</v>
      </c>
      <c r="F76" s="92">
        <v>0.91210000000000002</v>
      </c>
      <c r="G76" s="88">
        <f t="shared" si="3"/>
        <v>1.4565000000000001</v>
      </c>
      <c r="H76" s="89">
        <v>650</v>
      </c>
      <c r="I76" s="90" t="s">
        <v>64</v>
      </c>
      <c r="J76" s="74">
        <f t="shared" si="4"/>
        <v>6.5000000000000002E-2</v>
      </c>
      <c r="K76" s="89">
        <v>311</v>
      </c>
      <c r="L76" s="90" t="s">
        <v>64</v>
      </c>
      <c r="M76" s="74">
        <f t="shared" si="0"/>
        <v>3.1099999999999999E-2</v>
      </c>
      <c r="N76" s="89">
        <v>222</v>
      </c>
      <c r="O76" s="90" t="s">
        <v>64</v>
      </c>
      <c r="P76" s="74">
        <f t="shared" si="1"/>
        <v>2.2200000000000001E-2</v>
      </c>
    </row>
    <row r="77" spans="2:16">
      <c r="B77" s="89">
        <v>32.5</v>
      </c>
      <c r="C77" s="90" t="s">
        <v>63</v>
      </c>
      <c r="D77" s="118">
        <f t="shared" si="5"/>
        <v>1.6250000000000001E-3</v>
      </c>
      <c r="E77" s="91">
        <v>0.56659999999999999</v>
      </c>
      <c r="F77" s="92">
        <v>0.89429999999999998</v>
      </c>
      <c r="G77" s="88">
        <f t="shared" si="3"/>
        <v>1.4609000000000001</v>
      </c>
      <c r="H77" s="89">
        <v>704</v>
      </c>
      <c r="I77" s="90" t="s">
        <v>64</v>
      </c>
      <c r="J77" s="74">
        <f t="shared" si="4"/>
        <v>7.039999999999999E-2</v>
      </c>
      <c r="K77" s="89">
        <v>331</v>
      </c>
      <c r="L77" s="90" t="s">
        <v>64</v>
      </c>
      <c r="M77" s="74">
        <f t="shared" si="0"/>
        <v>3.3100000000000004E-2</v>
      </c>
      <c r="N77" s="89">
        <v>237</v>
      </c>
      <c r="O77" s="90" t="s">
        <v>64</v>
      </c>
      <c r="P77" s="74">
        <f t="shared" si="1"/>
        <v>2.3699999999999999E-2</v>
      </c>
    </row>
    <row r="78" spans="2:16">
      <c r="B78" s="89">
        <v>35</v>
      </c>
      <c r="C78" s="90" t="s">
        <v>63</v>
      </c>
      <c r="D78" s="118">
        <f t="shared" si="5"/>
        <v>1.7500000000000003E-3</v>
      </c>
      <c r="E78" s="91">
        <v>0.58799999999999997</v>
      </c>
      <c r="F78" s="92">
        <v>0.87709999999999999</v>
      </c>
      <c r="G78" s="88">
        <f t="shared" si="3"/>
        <v>1.4651000000000001</v>
      </c>
      <c r="H78" s="89">
        <v>757</v>
      </c>
      <c r="I78" s="90" t="s">
        <v>64</v>
      </c>
      <c r="J78" s="74">
        <f t="shared" si="4"/>
        <v>7.5700000000000003E-2</v>
      </c>
      <c r="K78" s="89">
        <v>352</v>
      </c>
      <c r="L78" s="90" t="s">
        <v>64</v>
      </c>
      <c r="M78" s="74">
        <f t="shared" si="0"/>
        <v>3.5199999999999995E-2</v>
      </c>
      <c r="N78" s="89">
        <v>253</v>
      </c>
      <c r="O78" s="90" t="s">
        <v>64</v>
      </c>
      <c r="P78" s="74">
        <f t="shared" si="1"/>
        <v>2.53E-2</v>
      </c>
    </row>
    <row r="79" spans="2:16">
      <c r="B79" s="89">
        <v>37.5</v>
      </c>
      <c r="C79" s="90" t="s">
        <v>63</v>
      </c>
      <c r="D79" s="118">
        <f t="shared" si="5"/>
        <v>1.8749999999999999E-3</v>
      </c>
      <c r="E79" s="91">
        <v>0.60860000000000003</v>
      </c>
      <c r="F79" s="92">
        <v>0.86050000000000004</v>
      </c>
      <c r="G79" s="88">
        <f t="shared" si="3"/>
        <v>1.4691000000000001</v>
      </c>
      <c r="H79" s="89">
        <v>811</v>
      </c>
      <c r="I79" s="90" t="s">
        <v>64</v>
      </c>
      <c r="J79" s="74">
        <f t="shared" si="4"/>
        <v>8.1100000000000005E-2</v>
      </c>
      <c r="K79" s="89">
        <v>372</v>
      </c>
      <c r="L79" s="90" t="s">
        <v>64</v>
      </c>
      <c r="M79" s="74">
        <f t="shared" si="0"/>
        <v>3.7199999999999997E-2</v>
      </c>
      <c r="N79" s="89">
        <v>268</v>
      </c>
      <c r="O79" s="90" t="s">
        <v>64</v>
      </c>
      <c r="P79" s="74">
        <f t="shared" si="1"/>
        <v>2.6800000000000001E-2</v>
      </c>
    </row>
    <row r="80" spans="2:16">
      <c r="B80" s="89">
        <v>40</v>
      </c>
      <c r="C80" s="90" t="s">
        <v>63</v>
      </c>
      <c r="D80" s="118">
        <f t="shared" si="5"/>
        <v>2E-3</v>
      </c>
      <c r="E80" s="91">
        <v>0.62860000000000005</v>
      </c>
      <c r="F80" s="92">
        <v>0.84450000000000003</v>
      </c>
      <c r="G80" s="88">
        <f t="shared" si="3"/>
        <v>1.4731000000000001</v>
      </c>
      <c r="H80" s="89">
        <v>866</v>
      </c>
      <c r="I80" s="90" t="s">
        <v>64</v>
      </c>
      <c r="J80" s="74">
        <f t="shared" si="4"/>
        <v>8.6599999999999996E-2</v>
      </c>
      <c r="K80" s="89">
        <v>392</v>
      </c>
      <c r="L80" s="90" t="s">
        <v>64</v>
      </c>
      <c r="M80" s="74">
        <f t="shared" si="0"/>
        <v>3.9199999999999999E-2</v>
      </c>
      <c r="N80" s="89">
        <v>283</v>
      </c>
      <c r="O80" s="90" t="s">
        <v>64</v>
      </c>
      <c r="P80" s="74">
        <f t="shared" si="1"/>
        <v>2.8299999999999999E-2</v>
      </c>
    </row>
    <row r="81" spans="2:16">
      <c r="B81" s="89">
        <v>45</v>
      </c>
      <c r="C81" s="90" t="s">
        <v>63</v>
      </c>
      <c r="D81" s="118">
        <f t="shared" si="5"/>
        <v>2.2499999999999998E-3</v>
      </c>
      <c r="E81" s="91">
        <v>0.75790000000000002</v>
      </c>
      <c r="F81" s="92">
        <v>0.81440000000000001</v>
      </c>
      <c r="G81" s="88">
        <f t="shared" si="3"/>
        <v>1.5723</v>
      </c>
      <c r="H81" s="89">
        <v>971</v>
      </c>
      <c r="I81" s="90" t="s">
        <v>64</v>
      </c>
      <c r="J81" s="74">
        <f t="shared" si="4"/>
        <v>9.7099999999999992E-2</v>
      </c>
      <c r="K81" s="89">
        <v>428</v>
      </c>
      <c r="L81" s="90" t="s">
        <v>64</v>
      </c>
      <c r="M81" s="74">
        <f t="shared" si="0"/>
        <v>4.2799999999999998E-2</v>
      </c>
      <c r="N81" s="89">
        <v>314</v>
      </c>
      <c r="O81" s="90" t="s">
        <v>64</v>
      </c>
      <c r="P81" s="74">
        <f t="shared" si="1"/>
        <v>3.1399999999999997E-2</v>
      </c>
    </row>
    <row r="82" spans="2:16">
      <c r="B82" s="89">
        <v>50</v>
      </c>
      <c r="C82" s="90" t="s">
        <v>63</v>
      </c>
      <c r="D82" s="118">
        <f t="shared" si="5"/>
        <v>2.5000000000000001E-3</v>
      </c>
      <c r="E82" s="91">
        <v>0.85719999999999996</v>
      </c>
      <c r="F82" s="92">
        <v>0.78649999999999998</v>
      </c>
      <c r="G82" s="88">
        <f t="shared" si="3"/>
        <v>1.6436999999999999</v>
      </c>
      <c r="H82" s="89">
        <v>1072</v>
      </c>
      <c r="I82" s="90" t="s">
        <v>64</v>
      </c>
      <c r="J82" s="74">
        <f t="shared" si="4"/>
        <v>0.1072</v>
      </c>
      <c r="K82" s="89">
        <v>461</v>
      </c>
      <c r="L82" s="90" t="s">
        <v>64</v>
      </c>
      <c r="M82" s="74">
        <f t="shared" si="0"/>
        <v>4.6100000000000002E-2</v>
      </c>
      <c r="N82" s="89">
        <v>344</v>
      </c>
      <c r="O82" s="90" t="s">
        <v>64</v>
      </c>
      <c r="P82" s="74">
        <f t="shared" si="1"/>
        <v>3.44E-2</v>
      </c>
    </row>
    <row r="83" spans="2:16">
      <c r="B83" s="89">
        <v>55</v>
      </c>
      <c r="C83" s="90" t="s">
        <v>63</v>
      </c>
      <c r="D83" s="118">
        <f t="shared" si="5"/>
        <v>2.7499999999999998E-3</v>
      </c>
      <c r="E83" s="91">
        <v>0.93289999999999995</v>
      </c>
      <c r="F83" s="92">
        <v>0.76060000000000005</v>
      </c>
      <c r="G83" s="88">
        <f t="shared" si="3"/>
        <v>1.6935</v>
      </c>
      <c r="H83" s="89">
        <v>1170</v>
      </c>
      <c r="I83" s="90" t="s">
        <v>64</v>
      </c>
      <c r="J83" s="74">
        <f t="shared" si="4"/>
        <v>0.11699999999999999</v>
      </c>
      <c r="K83" s="89">
        <v>491</v>
      </c>
      <c r="L83" s="90" t="s">
        <v>64</v>
      </c>
      <c r="M83" s="74">
        <f t="shared" si="0"/>
        <v>4.9099999999999998E-2</v>
      </c>
      <c r="N83" s="89">
        <v>372</v>
      </c>
      <c r="O83" s="90" t="s">
        <v>64</v>
      </c>
      <c r="P83" s="74">
        <f t="shared" si="1"/>
        <v>3.7199999999999997E-2</v>
      </c>
    </row>
    <row r="84" spans="2:16">
      <c r="B84" s="89">
        <v>60</v>
      </c>
      <c r="C84" s="90" t="s">
        <v>63</v>
      </c>
      <c r="D84" s="118">
        <f t="shared" ref="D84:D114" si="6">B84/1000/$C$5</f>
        <v>3.0000000000000001E-3</v>
      </c>
      <c r="E84" s="91">
        <v>0.99070000000000003</v>
      </c>
      <c r="F84" s="92">
        <v>0.73670000000000002</v>
      </c>
      <c r="G84" s="88">
        <f t="shared" si="3"/>
        <v>1.7274</v>
      </c>
      <c r="H84" s="89">
        <v>1267</v>
      </c>
      <c r="I84" s="90" t="s">
        <v>64</v>
      </c>
      <c r="J84" s="74">
        <f t="shared" si="4"/>
        <v>0.12669999999999998</v>
      </c>
      <c r="K84" s="89">
        <v>520</v>
      </c>
      <c r="L84" s="90" t="s">
        <v>64</v>
      </c>
      <c r="M84" s="74">
        <f t="shared" ref="M84:M147" si="7">K84/1000/10</f>
        <v>5.2000000000000005E-2</v>
      </c>
      <c r="N84" s="89">
        <v>399</v>
      </c>
      <c r="O84" s="90" t="s">
        <v>64</v>
      </c>
      <c r="P84" s="74">
        <f t="shared" ref="P84:P147" si="8">N84/1000/10</f>
        <v>3.9900000000000005E-2</v>
      </c>
    </row>
    <row r="85" spans="2:16">
      <c r="B85" s="89">
        <v>65</v>
      </c>
      <c r="C85" s="90" t="s">
        <v>63</v>
      </c>
      <c r="D85" s="118">
        <f t="shared" si="6"/>
        <v>3.2500000000000003E-3</v>
      </c>
      <c r="E85" s="91">
        <v>1.036</v>
      </c>
      <c r="F85" s="92">
        <v>0.71440000000000003</v>
      </c>
      <c r="G85" s="88">
        <f t="shared" ref="G85:G148" si="9">E85+F85</f>
        <v>1.7504</v>
      </c>
      <c r="H85" s="89">
        <v>1363</v>
      </c>
      <c r="I85" s="90" t="s">
        <v>64</v>
      </c>
      <c r="J85" s="74">
        <f t="shared" ref="J85:J109" si="10">H85/1000/10</f>
        <v>0.1363</v>
      </c>
      <c r="K85" s="89">
        <v>548</v>
      </c>
      <c r="L85" s="90" t="s">
        <v>64</v>
      </c>
      <c r="M85" s="74">
        <f t="shared" si="7"/>
        <v>5.4800000000000001E-2</v>
      </c>
      <c r="N85" s="89">
        <v>425</v>
      </c>
      <c r="O85" s="90" t="s">
        <v>64</v>
      </c>
      <c r="P85" s="74">
        <f t="shared" si="8"/>
        <v>4.2499999999999996E-2</v>
      </c>
    </row>
    <row r="86" spans="2:16">
      <c r="B86" s="89">
        <v>70</v>
      </c>
      <c r="C86" s="90" t="s">
        <v>63</v>
      </c>
      <c r="D86" s="118">
        <f t="shared" si="6"/>
        <v>3.5000000000000005E-3</v>
      </c>
      <c r="E86" s="91">
        <v>1.071</v>
      </c>
      <c r="F86" s="92">
        <v>0.69359999999999999</v>
      </c>
      <c r="G86" s="88">
        <f t="shared" si="9"/>
        <v>1.7645999999999999</v>
      </c>
      <c r="H86" s="89">
        <v>1459</v>
      </c>
      <c r="I86" s="90" t="s">
        <v>64</v>
      </c>
      <c r="J86" s="74">
        <f t="shared" si="10"/>
        <v>0.1459</v>
      </c>
      <c r="K86" s="89">
        <v>575</v>
      </c>
      <c r="L86" s="90" t="s">
        <v>64</v>
      </c>
      <c r="M86" s="74">
        <f t="shared" si="7"/>
        <v>5.7499999999999996E-2</v>
      </c>
      <c r="N86" s="89">
        <v>451</v>
      </c>
      <c r="O86" s="90" t="s">
        <v>64</v>
      </c>
      <c r="P86" s="74">
        <f t="shared" si="8"/>
        <v>4.5100000000000001E-2</v>
      </c>
    </row>
    <row r="87" spans="2:16">
      <c r="B87" s="89">
        <v>80</v>
      </c>
      <c r="C87" s="90" t="s">
        <v>63</v>
      </c>
      <c r="D87" s="118">
        <f t="shared" si="6"/>
        <v>4.0000000000000001E-3</v>
      </c>
      <c r="E87" s="91">
        <v>1.1259999999999999</v>
      </c>
      <c r="F87" s="92">
        <v>0.65610000000000002</v>
      </c>
      <c r="G87" s="88">
        <f t="shared" si="9"/>
        <v>1.7820999999999998</v>
      </c>
      <c r="H87" s="89">
        <v>1653</v>
      </c>
      <c r="I87" s="90" t="s">
        <v>64</v>
      </c>
      <c r="J87" s="74">
        <f t="shared" si="10"/>
        <v>0.1653</v>
      </c>
      <c r="K87" s="89">
        <v>627</v>
      </c>
      <c r="L87" s="90" t="s">
        <v>64</v>
      </c>
      <c r="M87" s="74">
        <f t="shared" si="7"/>
        <v>6.2700000000000006E-2</v>
      </c>
      <c r="N87" s="89">
        <v>499</v>
      </c>
      <c r="O87" s="90" t="s">
        <v>64</v>
      </c>
      <c r="P87" s="74">
        <f t="shared" si="8"/>
        <v>4.99E-2</v>
      </c>
    </row>
    <row r="88" spans="2:16">
      <c r="B88" s="89">
        <v>90</v>
      </c>
      <c r="C88" s="90" t="s">
        <v>63</v>
      </c>
      <c r="D88" s="118">
        <f t="shared" si="6"/>
        <v>4.4999999999999997E-3</v>
      </c>
      <c r="E88" s="91">
        <v>1.1679999999999999</v>
      </c>
      <c r="F88" s="92">
        <v>0.623</v>
      </c>
      <c r="G88" s="88">
        <f t="shared" si="9"/>
        <v>1.7909999999999999</v>
      </c>
      <c r="H88" s="89">
        <v>1848</v>
      </c>
      <c r="I88" s="90" t="s">
        <v>64</v>
      </c>
      <c r="J88" s="74">
        <f t="shared" si="10"/>
        <v>0.18480000000000002</v>
      </c>
      <c r="K88" s="89">
        <v>678</v>
      </c>
      <c r="L88" s="90" t="s">
        <v>64</v>
      </c>
      <c r="M88" s="74">
        <f t="shared" si="7"/>
        <v>6.7799999999999999E-2</v>
      </c>
      <c r="N88" s="89">
        <v>545</v>
      </c>
      <c r="O88" s="90" t="s">
        <v>64</v>
      </c>
      <c r="P88" s="74">
        <f t="shared" si="8"/>
        <v>5.4500000000000007E-2</v>
      </c>
    </row>
    <row r="89" spans="2:16">
      <c r="B89" s="89">
        <v>100</v>
      </c>
      <c r="C89" s="90" t="s">
        <v>63</v>
      </c>
      <c r="D89" s="118">
        <f t="shared" si="6"/>
        <v>5.0000000000000001E-3</v>
      </c>
      <c r="E89" s="91">
        <v>1.204</v>
      </c>
      <c r="F89" s="92">
        <v>0.59360000000000002</v>
      </c>
      <c r="G89" s="88">
        <f t="shared" si="9"/>
        <v>1.7976000000000001</v>
      </c>
      <c r="H89" s="89">
        <v>2044</v>
      </c>
      <c r="I89" s="90" t="s">
        <v>64</v>
      </c>
      <c r="J89" s="74">
        <f t="shared" si="10"/>
        <v>0.2044</v>
      </c>
      <c r="K89" s="89">
        <v>727</v>
      </c>
      <c r="L89" s="90" t="s">
        <v>64</v>
      </c>
      <c r="M89" s="74">
        <f t="shared" si="7"/>
        <v>7.2700000000000001E-2</v>
      </c>
      <c r="N89" s="89">
        <v>590</v>
      </c>
      <c r="O89" s="90" t="s">
        <v>64</v>
      </c>
      <c r="P89" s="74">
        <f t="shared" si="8"/>
        <v>5.8999999999999997E-2</v>
      </c>
    </row>
    <row r="90" spans="2:16">
      <c r="B90" s="89">
        <v>110</v>
      </c>
      <c r="C90" s="90" t="s">
        <v>63</v>
      </c>
      <c r="D90" s="118">
        <f t="shared" si="6"/>
        <v>5.4999999999999997E-3</v>
      </c>
      <c r="E90" s="91">
        <v>1.2370000000000001</v>
      </c>
      <c r="F90" s="92">
        <v>0.56730000000000003</v>
      </c>
      <c r="G90" s="88">
        <f t="shared" si="9"/>
        <v>1.8043</v>
      </c>
      <c r="H90" s="89">
        <v>2242</v>
      </c>
      <c r="I90" s="90" t="s">
        <v>64</v>
      </c>
      <c r="J90" s="74">
        <f t="shared" si="10"/>
        <v>0.22420000000000001</v>
      </c>
      <c r="K90" s="89">
        <v>774</v>
      </c>
      <c r="L90" s="90" t="s">
        <v>64</v>
      </c>
      <c r="M90" s="74">
        <f t="shared" si="7"/>
        <v>7.7399999999999997E-2</v>
      </c>
      <c r="N90" s="89">
        <v>633</v>
      </c>
      <c r="O90" s="90" t="s">
        <v>64</v>
      </c>
      <c r="P90" s="74">
        <f t="shared" si="8"/>
        <v>6.3299999999999995E-2</v>
      </c>
    </row>
    <row r="91" spans="2:16">
      <c r="B91" s="89">
        <v>120</v>
      </c>
      <c r="C91" s="90" t="s">
        <v>63</v>
      </c>
      <c r="D91" s="118">
        <f t="shared" si="6"/>
        <v>6.0000000000000001E-3</v>
      </c>
      <c r="E91" s="91">
        <v>1.2689999999999999</v>
      </c>
      <c r="F91" s="92">
        <v>0.54359999999999997</v>
      </c>
      <c r="G91" s="88">
        <f t="shared" si="9"/>
        <v>1.8125999999999998</v>
      </c>
      <c r="H91" s="89">
        <v>2441</v>
      </c>
      <c r="I91" s="90" t="s">
        <v>64</v>
      </c>
      <c r="J91" s="74">
        <f t="shared" si="10"/>
        <v>0.24409999999999998</v>
      </c>
      <c r="K91" s="89">
        <v>819</v>
      </c>
      <c r="L91" s="90" t="s">
        <v>64</v>
      </c>
      <c r="M91" s="74">
        <f t="shared" si="7"/>
        <v>8.1900000000000001E-2</v>
      </c>
      <c r="N91" s="89">
        <v>676</v>
      </c>
      <c r="O91" s="90" t="s">
        <v>64</v>
      </c>
      <c r="P91" s="74">
        <f t="shared" si="8"/>
        <v>6.7600000000000007E-2</v>
      </c>
    </row>
    <row r="92" spans="2:16">
      <c r="B92" s="89">
        <v>130</v>
      </c>
      <c r="C92" s="90" t="s">
        <v>63</v>
      </c>
      <c r="D92" s="118">
        <f t="shared" si="6"/>
        <v>6.5000000000000006E-3</v>
      </c>
      <c r="E92" s="91">
        <v>1.3</v>
      </c>
      <c r="F92" s="92">
        <v>0.5222</v>
      </c>
      <c r="G92" s="88">
        <f t="shared" si="9"/>
        <v>1.8222</v>
      </c>
      <c r="H92" s="89">
        <v>2641</v>
      </c>
      <c r="I92" s="90" t="s">
        <v>64</v>
      </c>
      <c r="J92" s="74">
        <f t="shared" si="10"/>
        <v>0.2641</v>
      </c>
      <c r="K92" s="89">
        <v>863</v>
      </c>
      <c r="L92" s="90" t="s">
        <v>64</v>
      </c>
      <c r="M92" s="74">
        <f t="shared" si="7"/>
        <v>8.6300000000000002E-2</v>
      </c>
      <c r="N92" s="89">
        <v>718</v>
      </c>
      <c r="O92" s="90" t="s">
        <v>64</v>
      </c>
      <c r="P92" s="74">
        <f t="shared" si="8"/>
        <v>7.1800000000000003E-2</v>
      </c>
    </row>
    <row r="93" spans="2:16">
      <c r="B93" s="89">
        <v>140</v>
      </c>
      <c r="C93" s="90" t="s">
        <v>63</v>
      </c>
      <c r="D93" s="118">
        <f t="shared" si="6"/>
        <v>7.000000000000001E-3</v>
      </c>
      <c r="E93" s="91">
        <v>1.3320000000000001</v>
      </c>
      <c r="F93" s="92">
        <v>0.50260000000000005</v>
      </c>
      <c r="G93" s="88">
        <f t="shared" si="9"/>
        <v>1.8346</v>
      </c>
      <c r="H93" s="89">
        <v>2841</v>
      </c>
      <c r="I93" s="90" t="s">
        <v>64</v>
      </c>
      <c r="J93" s="74">
        <f t="shared" si="10"/>
        <v>0.28410000000000002</v>
      </c>
      <c r="K93" s="89">
        <v>906</v>
      </c>
      <c r="L93" s="90" t="s">
        <v>64</v>
      </c>
      <c r="M93" s="74">
        <f t="shared" si="7"/>
        <v>9.06E-2</v>
      </c>
      <c r="N93" s="89">
        <v>759</v>
      </c>
      <c r="O93" s="90" t="s">
        <v>64</v>
      </c>
      <c r="P93" s="74">
        <f t="shared" si="8"/>
        <v>7.5899999999999995E-2</v>
      </c>
    </row>
    <row r="94" spans="2:16">
      <c r="B94" s="89">
        <v>150</v>
      </c>
      <c r="C94" s="90" t="s">
        <v>63</v>
      </c>
      <c r="D94" s="118">
        <f t="shared" si="6"/>
        <v>7.4999999999999997E-3</v>
      </c>
      <c r="E94" s="91">
        <v>1.3640000000000001</v>
      </c>
      <c r="F94" s="92">
        <v>0.48470000000000002</v>
      </c>
      <c r="G94" s="88">
        <f t="shared" si="9"/>
        <v>1.8487</v>
      </c>
      <c r="H94" s="89">
        <v>3041</v>
      </c>
      <c r="I94" s="90" t="s">
        <v>64</v>
      </c>
      <c r="J94" s="74">
        <f t="shared" si="10"/>
        <v>0.30409999999999998</v>
      </c>
      <c r="K94" s="89">
        <v>947</v>
      </c>
      <c r="L94" s="90" t="s">
        <v>64</v>
      </c>
      <c r="M94" s="74">
        <f t="shared" si="7"/>
        <v>9.4699999999999993E-2</v>
      </c>
      <c r="N94" s="89">
        <v>800</v>
      </c>
      <c r="O94" s="90" t="s">
        <v>64</v>
      </c>
      <c r="P94" s="74">
        <f t="shared" si="8"/>
        <v>0.08</v>
      </c>
    </row>
    <row r="95" spans="2:16">
      <c r="B95" s="89">
        <v>160</v>
      </c>
      <c r="C95" s="90" t="s">
        <v>63</v>
      </c>
      <c r="D95" s="118">
        <f t="shared" si="6"/>
        <v>8.0000000000000002E-3</v>
      </c>
      <c r="E95" s="91">
        <v>1.3979999999999999</v>
      </c>
      <c r="F95" s="92">
        <v>0.46820000000000001</v>
      </c>
      <c r="G95" s="88">
        <f t="shared" si="9"/>
        <v>1.8661999999999999</v>
      </c>
      <c r="H95" s="89">
        <v>3240</v>
      </c>
      <c r="I95" s="90" t="s">
        <v>64</v>
      </c>
      <c r="J95" s="74">
        <f t="shared" si="10"/>
        <v>0.32400000000000001</v>
      </c>
      <c r="K95" s="89">
        <v>986</v>
      </c>
      <c r="L95" s="90" t="s">
        <v>64</v>
      </c>
      <c r="M95" s="74">
        <f t="shared" si="7"/>
        <v>9.8599999999999993E-2</v>
      </c>
      <c r="N95" s="89">
        <v>840</v>
      </c>
      <c r="O95" s="90" t="s">
        <v>64</v>
      </c>
      <c r="P95" s="74">
        <f t="shared" si="8"/>
        <v>8.3999999999999991E-2</v>
      </c>
    </row>
    <row r="96" spans="2:16">
      <c r="B96" s="89">
        <v>170</v>
      </c>
      <c r="C96" s="90" t="s">
        <v>63</v>
      </c>
      <c r="D96" s="118">
        <f t="shared" si="6"/>
        <v>8.5000000000000006E-3</v>
      </c>
      <c r="E96" s="91">
        <v>1.4319999999999999</v>
      </c>
      <c r="F96" s="92">
        <v>0.45300000000000001</v>
      </c>
      <c r="G96" s="88">
        <f t="shared" si="9"/>
        <v>1.885</v>
      </c>
      <c r="H96" s="89">
        <v>3438</v>
      </c>
      <c r="I96" s="90" t="s">
        <v>64</v>
      </c>
      <c r="J96" s="74">
        <f t="shared" si="10"/>
        <v>0.34379999999999999</v>
      </c>
      <c r="K96" s="89">
        <v>1024</v>
      </c>
      <c r="L96" s="90" t="s">
        <v>64</v>
      </c>
      <c r="M96" s="74">
        <f t="shared" si="7"/>
        <v>0.1024</v>
      </c>
      <c r="N96" s="89">
        <v>879</v>
      </c>
      <c r="O96" s="90" t="s">
        <v>64</v>
      </c>
      <c r="P96" s="74">
        <f t="shared" si="8"/>
        <v>8.7900000000000006E-2</v>
      </c>
    </row>
    <row r="97" spans="2:16">
      <c r="B97" s="89">
        <v>180</v>
      </c>
      <c r="C97" s="90" t="s">
        <v>63</v>
      </c>
      <c r="D97" s="118">
        <f t="shared" si="6"/>
        <v>8.9999999999999993E-3</v>
      </c>
      <c r="E97" s="91">
        <v>1.468</v>
      </c>
      <c r="F97" s="92">
        <v>0.43890000000000001</v>
      </c>
      <c r="G97" s="88">
        <f t="shared" si="9"/>
        <v>1.9069</v>
      </c>
      <c r="H97" s="89">
        <v>3635</v>
      </c>
      <c r="I97" s="90" t="s">
        <v>64</v>
      </c>
      <c r="J97" s="74">
        <f t="shared" si="10"/>
        <v>0.36349999999999999</v>
      </c>
      <c r="K97" s="89">
        <v>1061</v>
      </c>
      <c r="L97" s="90" t="s">
        <v>64</v>
      </c>
      <c r="M97" s="74">
        <f t="shared" si="7"/>
        <v>0.1061</v>
      </c>
      <c r="N97" s="89">
        <v>917</v>
      </c>
      <c r="O97" s="90" t="s">
        <v>64</v>
      </c>
      <c r="P97" s="74">
        <f t="shared" si="8"/>
        <v>9.1700000000000004E-2</v>
      </c>
    </row>
    <row r="98" spans="2:16">
      <c r="B98" s="89">
        <v>200</v>
      </c>
      <c r="C98" s="90" t="s">
        <v>63</v>
      </c>
      <c r="D98" s="118">
        <f t="shared" si="6"/>
        <v>0.01</v>
      </c>
      <c r="E98" s="91">
        <v>1.5429999999999999</v>
      </c>
      <c r="F98" s="92">
        <v>0.41360000000000002</v>
      </c>
      <c r="G98" s="88">
        <f t="shared" si="9"/>
        <v>1.9565999999999999</v>
      </c>
      <c r="H98" s="89">
        <v>4024</v>
      </c>
      <c r="I98" s="90" t="s">
        <v>64</v>
      </c>
      <c r="J98" s="74">
        <f t="shared" si="10"/>
        <v>0.40239999999999998</v>
      </c>
      <c r="K98" s="89">
        <v>1130</v>
      </c>
      <c r="L98" s="90" t="s">
        <v>64</v>
      </c>
      <c r="M98" s="74">
        <f t="shared" si="7"/>
        <v>0.11299999999999999</v>
      </c>
      <c r="N98" s="89">
        <v>992</v>
      </c>
      <c r="O98" s="90" t="s">
        <v>64</v>
      </c>
      <c r="P98" s="74">
        <f t="shared" si="8"/>
        <v>9.9199999999999997E-2</v>
      </c>
    </row>
    <row r="99" spans="2:16">
      <c r="B99" s="89">
        <v>225</v>
      </c>
      <c r="C99" s="90" t="s">
        <v>63</v>
      </c>
      <c r="D99" s="118">
        <f t="shared" si="6"/>
        <v>1.125E-2</v>
      </c>
      <c r="E99" s="91">
        <v>1.6419999999999999</v>
      </c>
      <c r="F99" s="92">
        <v>0.38640000000000002</v>
      </c>
      <c r="G99" s="88">
        <f t="shared" si="9"/>
        <v>2.0284</v>
      </c>
      <c r="H99" s="89">
        <v>4500</v>
      </c>
      <c r="I99" s="90" t="s">
        <v>64</v>
      </c>
      <c r="J99" s="74">
        <f t="shared" si="10"/>
        <v>0.45</v>
      </c>
      <c r="K99" s="89">
        <v>1210</v>
      </c>
      <c r="L99" s="90" t="s">
        <v>64</v>
      </c>
      <c r="M99" s="74">
        <f t="shared" si="7"/>
        <v>0.121</v>
      </c>
      <c r="N99" s="89">
        <v>1081</v>
      </c>
      <c r="O99" s="90" t="s">
        <v>64</v>
      </c>
      <c r="P99" s="74">
        <f t="shared" si="8"/>
        <v>0.1081</v>
      </c>
    </row>
    <row r="100" spans="2:16">
      <c r="B100" s="89">
        <v>250</v>
      </c>
      <c r="C100" s="90" t="s">
        <v>63</v>
      </c>
      <c r="D100" s="118">
        <f t="shared" si="6"/>
        <v>1.2500000000000001E-2</v>
      </c>
      <c r="E100" s="91">
        <v>1.7470000000000001</v>
      </c>
      <c r="F100" s="92">
        <v>0.36299999999999999</v>
      </c>
      <c r="G100" s="88">
        <f t="shared" si="9"/>
        <v>2.1100000000000003</v>
      </c>
      <c r="H100" s="89">
        <v>4963</v>
      </c>
      <c r="I100" s="90" t="s">
        <v>64</v>
      </c>
      <c r="J100" s="74">
        <f t="shared" si="10"/>
        <v>0.49630000000000002</v>
      </c>
      <c r="K100" s="89">
        <v>1281</v>
      </c>
      <c r="L100" s="90" t="s">
        <v>64</v>
      </c>
      <c r="M100" s="74">
        <f t="shared" si="7"/>
        <v>0.12809999999999999</v>
      </c>
      <c r="N100" s="89">
        <v>1165</v>
      </c>
      <c r="O100" s="90" t="s">
        <v>64</v>
      </c>
      <c r="P100" s="74">
        <f t="shared" si="8"/>
        <v>0.11650000000000001</v>
      </c>
    </row>
    <row r="101" spans="2:16">
      <c r="B101" s="89">
        <v>275</v>
      </c>
      <c r="C101" s="90" t="s">
        <v>63</v>
      </c>
      <c r="D101" s="118">
        <f t="shared" si="6"/>
        <v>1.3750000000000002E-2</v>
      </c>
      <c r="E101" s="91">
        <v>1.855</v>
      </c>
      <c r="F101" s="92">
        <v>0.34260000000000002</v>
      </c>
      <c r="G101" s="88">
        <f t="shared" si="9"/>
        <v>2.1976</v>
      </c>
      <c r="H101" s="89">
        <v>5410</v>
      </c>
      <c r="I101" s="90" t="s">
        <v>64</v>
      </c>
      <c r="J101" s="74">
        <f t="shared" si="10"/>
        <v>0.54100000000000004</v>
      </c>
      <c r="K101" s="89">
        <v>1346</v>
      </c>
      <c r="L101" s="90" t="s">
        <v>64</v>
      </c>
      <c r="M101" s="74">
        <f t="shared" si="7"/>
        <v>0.1346</v>
      </c>
      <c r="N101" s="89">
        <v>1243</v>
      </c>
      <c r="O101" s="90" t="s">
        <v>64</v>
      </c>
      <c r="P101" s="74">
        <f t="shared" si="8"/>
        <v>0.12430000000000001</v>
      </c>
    </row>
    <row r="102" spans="2:16">
      <c r="B102" s="89">
        <v>300</v>
      </c>
      <c r="C102" s="90" t="s">
        <v>63</v>
      </c>
      <c r="D102" s="118">
        <f t="shared" si="6"/>
        <v>1.4999999999999999E-2</v>
      </c>
      <c r="E102" s="91">
        <v>1.966</v>
      </c>
      <c r="F102" s="92">
        <v>0.32479999999999998</v>
      </c>
      <c r="G102" s="88">
        <f t="shared" si="9"/>
        <v>2.2907999999999999</v>
      </c>
      <c r="H102" s="89">
        <v>5842</v>
      </c>
      <c r="I102" s="90" t="s">
        <v>64</v>
      </c>
      <c r="J102" s="74">
        <f t="shared" si="10"/>
        <v>0.58419999999999994</v>
      </c>
      <c r="K102" s="89">
        <v>1405</v>
      </c>
      <c r="L102" s="90" t="s">
        <v>64</v>
      </c>
      <c r="M102" s="74">
        <f t="shared" si="7"/>
        <v>0.14050000000000001</v>
      </c>
      <c r="N102" s="89">
        <v>1317</v>
      </c>
      <c r="O102" s="90" t="s">
        <v>64</v>
      </c>
      <c r="P102" s="74">
        <f t="shared" si="8"/>
        <v>0.13169999999999998</v>
      </c>
    </row>
    <row r="103" spans="2:16">
      <c r="B103" s="89">
        <v>325</v>
      </c>
      <c r="C103" s="90" t="s">
        <v>63</v>
      </c>
      <c r="D103" s="118">
        <f t="shared" si="6"/>
        <v>1.6250000000000001E-2</v>
      </c>
      <c r="E103" s="91">
        <v>2.0790000000000002</v>
      </c>
      <c r="F103" s="92">
        <v>0.30890000000000001</v>
      </c>
      <c r="G103" s="88">
        <f t="shared" si="9"/>
        <v>2.3879000000000001</v>
      </c>
      <c r="H103" s="89">
        <v>6260</v>
      </c>
      <c r="I103" s="90" t="s">
        <v>64</v>
      </c>
      <c r="J103" s="74">
        <f t="shared" si="10"/>
        <v>0.626</v>
      </c>
      <c r="K103" s="89">
        <v>1458</v>
      </c>
      <c r="L103" s="90" t="s">
        <v>64</v>
      </c>
      <c r="M103" s="74">
        <f t="shared" si="7"/>
        <v>0.14579999999999999</v>
      </c>
      <c r="N103" s="89">
        <v>1386</v>
      </c>
      <c r="O103" s="90" t="s">
        <v>64</v>
      </c>
      <c r="P103" s="74">
        <f t="shared" si="8"/>
        <v>0.1386</v>
      </c>
    </row>
    <row r="104" spans="2:16">
      <c r="B104" s="89">
        <v>350</v>
      </c>
      <c r="C104" s="90" t="s">
        <v>63</v>
      </c>
      <c r="D104" s="118">
        <f t="shared" si="6"/>
        <v>1.7499999999999998E-2</v>
      </c>
      <c r="E104" s="91">
        <v>2.1930000000000001</v>
      </c>
      <c r="F104" s="92">
        <v>0.29480000000000001</v>
      </c>
      <c r="G104" s="88">
        <f t="shared" si="9"/>
        <v>2.4878</v>
      </c>
      <c r="H104" s="89">
        <v>6662</v>
      </c>
      <c r="I104" s="90" t="s">
        <v>64</v>
      </c>
      <c r="J104" s="74">
        <f t="shared" si="10"/>
        <v>0.66620000000000001</v>
      </c>
      <c r="K104" s="89">
        <v>1505</v>
      </c>
      <c r="L104" s="90" t="s">
        <v>64</v>
      </c>
      <c r="M104" s="74">
        <f t="shared" si="7"/>
        <v>0.15049999999999999</v>
      </c>
      <c r="N104" s="89">
        <v>1451</v>
      </c>
      <c r="O104" s="90" t="s">
        <v>64</v>
      </c>
      <c r="P104" s="74">
        <f t="shared" si="8"/>
        <v>0.14510000000000001</v>
      </c>
    </row>
    <row r="105" spans="2:16">
      <c r="B105" s="89">
        <v>375</v>
      </c>
      <c r="C105" s="90" t="s">
        <v>63</v>
      </c>
      <c r="D105" s="118">
        <f t="shared" si="6"/>
        <v>1.8749999999999999E-2</v>
      </c>
      <c r="E105" s="91">
        <v>2.3069999999999999</v>
      </c>
      <c r="F105" s="92">
        <v>0.28199999999999997</v>
      </c>
      <c r="G105" s="88">
        <f t="shared" si="9"/>
        <v>2.589</v>
      </c>
      <c r="H105" s="89">
        <v>7051</v>
      </c>
      <c r="I105" s="90" t="s">
        <v>64</v>
      </c>
      <c r="J105" s="74">
        <f t="shared" si="10"/>
        <v>0.70510000000000006</v>
      </c>
      <c r="K105" s="89">
        <v>1549</v>
      </c>
      <c r="L105" s="90" t="s">
        <v>64</v>
      </c>
      <c r="M105" s="74">
        <f t="shared" si="7"/>
        <v>0.15489999999999998</v>
      </c>
      <c r="N105" s="89">
        <v>1512</v>
      </c>
      <c r="O105" s="90" t="s">
        <v>64</v>
      </c>
      <c r="P105" s="74">
        <f t="shared" si="8"/>
        <v>0.1512</v>
      </c>
    </row>
    <row r="106" spans="2:16">
      <c r="B106" s="89">
        <v>400</v>
      </c>
      <c r="C106" s="90" t="s">
        <v>63</v>
      </c>
      <c r="D106" s="118">
        <f t="shared" si="6"/>
        <v>0.02</v>
      </c>
      <c r="E106" s="91">
        <v>2.4209999999999998</v>
      </c>
      <c r="F106" s="92">
        <v>0.27050000000000002</v>
      </c>
      <c r="G106" s="88">
        <f t="shared" si="9"/>
        <v>2.6915</v>
      </c>
      <c r="H106" s="89">
        <v>7426</v>
      </c>
      <c r="I106" s="90" t="s">
        <v>64</v>
      </c>
      <c r="J106" s="74">
        <f t="shared" si="10"/>
        <v>0.74260000000000004</v>
      </c>
      <c r="K106" s="89">
        <v>1589</v>
      </c>
      <c r="L106" s="90" t="s">
        <v>64</v>
      </c>
      <c r="M106" s="74">
        <f t="shared" si="7"/>
        <v>0.15889999999999999</v>
      </c>
      <c r="N106" s="89">
        <v>1568</v>
      </c>
      <c r="O106" s="90" t="s">
        <v>64</v>
      </c>
      <c r="P106" s="74">
        <f t="shared" si="8"/>
        <v>0.15679999999999999</v>
      </c>
    </row>
    <row r="107" spans="2:16">
      <c r="B107" s="89">
        <v>450</v>
      </c>
      <c r="C107" s="90" t="s">
        <v>63</v>
      </c>
      <c r="D107" s="74">
        <f t="shared" si="6"/>
        <v>2.2499999999999999E-2</v>
      </c>
      <c r="E107" s="91">
        <v>2.6480000000000001</v>
      </c>
      <c r="F107" s="92">
        <v>0.25030000000000002</v>
      </c>
      <c r="G107" s="88">
        <f t="shared" si="9"/>
        <v>2.8983000000000003</v>
      </c>
      <c r="H107" s="89">
        <v>8139</v>
      </c>
      <c r="I107" s="90" t="s">
        <v>64</v>
      </c>
      <c r="J107" s="74">
        <f t="shared" si="10"/>
        <v>0.81389999999999996</v>
      </c>
      <c r="K107" s="89">
        <v>1660</v>
      </c>
      <c r="L107" s="90" t="s">
        <v>64</v>
      </c>
      <c r="M107" s="74">
        <f t="shared" si="7"/>
        <v>0.16599999999999998</v>
      </c>
      <c r="N107" s="89">
        <v>1672</v>
      </c>
      <c r="O107" s="90" t="s">
        <v>64</v>
      </c>
      <c r="P107" s="74">
        <f t="shared" si="8"/>
        <v>0.16719999999999999</v>
      </c>
    </row>
    <row r="108" spans="2:16">
      <c r="B108" s="89">
        <v>500</v>
      </c>
      <c r="C108" s="90" t="s">
        <v>63</v>
      </c>
      <c r="D108" s="74">
        <f t="shared" si="6"/>
        <v>2.5000000000000001E-2</v>
      </c>
      <c r="E108" s="91">
        <v>2.87</v>
      </c>
      <c r="F108" s="92">
        <v>0.2334</v>
      </c>
      <c r="G108" s="88">
        <f t="shared" si="9"/>
        <v>3.1034000000000002</v>
      </c>
      <c r="H108" s="89">
        <v>8809</v>
      </c>
      <c r="I108" s="90" t="s">
        <v>64</v>
      </c>
      <c r="J108" s="76">
        <f t="shared" si="10"/>
        <v>0.88089999999999991</v>
      </c>
      <c r="K108" s="89">
        <v>1720</v>
      </c>
      <c r="L108" s="90" t="s">
        <v>64</v>
      </c>
      <c r="M108" s="74">
        <f t="shared" si="7"/>
        <v>0.17199999999999999</v>
      </c>
      <c r="N108" s="89">
        <v>1763</v>
      </c>
      <c r="O108" s="90" t="s">
        <v>64</v>
      </c>
      <c r="P108" s="74">
        <f t="shared" si="8"/>
        <v>0.17629999999999998</v>
      </c>
    </row>
    <row r="109" spans="2:16">
      <c r="B109" s="89">
        <v>550</v>
      </c>
      <c r="C109" s="90" t="s">
        <v>63</v>
      </c>
      <c r="D109" s="74">
        <f t="shared" si="6"/>
        <v>2.7500000000000004E-2</v>
      </c>
      <c r="E109" s="91">
        <v>3.0870000000000002</v>
      </c>
      <c r="F109" s="92">
        <v>0.21879999999999999</v>
      </c>
      <c r="G109" s="88">
        <f t="shared" si="9"/>
        <v>3.3058000000000001</v>
      </c>
      <c r="H109" s="89">
        <v>9439</v>
      </c>
      <c r="I109" s="90" t="s">
        <v>64</v>
      </c>
      <c r="J109" s="76">
        <f t="shared" si="10"/>
        <v>0.94389999999999996</v>
      </c>
      <c r="K109" s="89">
        <v>1771</v>
      </c>
      <c r="L109" s="90" t="s">
        <v>64</v>
      </c>
      <c r="M109" s="74">
        <f t="shared" si="7"/>
        <v>0.17709999999999998</v>
      </c>
      <c r="N109" s="89">
        <v>1844</v>
      </c>
      <c r="O109" s="90" t="s">
        <v>64</v>
      </c>
      <c r="P109" s="74">
        <f t="shared" si="8"/>
        <v>0.18440000000000001</v>
      </c>
    </row>
    <row r="110" spans="2:16">
      <c r="B110" s="89">
        <v>600</v>
      </c>
      <c r="C110" s="90" t="s">
        <v>63</v>
      </c>
      <c r="D110" s="74">
        <f t="shared" si="6"/>
        <v>0.03</v>
      </c>
      <c r="E110" s="91">
        <v>3.2959999999999998</v>
      </c>
      <c r="F110" s="92">
        <v>0.20610000000000001</v>
      </c>
      <c r="G110" s="88">
        <f t="shared" si="9"/>
        <v>3.5021</v>
      </c>
      <c r="H110" s="89">
        <v>1</v>
      </c>
      <c r="I110" s="93" t="s">
        <v>66</v>
      </c>
      <c r="J110" s="76">
        <f t="shared" ref="J110:J120" si="11">H110</f>
        <v>1</v>
      </c>
      <c r="K110" s="89">
        <v>1816</v>
      </c>
      <c r="L110" s="90" t="s">
        <v>64</v>
      </c>
      <c r="M110" s="74">
        <f t="shared" si="7"/>
        <v>0.18160000000000001</v>
      </c>
      <c r="N110" s="89">
        <v>1917</v>
      </c>
      <c r="O110" s="90" t="s">
        <v>64</v>
      </c>
      <c r="P110" s="74">
        <f t="shared" si="8"/>
        <v>0.19170000000000001</v>
      </c>
    </row>
    <row r="111" spans="2:16">
      <c r="B111" s="89">
        <v>650</v>
      </c>
      <c r="C111" s="90" t="s">
        <v>63</v>
      </c>
      <c r="D111" s="74">
        <f t="shared" si="6"/>
        <v>3.2500000000000001E-2</v>
      </c>
      <c r="E111" s="91">
        <v>3.4969999999999999</v>
      </c>
      <c r="F111" s="92">
        <v>0.19500000000000001</v>
      </c>
      <c r="G111" s="88">
        <f t="shared" si="9"/>
        <v>3.6919999999999997</v>
      </c>
      <c r="H111" s="89">
        <v>1.06</v>
      </c>
      <c r="I111" s="90" t="s">
        <v>66</v>
      </c>
      <c r="J111" s="76">
        <f t="shared" si="11"/>
        <v>1.06</v>
      </c>
      <c r="K111" s="89">
        <v>1855</v>
      </c>
      <c r="L111" s="90" t="s">
        <v>64</v>
      </c>
      <c r="M111" s="74">
        <f t="shared" si="7"/>
        <v>0.1855</v>
      </c>
      <c r="N111" s="89">
        <v>1982</v>
      </c>
      <c r="O111" s="90" t="s">
        <v>64</v>
      </c>
      <c r="P111" s="74">
        <f t="shared" si="8"/>
        <v>0.19819999999999999</v>
      </c>
    </row>
    <row r="112" spans="2:16">
      <c r="B112" s="89">
        <v>700</v>
      </c>
      <c r="C112" s="90" t="s">
        <v>63</v>
      </c>
      <c r="D112" s="74">
        <f t="shared" si="6"/>
        <v>3.4999999999999996E-2</v>
      </c>
      <c r="E112" s="91">
        <v>3.6909999999999998</v>
      </c>
      <c r="F112" s="92">
        <v>0.1852</v>
      </c>
      <c r="G112" s="88">
        <f t="shared" si="9"/>
        <v>3.8761999999999999</v>
      </c>
      <c r="H112" s="89">
        <v>1.1100000000000001</v>
      </c>
      <c r="I112" s="90" t="s">
        <v>66</v>
      </c>
      <c r="J112" s="76">
        <f t="shared" si="11"/>
        <v>1.1100000000000001</v>
      </c>
      <c r="K112" s="89">
        <v>1890</v>
      </c>
      <c r="L112" s="90" t="s">
        <v>64</v>
      </c>
      <c r="M112" s="74">
        <f t="shared" si="7"/>
        <v>0.189</v>
      </c>
      <c r="N112" s="89">
        <v>2042</v>
      </c>
      <c r="O112" s="90" t="s">
        <v>64</v>
      </c>
      <c r="P112" s="74">
        <f t="shared" si="8"/>
        <v>0.20419999999999999</v>
      </c>
    </row>
    <row r="113" spans="1:16">
      <c r="B113" s="89">
        <v>800</v>
      </c>
      <c r="C113" s="90" t="s">
        <v>63</v>
      </c>
      <c r="D113" s="74">
        <f t="shared" si="6"/>
        <v>0.04</v>
      </c>
      <c r="E113" s="91">
        <v>4.0529999999999999</v>
      </c>
      <c r="F113" s="92">
        <v>0.16850000000000001</v>
      </c>
      <c r="G113" s="88">
        <f t="shared" si="9"/>
        <v>4.2214999999999998</v>
      </c>
      <c r="H113" s="89">
        <v>1.22</v>
      </c>
      <c r="I113" s="90" t="s">
        <v>66</v>
      </c>
      <c r="J113" s="76">
        <f t="shared" si="11"/>
        <v>1.22</v>
      </c>
      <c r="K113" s="89">
        <v>1951</v>
      </c>
      <c r="L113" s="90" t="s">
        <v>64</v>
      </c>
      <c r="M113" s="74">
        <f t="shared" si="7"/>
        <v>0.1951</v>
      </c>
      <c r="N113" s="89">
        <v>2146</v>
      </c>
      <c r="O113" s="90" t="s">
        <v>64</v>
      </c>
      <c r="P113" s="74">
        <f t="shared" si="8"/>
        <v>0.21459999999999999</v>
      </c>
    </row>
    <row r="114" spans="1:16">
      <c r="B114" s="89">
        <v>900</v>
      </c>
      <c r="C114" s="90" t="s">
        <v>63</v>
      </c>
      <c r="D114" s="74">
        <f t="shared" si="6"/>
        <v>4.4999999999999998E-2</v>
      </c>
      <c r="E114" s="91">
        <v>4.383</v>
      </c>
      <c r="F114" s="92">
        <v>0.15490000000000001</v>
      </c>
      <c r="G114" s="88">
        <f t="shared" si="9"/>
        <v>4.5378999999999996</v>
      </c>
      <c r="H114" s="89">
        <v>1.31</v>
      </c>
      <c r="I114" s="90" t="s">
        <v>66</v>
      </c>
      <c r="J114" s="76">
        <f t="shared" si="11"/>
        <v>1.31</v>
      </c>
      <c r="K114" s="89">
        <v>2000</v>
      </c>
      <c r="L114" s="90" t="s">
        <v>64</v>
      </c>
      <c r="M114" s="74">
        <f t="shared" si="7"/>
        <v>0.2</v>
      </c>
      <c r="N114" s="89">
        <v>2234</v>
      </c>
      <c r="O114" s="90" t="s">
        <v>64</v>
      </c>
      <c r="P114" s="74">
        <f t="shared" si="8"/>
        <v>0.22339999999999999</v>
      </c>
    </row>
    <row r="115" spans="1:16">
      <c r="B115" s="89">
        <v>1</v>
      </c>
      <c r="C115" s="93" t="s">
        <v>65</v>
      </c>
      <c r="D115" s="74">
        <f t="shared" ref="D115:D174" si="12">B115/$C$5</f>
        <v>0.05</v>
      </c>
      <c r="E115" s="91">
        <v>4.6829999999999998</v>
      </c>
      <c r="F115" s="92">
        <v>0.14360000000000001</v>
      </c>
      <c r="G115" s="88">
        <f t="shared" si="9"/>
        <v>4.8266</v>
      </c>
      <c r="H115" s="89">
        <v>1.4</v>
      </c>
      <c r="I115" s="90" t="s">
        <v>66</v>
      </c>
      <c r="J115" s="76">
        <f t="shared" si="11"/>
        <v>1.4</v>
      </c>
      <c r="K115" s="89">
        <v>2042</v>
      </c>
      <c r="L115" s="90" t="s">
        <v>64</v>
      </c>
      <c r="M115" s="74">
        <f t="shared" si="7"/>
        <v>0.20419999999999999</v>
      </c>
      <c r="N115" s="89">
        <v>2311</v>
      </c>
      <c r="O115" s="90" t="s">
        <v>64</v>
      </c>
      <c r="P115" s="74">
        <f t="shared" si="8"/>
        <v>0.2311</v>
      </c>
    </row>
    <row r="116" spans="1:16">
      <c r="B116" s="89">
        <v>1.1000000000000001</v>
      </c>
      <c r="C116" s="90" t="s">
        <v>65</v>
      </c>
      <c r="D116" s="74">
        <f t="shared" si="12"/>
        <v>5.5000000000000007E-2</v>
      </c>
      <c r="E116" s="91">
        <v>4.9560000000000004</v>
      </c>
      <c r="F116" s="92">
        <v>0.13389999999999999</v>
      </c>
      <c r="G116" s="88">
        <f t="shared" si="9"/>
        <v>5.0899000000000001</v>
      </c>
      <c r="H116" s="89">
        <v>1.48</v>
      </c>
      <c r="I116" s="90" t="s">
        <v>66</v>
      </c>
      <c r="J116" s="76">
        <f t="shared" si="11"/>
        <v>1.48</v>
      </c>
      <c r="K116" s="89">
        <v>2078</v>
      </c>
      <c r="L116" s="90" t="s">
        <v>64</v>
      </c>
      <c r="M116" s="74">
        <f t="shared" si="7"/>
        <v>0.20779999999999998</v>
      </c>
      <c r="N116" s="89">
        <v>2378</v>
      </c>
      <c r="O116" s="90" t="s">
        <v>64</v>
      </c>
      <c r="P116" s="74">
        <f t="shared" si="8"/>
        <v>0.23780000000000001</v>
      </c>
    </row>
    <row r="117" spans="1:16">
      <c r="B117" s="89">
        <v>1.2</v>
      </c>
      <c r="C117" s="90" t="s">
        <v>65</v>
      </c>
      <c r="D117" s="74">
        <f t="shared" si="12"/>
        <v>0.06</v>
      </c>
      <c r="E117" s="91">
        <v>5.2039999999999997</v>
      </c>
      <c r="F117" s="92">
        <v>0.12559999999999999</v>
      </c>
      <c r="G117" s="88">
        <f t="shared" si="9"/>
        <v>5.3296000000000001</v>
      </c>
      <c r="H117" s="89">
        <v>1.56</v>
      </c>
      <c r="I117" s="90" t="s">
        <v>66</v>
      </c>
      <c r="J117" s="76">
        <f t="shared" si="11"/>
        <v>1.56</v>
      </c>
      <c r="K117" s="89">
        <v>2109</v>
      </c>
      <c r="L117" s="90" t="s">
        <v>64</v>
      </c>
      <c r="M117" s="74">
        <f t="shared" si="7"/>
        <v>0.2109</v>
      </c>
      <c r="N117" s="89">
        <v>2438</v>
      </c>
      <c r="O117" s="90" t="s">
        <v>64</v>
      </c>
      <c r="P117" s="74">
        <f t="shared" si="8"/>
        <v>0.24380000000000002</v>
      </c>
    </row>
    <row r="118" spans="1:16">
      <c r="B118" s="89">
        <v>1.3</v>
      </c>
      <c r="C118" s="90" t="s">
        <v>65</v>
      </c>
      <c r="D118" s="74">
        <f t="shared" si="12"/>
        <v>6.5000000000000002E-2</v>
      </c>
      <c r="E118" s="91">
        <v>5.4290000000000003</v>
      </c>
      <c r="F118" s="92">
        <v>0.11840000000000001</v>
      </c>
      <c r="G118" s="88">
        <f t="shared" si="9"/>
        <v>5.5474000000000006</v>
      </c>
      <c r="H118" s="89">
        <v>1.64</v>
      </c>
      <c r="I118" s="90" t="s">
        <v>66</v>
      </c>
      <c r="J118" s="76">
        <f t="shared" si="11"/>
        <v>1.64</v>
      </c>
      <c r="K118" s="89">
        <v>2137</v>
      </c>
      <c r="L118" s="90" t="s">
        <v>64</v>
      </c>
      <c r="M118" s="74">
        <f t="shared" si="7"/>
        <v>0.2137</v>
      </c>
      <c r="N118" s="89">
        <v>2492</v>
      </c>
      <c r="O118" s="90" t="s">
        <v>64</v>
      </c>
      <c r="P118" s="74">
        <f t="shared" si="8"/>
        <v>0.2492</v>
      </c>
    </row>
    <row r="119" spans="1:16">
      <c r="B119" s="89">
        <v>1.4</v>
      </c>
      <c r="C119" s="90" t="s">
        <v>65</v>
      </c>
      <c r="D119" s="74">
        <f t="shared" si="12"/>
        <v>6.9999999999999993E-2</v>
      </c>
      <c r="E119" s="91">
        <v>5.6349999999999998</v>
      </c>
      <c r="F119" s="92">
        <v>0.112</v>
      </c>
      <c r="G119" s="88">
        <f t="shared" si="9"/>
        <v>5.7469999999999999</v>
      </c>
      <c r="H119" s="89">
        <v>1.72</v>
      </c>
      <c r="I119" s="90" t="s">
        <v>66</v>
      </c>
      <c r="J119" s="76">
        <f t="shared" si="11"/>
        <v>1.72</v>
      </c>
      <c r="K119" s="89">
        <v>2161</v>
      </c>
      <c r="L119" s="90" t="s">
        <v>64</v>
      </c>
      <c r="M119" s="74">
        <f t="shared" si="7"/>
        <v>0.21610000000000001</v>
      </c>
      <c r="N119" s="89">
        <v>2541</v>
      </c>
      <c r="O119" s="90" t="s">
        <v>64</v>
      </c>
      <c r="P119" s="74">
        <f t="shared" si="8"/>
        <v>0.25409999999999999</v>
      </c>
    </row>
    <row r="120" spans="1:16">
      <c r="B120" s="89">
        <v>1.5</v>
      </c>
      <c r="C120" s="90" t="s">
        <v>65</v>
      </c>
      <c r="D120" s="74">
        <f t="shared" si="12"/>
        <v>7.4999999999999997E-2</v>
      </c>
      <c r="E120" s="91">
        <v>5.8230000000000004</v>
      </c>
      <c r="F120" s="92">
        <v>0.10639999999999999</v>
      </c>
      <c r="G120" s="88">
        <f t="shared" si="9"/>
        <v>5.9294000000000002</v>
      </c>
      <c r="H120" s="89">
        <v>1.79</v>
      </c>
      <c r="I120" s="90" t="s">
        <v>66</v>
      </c>
      <c r="J120" s="76">
        <f t="shared" si="11"/>
        <v>1.79</v>
      </c>
      <c r="K120" s="89">
        <v>2184</v>
      </c>
      <c r="L120" s="90" t="s">
        <v>64</v>
      </c>
      <c r="M120" s="74">
        <f t="shared" si="7"/>
        <v>0.21840000000000001</v>
      </c>
      <c r="N120" s="89">
        <v>2586</v>
      </c>
      <c r="O120" s="90" t="s">
        <v>64</v>
      </c>
      <c r="P120" s="74">
        <f t="shared" si="8"/>
        <v>0.2586</v>
      </c>
    </row>
    <row r="121" spans="1:16">
      <c r="B121" s="89">
        <v>1.6</v>
      </c>
      <c r="C121" s="90" t="s">
        <v>65</v>
      </c>
      <c r="D121" s="74">
        <f t="shared" si="12"/>
        <v>0.08</v>
      </c>
      <c r="E121" s="91">
        <v>5.9950000000000001</v>
      </c>
      <c r="F121" s="92">
        <v>0.1013</v>
      </c>
      <c r="G121" s="88">
        <f t="shared" si="9"/>
        <v>6.0963000000000003</v>
      </c>
      <c r="H121" s="89">
        <v>1.86</v>
      </c>
      <c r="I121" s="90" t="s">
        <v>66</v>
      </c>
      <c r="J121" s="76">
        <f t="shared" ref="J121:J184" si="13">H121</f>
        <v>1.86</v>
      </c>
      <c r="K121" s="89">
        <v>2204</v>
      </c>
      <c r="L121" s="90" t="s">
        <v>64</v>
      </c>
      <c r="M121" s="74">
        <f t="shared" si="7"/>
        <v>0.22040000000000001</v>
      </c>
      <c r="N121" s="89">
        <v>2628</v>
      </c>
      <c r="O121" s="90" t="s">
        <v>64</v>
      </c>
      <c r="P121" s="74">
        <f t="shared" si="8"/>
        <v>0.26280000000000003</v>
      </c>
    </row>
    <row r="122" spans="1:16">
      <c r="B122" s="89">
        <v>1.7</v>
      </c>
      <c r="C122" s="90" t="s">
        <v>65</v>
      </c>
      <c r="D122" s="74">
        <f t="shared" si="12"/>
        <v>8.4999999999999992E-2</v>
      </c>
      <c r="E122" s="91">
        <v>6.1529999999999996</v>
      </c>
      <c r="F122" s="92">
        <v>9.6750000000000003E-2</v>
      </c>
      <c r="G122" s="88">
        <f t="shared" si="9"/>
        <v>6.2497499999999997</v>
      </c>
      <c r="H122" s="89">
        <v>1.93</v>
      </c>
      <c r="I122" s="90" t="s">
        <v>66</v>
      </c>
      <c r="J122" s="76">
        <f t="shared" si="13"/>
        <v>1.93</v>
      </c>
      <c r="K122" s="89">
        <v>2223</v>
      </c>
      <c r="L122" s="90" t="s">
        <v>64</v>
      </c>
      <c r="M122" s="74">
        <f t="shared" si="7"/>
        <v>0.2223</v>
      </c>
      <c r="N122" s="89">
        <v>2667</v>
      </c>
      <c r="O122" s="90" t="s">
        <v>64</v>
      </c>
      <c r="P122" s="74">
        <f t="shared" si="8"/>
        <v>0.26669999999999999</v>
      </c>
    </row>
    <row r="123" spans="1:16">
      <c r="B123" s="89">
        <v>1.8</v>
      </c>
      <c r="C123" s="90" t="s">
        <v>65</v>
      </c>
      <c r="D123" s="74">
        <f t="shared" si="12"/>
        <v>0.09</v>
      </c>
      <c r="E123" s="91">
        <v>6.298</v>
      </c>
      <c r="F123" s="92">
        <v>9.2630000000000004E-2</v>
      </c>
      <c r="G123" s="88">
        <f t="shared" si="9"/>
        <v>6.3906299999999998</v>
      </c>
      <c r="H123" s="89">
        <v>1.99</v>
      </c>
      <c r="I123" s="90" t="s">
        <v>66</v>
      </c>
      <c r="J123" s="76">
        <f t="shared" si="13"/>
        <v>1.99</v>
      </c>
      <c r="K123" s="89">
        <v>2240</v>
      </c>
      <c r="L123" s="90" t="s">
        <v>64</v>
      </c>
      <c r="M123" s="74">
        <f t="shared" si="7"/>
        <v>0.22400000000000003</v>
      </c>
      <c r="N123" s="89">
        <v>2703</v>
      </c>
      <c r="O123" s="90" t="s">
        <v>64</v>
      </c>
      <c r="P123" s="74">
        <f t="shared" si="8"/>
        <v>0.27029999999999998</v>
      </c>
    </row>
    <row r="124" spans="1:16">
      <c r="B124" s="89">
        <v>2</v>
      </c>
      <c r="C124" s="90" t="s">
        <v>65</v>
      </c>
      <c r="D124" s="74">
        <f t="shared" si="12"/>
        <v>0.1</v>
      </c>
      <c r="E124" s="91">
        <v>6.5570000000000004</v>
      </c>
      <c r="F124" s="92">
        <v>8.5449999999999998E-2</v>
      </c>
      <c r="G124" s="88">
        <f t="shared" si="9"/>
        <v>6.6424500000000002</v>
      </c>
      <c r="H124" s="89">
        <v>2.12</v>
      </c>
      <c r="I124" s="90" t="s">
        <v>66</v>
      </c>
      <c r="J124" s="76">
        <f t="shared" si="13"/>
        <v>2.12</v>
      </c>
      <c r="K124" s="89">
        <v>2275</v>
      </c>
      <c r="L124" s="90" t="s">
        <v>64</v>
      </c>
      <c r="M124" s="74">
        <f t="shared" si="7"/>
        <v>0.22749999999999998</v>
      </c>
      <c r="N124" s="89">
        <v>2769</v>
      </c>
      <c r="O124" s="90" t="s">
        <v>64</v>
      </c>
      <c r="P124" s="74">
        <f t="shared" si="8"/>
        <v>0.27690000000000003</v>
      </c>
    </row>
    <row r="125" spans="1:16">
      <c r="B125" s="77">
        <v>2.25</v>
      </c>
      <c r="C125" s="79" t="s">
        <v>65</v>
      </c>
      <c r="D125" s="74">
        <f t="shared" si="12"/>
        <v>0.1125</v>
      </c>
      <c r="E125" s="91">
        <v>6.8310000000000004</v>
      </c>
      <c r="F125" s="92">
        <v>7.8030000000000002E-2</v>
      </c>
      <c r="G125" s="88">
        <f t="shared" si="9"/>
        <v>6.9090300000000004</v>
      </c>
      <c r="H125" s="89">
        <v>2.2799999999999998</v>
      </c>
      <c r="I125" s="90" t="s">
        <v>66</v>
      </c>
      <c r="J125" s="76">
        <f t="shared" si="13"/>
        <v>2.2799999999999998</v>
      </c>
      <c r="K125" s="89">
        <v>2316</v>
      </c>
      <c r="L125" s="90" t="s">
        <v>64</v>
      </c>
      <c r="M125" s="74">
        <f t="shared" si="7"/>
        <v>0.23159999999999997</v>
      </c>
      <c r="N125" s="89">
        <v>2841</v>
      </c>
      <c r="O125" s="90" t="s">
        <v>64</v>
      </c>
      <c r="P125" s="74">
        <f t="shared" si="8"/>
        <v>0.28410000000000002</v>
      </c>
    </row>
    <row r="126" spans="1:16">
      <c r="B126" s="77">
        <v>2.5</v>
      </c>
      <c r="C126" s="79" t="s">
        <v>65</v>
      </c>
      <c r="D126" s="74">
        <f t="shared" si="12"/>
        <v>0.125</v>
      </c>
      <c r="E126" s="91">
        <v>7.0620000000000003</v>
      </c>
      <c r="F126" s="92">
        <v>7.1900000000000006E-2</v>
      </c>
      <c r="G126" s="88">
        <f t="shared" si="9"/>
        <v>7.1339000000000006</v>
      </c>
      <c r="H126" s="77">
        <v>2.4300000000000002</v>
      </c>
      <c r="I126" s="79" t="s">
        <v>66</v>
      </c>
      <c r="J126" s="76">
        <f t="shared" si="13"/>
        <v>2.4300000000000002</v>
      </c>
      <c r="K126" s="77">
        <v>2351</v>
      </c>
      <c r="L126" s="79" t="s">
        <v>64</v>
      </c>
      <c r="M126" s="74">
        <f t="shared" si="7"/>
        <v>0.2351</v>
      </c>
      <c r="N126" s="77">
        <v>2906</v>
      </c>
      <c r="O126" s="79" t="s">
        <v>64</v>
      </c>
      <c r="P126" s="74">
        <f t="shared" si="8"/>
        <v>0.29060000000000002</v>
      </c>
    </row>
    <row r="127" spans="1:16">
      <c r="B127" s="77">
        <v>2.75</v>
      </c>
      <c r="C127" s="79" t="s">
        <v>65</v>
      </c>
      <c r="D127" s="74">
        <f t="shared" si="12"/>
        <v>0.13750000000000001</v>
      </c>
      <c r="E127" s="91">
        <v>7.2590000000000003</v>
      </c>
      <c r="F127" s="92">
        <v>6.6739999999999994E-2</v>
      </c>
      <c r="G127" s="88">
        <f t="shared" si="9"/>
        <v>7.3257400000000006</v>
      </c>
      <c r="H127" s="77">
        <v>2.58</v>
      </c>
      <c r="I127" s="79" t="s">
        <v>66</v>
      </c>
      <c r="J127" s="76">
        <f t="shared" si="13"/>
        <v>2.58</v>
      </c>
      <c r="K127" s="77">
        <v>2383</v>
      </c>
      <c r="L127" s="79" t="s">
        <v>64</v>
      </c>
      <c r="M127" s="74">
        <f t="shared" si="7"/>
        <v>0.23830000000000001</v>
      </c>
      <c r="N127" s="77">
        <v>2964</v>
      </c>
      <c r="O127" s="79" t="s">
        <v>64</v>
      </c>
      <c r="P127" s="74">
        <f t="shared" si="8"/>
        <v>0.2964</v>
      </c>
    </row>
    <row r="128" spans="1:16">
      <c r="A128" s="94"/>
      <c r="B128" s="89">
        <v>3</v>
      </c>
      <c r="C128" s="90" t="s">
        <v>65</v>
      </c>
      <c r="D128" s="74">
        <f t="shared" si="12"/>
        <v>0.15</v>
      </c>
      <c r="E128" s="91">
        <v>7.4279999999999999</v>
      </c>
      <c r="F128" s="92">
        <v>6.2330000000000003E-2</v>
      </c>
      <c r="G128" s="88">
        <f t="shared" si="9"/>
        <v>7.4903300000000002</v>
      </c>
      <c r="H128" s="89">
        <v>2.72</v>
      </c>
      <c r="I128" s="90" t="s">
        <v>66</v>
      </c>
      <c r="J128" s="76">
        <f t="shared" si="13"/>
        <v>2.72</v>
      </c>
      <c r="K128" s="77">
        <v>2412</v>
      </c>
      <c r="L128" s="79" t="s">
        <v>64</v>
      </c>
      <c r="M128" s="74">
        <f t="shared" si="7"/>
        <v>0.2412</v>
      </c>
      <c r="N128" s="77">
        <v>3018</v>
      </c>
      <c r="O128" s="79" t="s">
        <v>64</v>
      </c>
      <c r="P128" s="74">
        <f t="shared" si="8"/>
        <v>0.30179999999999996</v>
      </c>
    </row>
    <row r="129" spans="1:16">
      <c r="A129" s="94"/>
      <c r="B129" s="89">
        <v>3.25</v>
      </c>
      <c r="C129" s="90" t="s">
        <v>65</v>
      </c>
      <c r="D129" s="74">
        <f t="shared" si="12"/>
        <v>0.16250000000000001</v>
      </c>
      <c r="E129" s="91">
        <v>7.5759999999999996</v>
      </c>
      <c r="F129" s="92">
        <v>5.851E-2</v>
      </c>
      <c r="G129" s="88">
        <f t="shared" si="9"/>
        <v>7.6345099999999997</v>
      </c>
      <c r="H129" s="89">
        <v>2.86</v>
      </c>
      <c r="I129" s="90" t="s">
        <v>66</v>
      </c>
      <c r="J129" s="76">
        <f t="shared" si="13"/>
        <v>2.86</v>
      </c>
      <c r="K129" s="77">
        <v>2439</v>
      </c>
      <c r="L129" s="79" t="s">
        <v>64</v>
      </c>
      <c r="M129" s="74">
        <f t="shared" si="7"/>
        <v>0.24390000000000001</v>
      </c>
      <c r="N129" s="77">
        <v>3067</v>
      </c>
      <c r="O129" s="79" t="s">
        <v>64</v>
      </c>
      <c r="P129" s="74">
        <f t="shared" si="8"/>
        <v>0.30670000000000003</v>
      </c>
    </row>
    <row r="130" spans="1:16">
      <c r="A130" s="94"/>
      <c r="B130" s="89">
        <v>3.5</v>
      </c>
      <c r="C130" s="90" t="s">
        <v>65</v>
      </c>
      <c r="D130" s="74">
        <f t="shared" si="12"/>
        <v>0.17499999999999999</v>
      </c>
      <c r="E130" s="91">
        <v>7.7060000000000004</v>
      </c>
      <c r="F130" s="92">
        <v>5.518E-2</v>
      </c>
      <c r="G130" s="88">
        <f t="shared" si="9"/>
        <v>7.7611800000000004</v>
      </c>
      <c r="H130" s="89">
        <v>3</v>
      </c>
      <c r="I130" s="90" t="s">
        <v>66</v>
      </c>
      <c r="J130" s="76">
        <f t="shared" si="13"/>
        <v>3</v>
      </c>
      <c r="K130" s="77">
        <v>2464</v>
      </c>
      <c r="L130" s="79" t="s">
        <v>64</v>
      </c>
      <c r="M130" s="74">
        <f t="shared" si="7"/>
        <v>0.24640000000000001</v>
      </c>
      <c r="N130" s="77">
        <v>3113</v>
      </c>
      <c r="O130" s="79" t="s">
        <v>64</v>
      </c>
      <c r="P130" s="74">
        <f t="shared" si="8"/>
        <v>0.31130000000000002</v>
      </c>
    </row>
    <row r="131" spans="1:16">
      <c r="A131" s="94"/>
      <c r="B131" s="89">
        <v>3.75</v>
      </c>
      <c r="C131" s="90" t="s">
        <v>65</v>
      </c>
      <c r="D131" s="74">
        <f t="shared" si="12"/>
        <v>0.1875</v>
      </c>
      <c r="E131" s="91">
        <v>7.8220000000000001</v>
      </c>
      <c r="F131" s="92">
        <v>5.2229999999999999E-2</v>
      </c>
      <c r="G131" s="88">
        <f t="shared" si="9"/>
        <v>7.8742299999999998</v>
      </c>
      <c r="H131" s="89">
        <v>3.14</v>
      </c>
      <c r="I131" s="90" t="s">
        <v>66</v>
      </c>
      <c r="J131" s="76">
        <f t="shared" si="13"/>
        <v>3.14</v>
      </c>
      <c r="K131" s="77">
        <v>2488</v>
      </c>
      <c r="L131" s="79" t="s">
        <v>64</v>
      </c>
      <c r="M131" s="74">
        <f t="shared" si="7"/>
        <v>0.24879999999999999</v>
      </c>
      <c r="N131" s="77">
        <v>3156</v>
      </c>
      <c r="O131" s="79" t="s">
        <v>64</v>
      </c>
      <c r="P131" s="74">
        <f t="shared" si="8"/>
        <v>0.31559999999999999</v>
      </c>
    </row>
    <row r="132" spans="1:16">
      <c r="A132" s="94"/>
      <c r="B132" s="89">
        <v>4</v>
      </c>
      <c r="C132" s="90" t="s">
        <v>65</v>
      </c>
      <c r="D132" s="74">
        <f t="shared" si="12"/>
        <v>0.2</v>
      </c>
      <c r="E132" s="91">
        <v>7.9240000000000004</v>
      </c>
      <c r="F132" s="92">
        <v>4.9610000000000001E-2</v>
      </c>
      <c r="G132" s="88">
        <f t="shared" si="9"/>
        <v>7.9736100000000008</v>
      </c>
      <c r="H132" s="89">
        <v>3.28</v>
      </c>
      <c r="I132" s="90" t="s">
        <v>66</v>
      </c>
      <c r="J132" s="76">
        <f t="shared" si="13"/>
        <v>3.28</v>
      </c>
      <c r="K132" s="77">
        <v>2510</v>
      </c>
      <c r="L132" s="79" t="s">
        <v>64</v>
      </c>
      <c r="M132" s="74">
        <f t="shared" si="7"/>
        <v>0.251</v>
      </c>
      <c r="N132" s="77">
        <v>3196</v>
      </c>
      <c r="O132" s="79" t="s">
        <v>64</v>
      </c>
      <c r="P132" s="74">
        <f t="shared" si="8"/>
        <v>0.3196</v>
      </c>
    </row>
    <row r="133" spans="1:16">
      <c r="A133" s="94"/>
      <c r="B133" s="89">
        <v>4.5</v>
      </c>
      <c r="C133" s="90" t="s">
        <v>65</v>
      </c>
      <c r="D133" s="74">
        <f t="shared" si="12"/>
        <v>0.22500000000000001</v>
      </c>
      <c r="E133" s="91">
        <v>8.0990000000000002</v>
      </c>
      <c r="F133" s="92">
        <v>4.5130000000000003E-2</v>
      </c>
      <c r="G133" s="88">
        <f t="shared" si="9"/>
        <v>8.1441300000000005</v>
      </c>
      <c r="H133" s="89">
        <v>3.54</v>
      </c>
      <c r="I133" s="90" t="s">
        <v>66</v>
      </c>
      <c r="J133" s="76">
        <f t="shared" si="13"/>
        <v>3.54</v>
      </c>
      <c r="K133" s="77">
        <v>2565</v>
      </c>
      <c r="L133" s="79" t="s">
        <v>64</v>
      </c>
      <c r="M133" s="74">
        <f t="shared" si="7"/>
        <v>0.25650000000000001</v>
      </c>
      <c r="N133" s="77">
        <v>3271</v>
      </c>
      <c r="O133" s="79" t="s">
        <v>64</v>
      </c>
      <c r="P133" s="74">
        <f t="shared" si="8"/>
        <v>0.3271</v>
      </c>
    </row>
    <row r="134" spans="1:16">
      <c r="A134" s="94"/>
      <c r="B134" s="89">
        <v>5</v>
      </c>
      <c r="C134" s="90" t="s">
        <v>65</v>
      </c>
      <c r="D134" s="74">
        <f t="shared" si="12"/>
        <v>0.25</v>
      </c>
      <c r="E134" s="91">
        <v>8.2420000000000009</v>
      </c>
      <c r="F134" s="92">
        <v>4.1459999999999997E-2</v>
      </c>
      <c r="G134" s="88">
        <f t="shared" si="9"/>
        <v>8.2834600000000016</v>
      </c>
      <c r="H134" s="89">
        <v>3.8</v>
      </c>
      <c r="I134" s="90" t="s">
        <v>66</v>
      </c>
      <c r="J134" s="76">
        <f t="shared" si="13"/>
        <v>3.8</v>
      </c>
      <c r="K134" s="77">
        <v>2615</v>
      </c>
      <c r="L134" s="79" t="s">
        <v>64</v>
      </c>
      <c r="M134" s="74">
        <f t="shared" si="7"/>
        <v>0.26150000000000001</v>
      </c>
      <c r="N134" s="77">
        <v>3340</v>
      </c>
      <c r="O134" s="79" t="s">
        <v>64</v>
      </c>
      <c r="P134" s="74">
        <f t="shared" si="8"/>
        <v>0.33399999999999996</v>
      </c>
    </row>
    <row r="135" spans="1:16">
      <c r="A135" s="94"/>
      <c r="B135" s="89">
        <v>5.5</v>
      </c>
      <c r="C135" s="90" t="s">
        <v>65</v>
      </c>
      <c r="D135" s="74">
        <f t="shared" si="12"/>
        <v>0.27500000000000002</v>
      </c>
      <c r="E135" s="91">
        <v>8.36</v>
      </c>
      <c r="F135" s="92">
        <v>3.8379999999999997E-2</v>
      </c>
      <c r="G135" s="88">
        <f t="shared" si="9"/>
        <v>8.3983799999999995</v>
      </c>
      <c r="H135" s="89">
        <v>4.0599999999999996</v>
      </c>
      <c r="I135" s="90" t="s">
        <v>66</v>
      </c>
      <c r="J135" s="76">
        <f t="shared" si="13"/>
        <v>4.0599999999999996</v>
      </c>
      <c r="K135" s="77">
        <v>2662</v>
      </c>
      <c r="L135" s="79" t="s">
        <v>64</v>
      </c>
      <c r="M135" s="74">
        <f t="shared" si="7"/>
        <v>0.26619999999999999</v>
      </c>
      <c r="N135" s="77">
        <v>3403</v>
      </c>
      <c r="O135" s="79" t="s">
        <v>64</v>
      </c>
      <c r="P135" s="74">
        <f t="shared" si="8"/>
        <v>0.34029999999999999</v>
      </c>
    </row>
    <row r="136" spans="1:16">
      <c r="A136" s="94"/>
      <c r="B136" s="89">
        <v>6</v>
      </c>
      <c r="C136" s="90" t="s">
        <v>65</v>
      </c>
      <c r="D136" s="74">
        <f t="shared" si="12"/>
        <v>0.3</v>
      </c>
      <c r="E136" s="91">
        <v>8.4589999999999996</v>
      </c>
      <c r="F136" s="92">
        <v>3.576E-2</v>
      </c>
      <c r="G136" s="88">
        <f t="shared" si="9"/>
        <v>8.4947599999999994</v>
      </c>
      <c r="H136" s="89">
        <v>4.3099999999999996</v>
      </c>
      <c r="I136" s="90" t="s">
        <v>66</v>
      </c>
      <c r="J136" s="76">
        <f t="shared" si="13"/>
        <v>4.3099999999999996</v>
      </c>
      <c r="K136" s="77">
        <v>2706</v>
      </c>
      <c r="L136" s="79" t="s">
        <v>64</v>
      </c>
      <c r="M136" s="74">
        <f t="shared" si="7"/>
        <v>0.27060000000000001</v>
      </c>
      <c r="N136" s="77">
        <v>3462</v>
      </c>
      <c r="O136" s="79" t="s">
        <v>64</v>
      </c>
      <c r="P136" s="74">
        <f t="shared" si="8"/>
        <v>0.34620000000000001</v>
      </c>
    </row>
    <row r="137" spans="1:16">
      <c r="A137" s="94"/>
      <c r="B137" s="89">
        <v>6.5</v>
      </c>
      <c r="C137" s="90" t="s">
        <v>65</v>
      </c>
      <c r="D137" s="74">
        <f t="shared" si="12"/>
        <v>0.32500000000000001</v>
      </c>
      <c r="E137" s="91">
        <v>8.5419999999999998</v>
      </c>
      <c r="F137" s="92">
        <v>3.3500000000000002E-2</v>
      </c>
      <c r="G137" s="88">
        <f t="shared" si="9"/>
        <v>8.5754999999999999</v>
      </c>
      <c r="H137" s="89">
        <v>4.5599999999999996</v>
      </c>
      <c r="I137" s="90" t="s">
        <v>66</v>
      </c>
      <c r="J137" s="76">
        <f t="shared" si="13"/>
        <v>4.5599999999999996</v>
      </c>
      <c r="K137" s="77">
        <v>2749</v>
      </c>
      <c r="L137" s="79" t="s">
        <v>64</v>
      </c>
      <c r="M137" s="74">
        <f t="shared" si="7"/>
        <v>0.27490000000000003</v>
      </c>
      <c r="N137" s="77">
        <v>3518</v>
      </c>
      <c r="O137" s="79" t="s">
        <v>64</v>
      </c>
      <c r="P137" s="74">
        <f t="shared" si="8"/>
        <v>0.3518</v>
      </c>
    </row>
    <row r="138" spans="1:16">
      <c r="A138" s="94"/>
      <c r="B138" s="89">
        <v>7</v>
      </c>
      <c r="C138" s="90" t="s">
        <v>65</v>
      </c>
      <c r="D138" s="74">
        <f t="shared" si="12"/>
        <v>0.35</v>
      </c>
      <c r="E138" s="91">
        <v>8.6129999999999995</v>
      </c>
      <c r="F138" s="92">
        <v>3.1519999999999999E-2</v>
      </c>
      <c r="G138" s="88">
        <f t="shared" si="9"/>
        <v>8.64452</v>
      </c>
      <c r="H138" s="89">
        <v>4.8099999999999996</v>
      </c>
      <c r="I138" s="90" t="s">
        <v>66</v>
      </c>
      <c r="J138" s="76">
        <f t="shared" si="13"/>
        <v>4.8099999999999996</v>
      </c>
      <c r="K138" s="77">
        <v>2789</v>
      </c>
      <c r="L138" s="79" t="s">
        <v>64</v>
      </c>
      <c r="M138" s="74">
        <f t="shared" si="7"/>
        <v>0.27890000000000004</v>
      </c>
      <c r="N138" s="77">
        <v>3570</v>
      </c>
      <c r="O138" s="79" t="s">
        <v>64</v>
      </c>
      <c r="P138" s="74">
        <f t="shared" si="8"/>
        <v>0.35699999999999998</v>
      </c>
    </row>
    <row r="139" spans="1:16">
      <c r="A139" s="94"/>
      <c r="B139" s="89">
        <v>8</v>
      </c>
      <c r="C139" s="90" t="s">
        <v>65</v>
      </c>
      <c r="D139" s="74">
        <f t="shared" si="12"/>
        <v>0.4</v>
      </c>
      <c r="E139" s="91">
        <v>8.7240000000000002</v>
      </c>
      <c r="F139" s="92">
        <v>2.8250000000000001E-2</v>
      </c>
      <c r="G139" s="88">
        <f t="shared" si="9"/>
        <v>8.7522500000000001</v>
      </c>
      <c r="H139" s="89">
        <v>5.31</v>
      </c>
      <c r="I139" s="90" t="s">
        <v>66</v>
      </c>
      <c r="J139" s="76">
        <f t="shared" si="13"/>
        <v>5.31</v>
      </c>
      <c r="K139" s="77">
        <v>2906</v>
      </c>
      <c r="L139" s="79" t="s">
        <v>64</v>
      </c>
      <c r="M139" s="74">
        <f t="shared" si="7"/>
        <v>0.29060000000000002</v>
      </c>
      <c r="N139" s="77">
        <v>3669</v>
      </c>
      <c r="O139" s="79" t="s">
        <v>64</v>
      </c>
      <c r="P139" s="74">
        <f t="shared" si="8"/>
        <v>0.3669</v>
      </c>
    </row>
    <row r="140" spans="1:16">
      <c r="A140" s="94"/>
      <c r="B140" s="89">
        <v>9</v>
      </c>
      <c r="C140" s="95" t="s">
        <v>65</v>
      </c>
      <c r="D140" s="74">
        <f t="shared" si="12"/>
        <v>0.45</v>
      </c>
      <c r="E140" s="91">
        <v>8.8040000000000003</v>
      </c>
      <c r="F140" s="92">
        <v>2.563E-2</v>
      </c>
      <c r="G140" s="88">
        <f t="shared" si="9"/>
        <v>8.8296299999999999</v>
      </c>
      <c r="H140" s="89">
        <v>5.8</v>
      </c>
      <c r="I140" s="90" t="s">
        <v>66</v>
      </c>
      <c r="J140" s="76">
        <f t="shared" si="13"/>
        <v>5.8</v>
      </c>
      <c r="K140" s="77">
        <v>3016</v>
      </c>
      <c r="L140" s="79" t="s">
        <v>64</v>
      </c>
      <c r="M140" s="74">
        <f t="shared" si="7"/>
        <v>0.30159999999999998</v>
      </c>
      <c r="N140" s="77">
        <v>3760</v>
      </c>
      <c r="O140" s="79" t="s">
        <v>64</v>
      </c>
      <c r="P140" s="74">
        <f t="shared" si="8"/>
        <v>0.376</v>
      </c>
    </row>
    <row r="141" spans="1:16">
      <c r="B141" s="89">
        <v>10</v>
      </c>
      <c r="C141" s="79" t="s">
        <v>65</v>
      </c>
      <c r="D141" s="74">
        <f t="shared" si="12"/>
        <v>0.5</v>
      </c>
      <c r="E141" s="91">
        <v>8.8620000000000001</v>
      </c>
      <c r="F141" s="92">
        <v>2.3480000000000001E-2</v>
      </c>
      <c r="G141" s="88">
        <f t="shared" si="9"/>
        <v>8.8854799999999994</v>
      </c>
      <c r="H141" s="77">
        <v>6.28</v>
      </c>
      <c r="I141" s="79" t="s">
        <v>66</v>
      </c>
      <c r="J141" s="76">
        <f t="shared" si="13"/>
        <v>6.28</v>
      </c>
      <c r="K141" s="77">
        <v>3119</v>
      </c>
      <c r="L141" s="79" t="s">
        <v>64</v>
      </c>
      <c r="M141" s="74">
        <f t="shared" si="7"/>
        <v>0.31190000000000001</v>
      </c>
      <c r="N141" s="77">
        <v>3845</v>
      </c>
      <c r="O141" s="79" t="s">
        <v>64</v>
      </c>
      <c r="P141" s="74">
        <f t="shared" si="8"/>
        <v>0.38450000000000001</v>
      </c>
    </row>
    <row r="142" spans="1:16">
      <c r="B142" s="89">
        <v>11</v>
      </c>
      <c r="C142" s="79" t="s">
        <v>65</v>
      </c>
      <c r="D142" s="74">
        <f t="shared" si="12"/>
        <v>0.55000000000000004</v>
      </c>
      <c r="E142" s="91">
        <v>8.9019999999999992</v>
      </c>
      <c r="F142" s="92">
        <v>2.1690000000000001E-2</v>
      </c>
      <c r="G142" s="88">
        <f t="shared" si="9"/>
        <v>8.9236899999999988</v>
      </c>
      <c r="H142" s="77">
        <v>6.76</v>
      </c>
      <c r="I142" s="79" t="s">
        <v>66</v>
      </c>
      <c r="J142" s="76">
        <f t="shared" si="13"/>
        <v>6.76</v>
      </c>
      <c r="K142" s="77">
        <v>3217</v>
      </c>
      <c r="L142" s="79" t="s">
        <v>64</v>
      </c>
      <c r="M142" s="74">
        <f t="shared" si="7"/>
        <v>0.32169999999999999</v>
      </c>
      <c r="N142" s="77">
        <v>3925</v>
      </c>
      <c r="O142" s="79" t="s">
        <v>64</v>
      </c>
      <c r="P142" s="74">
        <f t="shared" si="8"/>
        <v>0.39249999999999996</v>
      </c>
    </row>
    <row r="143" spans="1:16">
      <c r="B143" s="89">
        <v>12</v>
      </c>
      <c r="C143" s="79" t="s">
        <v>65</v>
      </c>
      <c r="D143" s="74">
        <f t="shared" si="12"/>
        <v>0.6</v>
      </c>
      <c r="E143" s="91">
        <v>8.9280000000000008</v>
      </c>
      <c r="F143" s="92">
        <v>2.017E-2</v>
      </c>
      <c r="G143" s="88">
        <f t="shared" si="9"/>
        <v>8.9481700000000011</v>
      </c>
      <c r="H143" s="77">
        <v>7.24</v>
      </c>
      <c r="I143" s="79" t="s">
        <v>66</v>
      </c>
      <c r="J143" s="76">
        <f t="shared" si="13"/>
        <v>7.24</v>
      </c>
      <c r="K143" s="77">
        <v>3310</v>
      </c>
      <c r="L143" s="79" t="s">
        <v>64</v>
      </c>
      <c r="M143" s="74">
        <f t="shared" si="7"/>
        <v>0.33100000000000002</v>
      </c>
      <c r="N143" s="77">
        <v>4002</v>
      </c>
      <c r="O143" s="79" t="s">
        <v>64</v>
      </c>
      <c r="P143" s="74">
        <f t="shared" si="8"/>
        <v>0.4002</v>
      </c>
    </row>
    <row r="144" spans="1:16">
      <c r="B144" s="89">
        <v>13</v>
      </c>
      <c r="C144" s="79" t="s">
        <v>65</v>
      </c>
      <c r="D144" s="74">
        <f t="shared" si="12"/>
        <v>0.65</v>
      </c>
      <c r="E144" s="91">
        <v>8.9429999999999996</v>
      </c>
      <c r="F144" s="92">
        <v>1.8859999999999998E-2</v>
      </c>
      <c r="G144" s="88">
        <f t="shared" si="9"/>
        <v>8.9618599999999997</v>
      </c>
      <c r="H144" s="77">
        <v>7.72</v>
      </c>
      <c r="I144" s="79" t="s">
        <v>66</v>
      </c>
      <c r="J144" s="76">
        <f t="shared" si="13"/>
        <v>7.72</v>
      </c>
      <c r="K144" s="77">
        <v>3401</v>
      </c>
      <c r="L144" s="79" t="s">
        <v>64</v>
      </c>
      <c r="M144" s="74">
        <f t="shared" si="7"/>
        <v>0.34009999999999996</v>
      </c>
      <c r="N144" s="77">
        <v>4076</v>
      </c>
      <c r="O144" s="79" t="s">
        <v>64</v>
      </c>
      <c r="P144" s="74">
        <f t="shared" si="8"/>
        <v>0.40759999999999996</v>
      </c>
    </row>
    <row r="145" spans="2:16">
      <c r="B145" s="89">
        <v>14</v>
      </c>
      <c r="C145" s="79" t="s">
        <v>65</v>
      </c>
      <c r="D145" s="74">
        <f t="shared" si="12"/>
        <v>0.7</v>
      </c>
      <c r="E145" s="91">
        <v>8.9489999999999998</v>
      </c>
      <c r="F145" s="92">
        <v>1.7729999999999999E-2</v>
      </c>
      <c r="G145" s="88">
        <f t="shared" si="9"/>
        <v>8.9667300000000001</v>
      </c>
      <c r="H145" s="77">
        <v>8.1999999999999993</v>
      </c>
      <c r="I145" s="79" t="s">
        <v>66</v>
      </c>
      <c r="J145" s="76">
        <f t="shared" si="13"/>
        <v>8.1999999999999993</v>
      </c>
      <c r="K145" s="77">
        <v>3488</v>
      </c>
      <c r="L145" s="79" t="s">
        <v>64</v>
      </c>
      <c r="M145" s="74">
        <f t="shared" si="7"/>
        <v>0.3488</v>
      </c>
      <c r="N145" s="77">
        <v>4147</v>
      </c>
      <c r="O145" s="79" t="s">
        <v>64</v>
      </c>
      <c r="P145" s="74">
        <f t="shared" si="8"/>
        <v>0.41470000000000001</v>
      </c>
    </row>
    <row r="146" spans="2:16">
      <c r="B146" s="89">
        <v>15</v>
      </c>
      <c r="C146" s="79" t="s">
        <v>65</v>
      </c>
      <c r="D146" s="74">
        <f t="shared" si="12"/>
        <v>0.75</v>
      </c>
      <c r="E146" s="91">
        <v>8.9480000000000004</v>
      </c>
      <c r="F146" s="92">
        <v>1.6729999999999998E-2</v>
      </c>
      <c r="G146" s="88">
        <f t="shared" si="9"/>
        <v>8.9647300000000012</v>
      </c>
      <c r="H146" s="77">
        <v>8.68</v>
      </c>
      <c r="I146" s="79" t="s">
        <v>66</v>
      </c>
      <c r="J146" s="76">
        <f t="shared" si="13"/>
        <v>8.68</v>
      </c>
      <c r="K146" s="77">
        <v>3573</v>
      </c>
      <c r="L146" s="79" t="s">
        <v>64</v>
      </c>
      <c r="M146" s="74">
        <f t="shared" si="7"/>
        <v>0.35730000000000001</v>
      </c>
      <c r="N146" s="77">
        <v>4216</v>
      </c>
      <c r="O146" s="79" t="s">
        <v>64</v>
      </c>
      <c r="P146" s="74">
        <f t="shared" si="8"/>
        <v>0.42160000000000003</v>
      </c>
    </row>
    <row r="147" spans="2:16">
      <c r="B147" s="89">
        <v>16</v>
      </c>
      <c r="C147" s="79" t="s">
        <v>65</v>
      </c>
      <c r="D147" s="74">
        <f t="shared" si="12"/>
        <v>0.8</v>
      </c>
      <c r="E147" s="91">
        <v>8.94</v>
      </c>
      <c r="F147" s="92">
        <v>1.584E-2</v>
      </c>
      <c r="G147" s="88">
        <f t="shared" si="9"/>
        <v>8.9558400000000002</v>
      </c>
      <c r="H147" s="77">
        <v>9.16</v>
      </c>
      <c r="I147" s="79" t="s">
        <v>66</v>
      </c>
      <c r="J147" s="76">
        <f t="shared" si="13"/>
        <v>9.16</v>
      </c>
      <c r="K147" s="77">
        <v>3655</v>
      </c>
      <c r="L147" s="79" t="s">
        <v>64</v>
      </c>
      <c r="M147" s="74">
        <f t="shared" si="7"/>
        <v>0.36549999999999999</v>
      </c>
      <c r="N147" s="77">
        <v>4283</v>
      </c>
      <c r="O147" s="79" t="s">
        <v>64</v>
      </c>
      <c r="P147" s="74">
        <f t="shared" si="8"/>
        <v>0.42830000000000001</v>
      </c>
    </row>
    <row r="148" spans="2:16">
      <c r="B148" s="89">
        <v>17</v>
      </c>
      <c r="C148" s="79" t="s">
        <v>65</v>
      </c>
      <c r="D148" s="74">
        <f t="shared" si="12"/>
        <v>0.85</v>
      </c>
      <c r="E148" s="91">
        <v>8.9269999999999996</v>
      </c>
      <c r="F148" s="92">
        <v>1.5049999999999999E-2</v>
      </c>
      <c r="G148" s="88">
        <f t="shared" si="9"/>
        <v>8.9420500000000001</v>
      </c>
      <c r="H148" s="77">
        <v>9.64</v>
      </c>
      <c r="I148" s="79" t="s">
        <v>66</v>
      </c>
      <c r="J148" s="76">
        <f t="shared" si="13"/>
        <v>9.64</v>
      </c>
      <c r="K148" s="77">
        <v>3736</v>
      </c>
      <c r="L148" s="79" t="s">
        <v>64</v>
      </c>
      <c r="M148" s="74">
        <f t="shared" ref="M148:M161" si="14">K148/1000/10</f>
        <v>0.37360000000000004</v>
      </c>
      <c r="N148" s="77">
        <v>4349</v>
      </c>
      <c r="O148" s="79" t="s">
        <v>64</v>
      </c>
      <c r="P148" s="74">
        <f t="shared" ref="P148:P167" si="15">N148/1000/10</f>
        <v>0.43490000000000001</v>
      </c>
    </row>
    <row r="149" spans="2:16">
      <c r="B149" s="89">
        <v>18</v>
      </c>
      <c r="C149" s="79" t="s">
        <v>65</v>
      </c>
      <c r="D149" s="74">
        <f t="shared" si="12"/>
        <v>0.9</v>
      </c>
      <c r="E149" s="91">
        <v>8.9090000000000007</v>
      </c>
      <c r="F149" s="92">
        <v>1.434E-2</v>
      </c>
      <c r="G149" s="88">
        <f t="shared" ref="G149:G212" si="16">E149+F149</f>
        <v>8.9233400000000014</v>
      </c>
      <c r="H149" s="77">
        <v>10.130000000000001</v>
      </c>
      <c r="I149" s="79" t="s">
        <v>66</v>
      </c>
      <c r="J149" s="76">
        <f t="shared" si="13"/>
        <v>10.130000000000001</v>
      </c>
      <c r="K149" s="77">
        <v>3815</v>
      </c>
      <c r="L149" s="79" t="s">
        <v>64</v>
      </c>
      <c r="M149" s="74">
        <f t="shared" si="14"/>
        <v>0.38150000000000001</v>
      </c>
      <c r="N149" s="77">
        <v>4413</v>
      </c>
      <c r="O149" s="79" t="s">
        <v>64</v>
      </c>
      <c r="P149" s="74">
        <f t="shared" si="15"/>
        <v>0.44130000000000003</v>
      </c>
    </row>
    <row r="150" spans="2:16">
      <c r="B150" s="89">
        <v>20</v>
      </c>
      <c r="C150" s="79" t="s">
        <v>65</v>
      </c>
      <c r="D150" s="74">
        <f t="shared" si="12"/>
        <v>1</v>
      </c>
      <c r="E150" s="91">
        <v>8.8610000000000007</v>
      </c>
      <c r="F150" s="92">
        <v>1.312E-2</v>
      </c>
      <c r="G150" s="88">
        <f t="shared" si="16"/>
        <v>8.8741200000000013</v>
      </c>
      <c r="H150" s="77">
        <v>11.09</v>
      </c>
      <c r="I150" s="79" t="s">
        <v>66</v>
      </c>
      <c r="J150" s="76">
        <f t="shared" si="13"/>
        <v>11.09</v>
      </c>
      <c r="K150" s="77">
        <v>4085</v>
      </c>
      <c r="L150" s="79" t="s">
        <v>64</v>
      </c>
      <c r="M150" s="74">
        <f t="shared" si="14"/>
        <v>0.40849999999999997</v>
      </c>
      <c r="N150" s="77">
        <v>4537</v>
      </c>
      <c r="O150" s="79" t="s">
        <v>64</v>
      </c>
      <c r="P150" s="74">
        <f t="shared" si="15"/>
        <v>0.45369999999999999</v>
      </c>
    </row>
    <row r="151" spans="2:16">
      <c r="B151" s="89">
        <v>22.5</v>
      </c>
      <c r="C151" s="79" t="s">
        <v>65</v>
      </c>
      <c r="D151" s="74">
        <f t="shared" si="12"/>
        <v>1.125</v>
      </c>
      <c r="E151" s="91">
        <v>8.7859999999999996</v>
      </c>
      <c r="F151" s="92">
        <v>1.187E-2</v>
      </c>
      <c r="G151" s="88">
        <f t="shared" si="16"/>
        <v>8.7978699999999996</v>
      </c>
      <c r="H151" s="77">
        <v>12.31</v>
      </c>
      <c r="I151" s="79" t="s">
        <v>66</v>
      </c>
      <c r="J151" s="76">
        <f t="shared" si="13"/>
        <v>12.31</v>
      </c>
      <c r="K151" s="77">
        <v>4469</v>
      </c>
      <c r="L151" s="79" t="s">
        <v>64</v>
      </c>
      <c r="M151" s="74">
        <f t="shared" si="14"/>
        <v>0.44690000000000002</v>
      </c>
      <c r="N151" s="77">
        <v>4688</v>
      </c>
      <c r="O151" s="79" t="s">
        <v>64</v>
      </c>
      <c r="P151" s="74">
        <f t="shared" si="15"/>
        <v>0.46879999999999999</v>
      </c>
    </row>
    <row r="152" spans="2:16">
      <c r="B152" s="89">
        <v>25</v>
      </c>
      <c r="C152" s="79" t="s">
        <v>65</v>
      </c>
      <c r="D152" s="74">
        <f t="shared" si="12"/>
        <v>1.25</v>
      </c>
      <c r="E152" s="91">
        <v>8.6959999999999997</v>
      </c>
      <c r="F152" s="92">
        <v>1.085E-2</v>
      </c>
      <c r="G152" s="88">
        <f t="shared" si="16"/>
        <v>8.7068499999999993</v>
      </c>
      <c r="H152" s="77">
        <v>13.54</v>
      </c>
      <c r="I152" s="79" t="s">
        <v>66</v>
      </c>
      <c r="J152" s="76">
        <f t="shared" si="13"/>
        <v>13.54</v>
      </c>
      <c r="K152" s="77">
        <v>4829</v>
      </c>
      <c r="L152" s="79" t="s">
        <v>64</v>
      </c>
      <c r="M152" s="74">
        <f t="shared" si="14"/>
        <v>0.4829</v>
      </c>
      <c r="N152" s="77">
        <v>4834</v>
      </c>
      <c r="O152" s="79" t="s">
        <v>64</v>
      </c>
      <c r="P152" s="74">
        <f t="shared" si="15"/>
        <v>0.48339999999999994</v>
      </c>
    </row>
    <row r="153" spans="2:16">
      <c r="B153" s="89">
        <v>27.5</v>
      </c>
      <c r="C153" s="79" t="s">
        <v>65</v>
      </c>
      <c r="D153" s="74">
        <f t="shared" si="12"/>
        <v>1.375</v>
      </c>
      <c r="E153" s="91">
        <v>8.5980000000000008</v>
      </c>
      <c r="F153" s="92">
        <v>9.9970000000000007E-3</v>
      </c>
      <c r="G153" s="88">
        <f t="shared" si="16"/>
        <v>8.607997000000001</v>
      </c>
      <c r="H153" s="77">
        <v>14.78</v>
      </c>
      <c r="I153" s="79" t="s">
        <v>66</v>
      </c>
      <c r="J153" s="76">
        <f t="shared" si="13"/>
        <v>14.78</v>
      </c>
      <c r="K153" s="77">
        <v>5170</v>
      </c>
      <c r="L153" s="79" t="s">
        <v>64</v>
      </c>
      <c r="M153" s="74">
        <f t="shared" si="14"/>
        <v>0.51700000000000002</v>
      </c>
      <c r="N153" s="77">
        <v>4976</v>
      </c>
      <c r="O153" s="79" t="s">
        <v>64</v>
      </c>
      <c r="P153" s="74">
        <f t="shared" si="15"/>
        <v>0.49759999999999999</v>
      </c>
    </row>
    <row r="154" spans="2:16">
      <c r="B154" s="89">
        <v>30</v>
      </c>
      <c r="C154" s="79" t="s">
        <v>65</v>
      </c>
      <c r="D154" s="74">
        <f t="shared" si="12"/>
        <v>1.5</v>
      </c>
      <c r="E154" s="91">
        <v>8.4920000000000009</v>
      </c>
      <c r="F154" s="92">
        <v>9.2790000000000008E-3</v>
      </c>
      <c r="G154" s="88">
        <f t="shared" si="16"/>
        <v>8.5012790000000003</v>
      </c>
      <c r="H154" s="77">
        <v>16.04</v>
      </c>
      <c r="I154" s="79" t="s">
        <v>66</v>
      </c>
      <c r="J154" s="76">
        <f t="shared" si="13"/>
        <v>16.04</v>
      </c>
      <c r="K154" s="77">
        <v>5497</v>
      </c>
      <c r="L154" s="79" t="s">
        <v>64</v>
      </c>
      <c r="M154" s="74">
        <f t="shared" si="14"/>
        <v>0.54969999999999997</v>
      </c>
      <c r="N154" s="77">
        <v>5117</v>
      </c>
      <c r="O154" s="79" t="s">
        <v>64</v>
      </c>
      <c r="P154" s="74">
        <f t="shared" si="15"/>
        <v>0.51170000000000004</v>
      </c>
    </row>
    <row r="155" spans="2:16">
      <c r="B155" s="89">
        <v>32.5</v>
      </c>
      <c r="C155" s="79" t="s">
        <v>65</v>
      </c>
      <c r="D155" s="74">
        <f t="shared" si="12"/>
        <v>1.625</v>
      </c>
      <c r="E155" s="91">
        <v>8.3819999999999997</v>
      </c>
      <c r="F155" s="92">
        <v>8.6630000000000006E-3</v>
      </c>
      <c r="G155" s="88">
        <f t="shared" si="16"/>
        <v>8.390663</v>
      </c>
      <c r="H155" s="77">
        <v>17.32</v>
      </c>
      <c r="I155" s="79" t="s">
        <v>66</v>
      </c>
      <c r="J155" s="76">
        <f t="shared" si="13"/>
        <v>17.32</v>
      </c>
      <c r="K155" s="77">
        <v>5813</v>
      </c>
      <c r="L155" s="79" t="s">
        <v>64</v>
      </c>
      <c r="M155" s="74">
        <f t="shared" si="14"/>
        <v>0.58129999999999993</v>
      </c>
      <c r="N155" s="77">
        <v>5256</v>
      </c>
      <c r="O155" s="79" t="s">
        <v>64</v>
      </c>
      <c r="P155" s="74">
        <f t="shared" si="15"/>
        <v>0.52560000000000007</v>
      </c>
    </row>
    <row r="156" spans="2:16">
      <c r="B156" s="89">
        <v>35</v>
      </c>
      <c r="C156" s="79" t="s">
        <v>65</v>
      </c>
      <c r="D156" s="74">
        <f t="shared" si="12"/>
        <v>1.75</v>
      </c>
      <c r="E156" s="91">
        <v>8.2690000000000001</v>
      </c>
      <c r="F156" s="92">
        <v>8.1279999999999998E-3</v>
      </c>
      <c r="G156" s="88">
        <f t="shared" si="16"/>
        <v>8.2771279999999994</v>
      </c>
      <c r="H156" s="77">
        <v>18.61</v>
      </c>
      <c r="I156" s="79" t="s">
        <v>66</v>
      </c>
      <c r="J156" s="76">
        <f t="shared" si="13"/>
        <v>18.61</v>
      </c>
      <c r="K156" s="77">
        <v>6121</v>
      </c>
      <c r="L156" s="79" t="s">
        <v>64</v>
      </c>
      <c r="M156" s="74">
        <f t="shared" si="14"/>
        <v>0.61210000000000009</v>
      </c>
      <c r="N156" s="77">
        <v>5393</v>
      </c>
      <c r="O156" s="79" t="s">
        <v>64</v>
      </c>
      <c r="P156" s="74">
        <f t="shared" si="15"/>
        <v>0.5393</v>
      </c>
    </row>
    <row r="157" spans="2:16">
      <c r="B157" s="89">
        <v>37.5</v>
      </c>
      <c r="C157" s="79" t="s">
        <v>65</v>
      </c>
      <c r="D157" s="74">
        <f t="shared" si="12"/>
        <v>1.875</v>
      </c>
      <c r="E157" s="91">
        <v>8.1549999999999994</v>
      </c>
      <c r="F157" s="92">
        <v>7.6579999999999999E-3</v>
      </c>
      <c r="G157" s="88">
        <f t="shared" si="16"/>
        <v>8.1626579999999986</v>
      </c>
      <c r="H157" s="77">
        <v>19.920000000000002</v>
      </c>
      <c r="I157" s="79" t="s">
        <v>66</v>
      </c>
      <c r="J157" s="76">
        <f t="shared" si="13"/>
        <v>19.920000000000002</v>
      </c>
      <c r="K157" s="77">
        <v>6422</v>
      </c>
      <c r="L157" s="79" t="s">
        <v>64</v>
      </c>
      <c r="M157" s="74">
        <f t="shared" si="14"/>
        <v>0.64219999999999999</v>
      </c>
      <c r="N157" s="77">
        <v>5530</v>
      </c>
      <c r="O157" s="79" t="s">
        <v>64</v>
      </c>
      <c r="P157" s="74">
        <f t="shared" si="15"/>
        <v>0.55300000000000005</v>
      </c>
    </row>
    <row r="158" spans="2:16">
      <c r="B158" s="89">
        <v>40</v>
      </c>
      <c r="C158" s="79" t="s">
        <v>65</v>
      </c>
      <c r="D158" s="74">
        <f t="shared" si="12"/>
        <v>2</v>
      </c>
      <c r="E158" s="91">
        <v>8.0389999999999997</v>
      </c>
      <c r="F158" s="92">
        <v>7.2439999999999996E-3</v>
      </c>
      <c r="G158" s="88">
        <f t="shared" si="16"/>
        <v>8.0462439999999997</v>
      </c>
      <c r="H158" s="77">
        <v>21.25</v>
      </c>
      <c r="I158" s="79" t="s">
        <v>66</v>
      </c>
      <c r="J158" s="76">
        <f t="shared" si="13"/>
        <v>21.25</v>
      </c>
      <c r="K158" s="77">
        <v>6717</v>
      </c>
      <c r="L158" s="79" t="s">
        <v>64</v>
      </c>
      <c r="M158" s="74">
        <f t="shared" si="14"/>
        <v>0.67169999999999996</v>
      </c>
      <c r="N158" s="77">
        <v>5666</v>
      </c>
      <c r="O158" s="79" t="s">
        <v>64</v>
      </c>
      <c r="P158" s="74">
        <f t="shared" si="15"/>
        <v>0.56659999999999999</v>
      </c>
    </row>
    <row r="159" spans="2:16">
      <c r="B159" s="89">
        <v>45</v>
      </c>
      <c r="C159" s="79" t="s">
        <v>65</v>
      </c>
      <c r="D159" s="74">
        <f t="shared" si="12"/>
        <v>2.25</v>
      </c>
      <c r="E159" s="91">
        <v>7.7839999999999998</v>
      </c>
      <c r="F159" s="92">
        <v>6.5420000000000001E-3</v>
      </c>
      <c r="G159" s="88">
        <f t="shared" si="16"/>
        <v>7.7905419999999994</v>
      </c>
      <c r="H159" s="77">
        <v>23.97</v>
      </c>
      <c r="I159" s="79" t="s">
        <v>66</v>
      </c>
      <c r="J159" s="76">
        <f t="shared" si="13"/>
        <v>23.97</v>
      </c>
      <c r="K159" s="77">
        <v>7787</v>
      </c>
      <c r="L159" s="79" t="s">
        <v>64</v>
      </c>
      <c r="M159" s="74">
        <f t="shared" si="14"/>
        <v>0.77869999999999995</v>
      </c>
      <c r="N159" s="77">
        <v>5940</v>
      </c>
      <c r="O159" s="79" t="s">
        <v>64</v>
      </c>
      <c r="P159" s="74">
        <f t="shared" si="15"/>
        <v>0.59400000000000008</v>
      </c>
    </row>
    <row r="160" spans="2:16">
      <c r="B160" s="89">
        <v>50</v>
      </c>
      <c r="C160" s="79" t="s">
        <v>65</v>
      </c>
      <c r="D160" s="74">
        <f t="shared" si="12"/>
        <v>2.5</v>
      </c>
      <c r="E160" s="91">
        <v>7.4770000000000003</v>
      </c>
      <c r="F160" s="92">
        <v>5.9709999999999997E-3</v>
      </c>
      <c r="G160" s="88">
        <f t="shared" si="16"/>
        <v>7.482971</v>
      </c>
      <c r="H160" s="77">
        <v>26.79</v>
      </c>
      <c r="I160" s="79" t="s">
        <v>66</v>
      </c>
      <c r="J160" s="76">
        <f t="shared" si="13"/>
        <v>26.79</v>
      </c>
      <c r="K160" s="77">
        <v>8793</v>
      </c>
      <c r="L160" s="79" t="s">
        <v>64</v>
      </c>
      <c r="M160" s="74">
        <f t="shared" si="14"/>
        <v>0.87929999999999997</v>
      </c>
      <c r="N160" s="77">
        <v>6216</v>
      </c>
      <c r="O160" s="79" t="s">
        <v>64</v>
      </c>
      <c r="P160" s="74">
        <f t="shared" si="15"/>
        <v>0.62160000000000004</v>
      </c>
    </row>
    <row r="161" spans="2:16">
      <c r="B161" s="89">
        <v>55</v>
      </c>
      <c r="C161" s="79" t="s">
        <v>65</v>
      </c>
      <c r="D161" s="74">
        <f t="shared" si="12"/>
        <v>2.75</v>
      </c>
      <c r="E161" s="91">
        <v>7.2229999999999999</v>
      </c>
      <c r="F161" s="92">
        <v>5.4970000000000001E-3</v>
      </c>
      <c r="G161" s="88">
        <f t="shared" si="16"/>
        <v>7.228497</v>
      </c>
      <c r="H161" s="77">
        <v>29.71</v>
      </c>
      <c r="I161" s="79" t="s">
        <v>66</v>
      </c>
      <c r="J161" s="76">
        <f t="shared" si="13"/>
        <v>29.71</v>
      </c>
      <c r="K161" s="77">
        <v>9762</v>
      </c>
      <c r="L161" s="79" t="s">
        <v>64</v>
      </c>
      <c r="M161" s="76">
        <f t="shared" si="14"/>
        <v>0.97620000000000007</v>
      </c>
      <c r="N161" s="77">
        <v>6497</v>
      </c>
      <c r="O161" s="79" t="s">
        <v>64</v>
      </c>
      <c r="P161" s="74">
        <f t="shared" si="15"/>
        <v>0.64969999999999994</v>
      </c>
    </row>
    <row r="162" spans="2:16">
      <c r="B162" s="89">
        <v>60</v>
      </c>
      <c r="C162" s="79" t="s">
        <v>65</v>
      </c>
      <c r="D162" s="74">
        <f t="shared" si="12"/>
        <v>3</v>
      </c>
      <c r="E162" s="91">
        <v>6.9809999999999999</v>
      </c>
      <c r="F162" s="92">
        <v>5.0959999999999998E-3</v>
      </c>
      <c r="G162" s="88">
        <f t="shared" si="16"/>
        <v>6.9860959999999999</v>
      </c>
      <c r="H162" s="77">
        <v>32.75</v>
      </c>
      <c r="I162" s="79" t="s">
        <v>66</v>
      </c>
      <c r="J162" s="76">
        <f t="shared" si="13"/>
        <v>32.75</v>
      </c>
      <c r="K162" s="77">
        <v>1.07</v>
      </c>
      <c r="L162" s="78" t="s">
        <v>66</v>
      </c>
      <c r="M162" s="76">
        <f t="shared" ref="M162:M177" si="17">K162</f>
        <v>1.07</v>
      </c>
      <c r="N162" s="77">
        <v>6784</v>
      </c>
      <c r="O162" s="79" t="s">
        <v>64</v>
      </c>
      <c r="P162" s="74">
        <f t="shared" si="15"/>
        <v>0.6784</v>
      </c>
    </row>
    <row r="163" spans="2:16">
      <c r="B163" s="89">
        <v>65</v>
      </c>
      <c r="C163" s="79" t="s">
        <v>65</v>
      </c>
      <c r="D163" s="74">
        <f t="shared" si="12"/>
        <v>3.25</v>
      </c>
      <c r="E163" s="91">
        <v>6.75</v>
      </c>
      <c r="F163" s="92">
        <v>4.7520000000000001E-3</v>
      </c>
      <c r="G163" s="88">
        <f t="shared" si="16"/>
        <v>6.7547519999999999</v>
      </c>
      <c r="H163" s="77">
        <v>35.880000000000003</v>
      </c>
      <c r="I163" s="79" t="s">
        <v>66</v>
      </c>
      <c r="J163" s="76">
        <f t="shared" si="13"/>
        <v>35.880000000000003</v>
      </c>
      <c r="K163" s="77">
        <v>1.1599999999999999</v>
      </c>
      <c r="L163" s="79" t="s">
        <v>66</v>
      </c>
      <c r="M163" s="76">
        <f t="shared" si="17"/>
        <v>1.1599999999999999</v>
      </c>
      <c r="N163" s="77">
        <v>7077</v>
      </c>
      <c r="O163" s="79" t="s">
        <v>64</v>
      </c>
      <c r="P163" s="74">
        <f t="shared" si="15"/>
        <v>0.7077</v>
      </c>
    </row>
    <row r="164" spans="2:16">
      <c r="B164" s="89">
        <v>70</v>
      </c>
      <c r="C164" s="79" t="s">
        <v>65</v>
      </c>
      <c r="D164" s="74">
        <f t="shared" si="12"/>
        <v>3.5</v>
      </c>
      <c r="E164" s="91">
        <v>6.532</v>
      </c>
      <c r="F164" s="92">
        <v>4.4549999999999998E-3</v>
      </c>
      <c r="G164" s="88">
        <f t="shared" si="16"/>
        <v>6.5364550000000001</v>
      </c>
      <c r="H164" s="77">
        <v>39.119999999999997</v>
      </c>
      <c r="I164" s="79" t="s">
        <v>66</v>
      </c>
      <c r="J164" s="76">
        <f t="shared" si="13"/>
        <v>39.119999999999997</v>
      </c>
      <c r="K164" s="77">
        <v>1.25</v>
      </c>
      <c r="L164" s="79" t="s">
        <v>66</v>
      </c>
      <c r="M164" s="76">
        <f t="shared" si="17"/>
        <v>1.25</v>
      </c>
      <c r="N164" s="77">
        <v>7377</v>
      </c>
      <c r="O164" s="79" t="s">
        <v>64</v>
      </c>
      <c r="P164" s="74">
        <f t="shared" si="15"/>
        <v>0.73770000000000002</v>
      </c>
    </row>
    <row r="165" spans="2:16">
      <c r="B165" s="89">
        <v>80</v>
      </c>
      <c r="C165" s="79" t="s">
        <v>65</v>
      </c>
      <c r="D165" s="74">
        <f t="shared" si="12"/>
        <v>4</v>
      </c>
      <c r="E165" s="91">
        <v>6.1280000000000001</v>
      </c>
      <c r="F165" s="92">
        <v>3.9639999999999996E-3</v>
      </c>
      <c r="G165" s="88">
        <f t="shared" si="16"/>
        <v>6.131964</v>
      </c>
      <c r="H165" s="77">
        <v>45.93</v>
      </c>
      <c r="I165" s="79" t="s">
        <v>66</v>
      </c>
      <c r="J165" s="76">
        <f t="shared" si="13"/>
        <v>45.93</v>
      </c>
      <c r="K165" s="77">
        <v>1.59</v>
      </c>
      <c r="L165" s="79" t="s">
        <v>66</v>
      </c>
      <c r="M165" s="76">
        <f t="shared" si="17"/>
        <v>1.59</v>
      </c>
      <c r="N165" s="77">
        <v>7999</v>
      </c>
      <c r="O165" s="79" t="s">
        <v>64</v>
      </c>
      <c r="P165" s="74">
        <f t="shared" si="15"/>
        <v>0.79989999999999994</v>
      </c>
    </row>
    <row r="166" spans="2:16">
      <c r="B166" s="89">
        <v>90</v>
      </c>
      <c r="C166" s="79" t="s">
        <v>65</v>
      </c>
      <c r="D166" s="74">
        <f t="shared" si="12"/>
        <v>4.5</v>
      </c>
      <c r="E166" s="91">
        <v>5.766</v>
      </c>
      <c r="F166" s="92">
        <v>3.5750000000000001E-3</v>
      </c>
      <c r="G166" s="88">
        <f t="shared" si="16"/>
        <v>5.7695749999999997</v>
      </c>
      <c r="H166" s="77">
        <v>53.17</v>
      </c>
      <c r="I166" s="79" t="s">
        <v>66</v>
      </c>
      <c r="J166" s="76">
        <f t="shared" si="13"/>
        <v>53.17</v>
      </c>
      <c r="K166" s="77">
        <v>1.9</v>
      </c>
      <c r="L166" s="79" t="s">
        <v>66</v>
      </c>
      <c r="M166" s="76">
        <f t="shared" si="17"/>
        <v>1.9</v>
      </c>
      <c r="N166" s="77">
        <v>8654</v>
      </c>
      <c r="O166" s="79" t="s">
        <v>64</v>
      </c>
      <c r="P166" s="74">
        <f t="shared" si="15"/>
        <v>0.86539999999999995</v>
      </c>
    </row>
    <row r="167" spans="2:16">
      <c r="B167" s="89">
        <v>100</v>
      </c>
      <c r="C167" s="79" t="s">
        <v>65</v>
      </c>
      <c r="D167" s="74">
        <f t="shared" si="12"/>
        <v>5</v>
      </c>
      <c r="E167" s="91">
        <v>5.44</v>
      </c>
      <c r="F167" s="92">
        <v>3.2590000000000002E-3</v>
      </c>
      <c r="G167" s="88">
        <f t="shared" si="16"/>
        <v>5.4432590000000003</v>
      </c>
      <c r="H167" s="77">
        <v>60.86</v>
      </c>
      <c r="I167" s="79" t="s">
        <v>66</v>
      </c>
      <c r="J167" s="76">
        <f t="shared" si="13"/>
        <v>60.86</v>
      </c>
      <c r="K167" s="77">
        <v>2.19</v>
      </c>
      <c r="L167" s="79" t="s">
        <v>66</v>
      </c>
      <c r="M167" s="76">
        <f t="shared" si="17"/>
        <v>2.19</v>
      </c>
      <c r="N167" s="77">
        <v>9344</v>
      </c>
      <c r="O167" s="79" t="s">
        <v>64</v>
      </c>
      <c r="P167" s="74">
        <f t="shared" si="15"/>
        <v>0.9343999999999999</v>
      </c>
    </row>
    <row r="168" spans="2:16">
      <c r="B168" s="89">
        <v>110</v>
      </c>
      <c r="C168" s="79" t="s">
        <v>65</v>
      </c>
      <c r="D168" s="74">
        <f t="shared" si="12"/>
        <v>5.5</v>
      </c>
      <c r="E168" s="91">
        <v>5.1470000000000002</v>
      </c>
      <c r="F168" s="92">
        <v>2.9970000000000001E-3</v>
      </c>
      <c r="G168" s="88">
        <f t="shared" si="16"/>
        <v>5.1499969999999999</v>
      </c>
      <c r="H168" s="77">
        <v>69</v>
      </c>
      <c r="I168" s="79" t="s">
        <v>66</v>
      </c>
      <c r="J168" s="76">
        <f t="shared" si="13"/>
        <v>69</v>
      </c>
      <c r="K168" s="77">
        <v>2.48</v>
      </c>
      <c r="L168" s="79" t="s">
        <v>66</v>
      </c>
      <c r="M168" s="76">
        <f t="shared" si="17"/>
        <v>2.48</v>
      </c>
      <c r="N168" s="77">
        <v>1.01</v>
      </c>
      <c r="O168" s="78" t="s">
        <v>66</v>
      </c>
      <c r="P168" s="74">
        <f t="shared" ref="P168:P171" si="18">N168</f>
        <v>1.01</v>
      </c>
    </row>
    <row r="169" spans="2:16">
      <c r="B169" s="89">
        <v>120</v>
      </c>
      <c r="C169" s="79" t="s">
        <v>65</v>
      </c>
      <c r="D169" s="74">
        <f t="shared" si="12"/>
        <v>6</v>
      </c>
      <c r="E169" s="91">
        <v>4.8810000000000002</v>
      </c>
      <c r="F169" s="92">
        <v>2.7750000000000001E-3</v>
      </c>
      <c r="G169" s="88">
        <f t="shared" si="16"/>
        <v>4.883775</v>
      </c>
      <c r="H169" s="77">
        <v>77.59</v>
      </c>
      <c r="I169" s="79" t="s">
        <v>66</v>
      </c>
      <c r="J169" s="76">
        <f t="shared" si="13"/>
        <v>77.59</v>
      </c>
      <c r="K169" s="77">
        <v>2.77</v>
      </c>
      <c r="L169" s="79" t="s">
        <v>66</v>
      </c>
      <c r="M169" s="76">
        <f t="shared" si="17"/>
        <v>2.77</v>
      </c>
      <c r="N169" s="77">
        <v>1.08</v>
      </c>
      <c r="O169" s="79" t="s">
        <v>66</v>
      </c>
      <c r="P169" s="74">
        <f t="shared" si="18"/>
        <v>1.08</v>
      </c>
    </row>
    <row r="170" spans="2:16">
      <c r="B170" s="89">
        <v>130</v>
      </c>
      <c r="C170" s="79" t="s">
        <v>65</v>
      </c>
      <c r="D170" s="74">
        <f t="shared" si="12"/>
        <v>6.5</v>
      </c>
      <c r="E170" s="91">
        <v>4.641</v>
      </c>
      <c r="F170" s="92">
        <v>2.5860000000000002E-3</v>
      </c>
      <c r="G170" s="88">
        <f t="shared" si="16"/>
        <v>4.643586</v>
      </c>
      <c r="H170" s="77">
        <v>86.64</v>
      </c>
      <c r="I170" s="79" t="s">
        <v>66</v>
      </c>
      <c r="J170" s="76">
        <f t="shared" si="13"/>
        <v>86.64</v>
      </c>
      <c r="K170" s="77">
        <v>3.06</v>
      </c>
      <c r="L170" s="79" t="s">
        <v>66</v>
      </c>
      <c r="M170" s="76">
        <f t="shared" si="17"/>
        <v>3.06</v>
      </c>
      <c r="N170" s="77">
        <v>1.1599999999999999</v>
      </c>
      <c r="O170" s="79" t="s">
        <v>66</v>
      </c>
      <c r="P170" s="74">
        <f t="shared" si="18"/>
        <v>1.1599999999999999</v>
      </c>
    </row>
    <row r="171" spans="2:16">
      <c r="B171" s="89">
        <v>140</v>
      </c>
      <c r="C171" s="79" t="s">
        <v>65</v>
      </c>
      <c r="D171" s="74">
        <f t="shared" si="12"/>
        <v>7</v>
      </c>
      <c r="E171" s="91">
        <v>4.4219999999999997</v>
      </c>
      <c r="F171" s="92">
        <v>2.4220000000000001E-3</v>
      </c>
      <c r="G171" s="88">
        <f t="shared" si="16"/>
        <v>4.4244219999999999</v>
      </c>
      <c r="H171" s="77">
        <v>96.14</v>
      </c>
      <c r="I171" s="79" t="s">
        <v>66</v>
      </c>
      <c r="J171" s="76">
        <f t="shared" si="13"/>
        <v>96.14</v>
      </c>
      <c r="K171" s="77">
        <v>3.35</v>
      </c>
      <c r="L171" s="79" t="s">
        <v>66</v>
      </c>
      <c r="M171" s="76">
        <f t="shared" si="17"/>
        <v>3.35</v>
      </c>
      <c r="N171" s="77">
        <v>1.25</v>
      </c>
      <c r="O171" s="79" t="s">
        <v>66</v>
      </c>
      <c r="P171" s="74">
        <f t="shared" si="18"/>
        <v>1.25</v>
      </c>
    </row>
    <row r="172" spans="2:16">
      <c r="B172" s="89">
        <v>150</v>
      </c>
      <c r="C172" s="79" t="s">
        <v>65</v>
      </c>
      <c r="D172" s="74">
        <f t="shared" si="12"/>
        <v>7.5</v>
      </c>
      <c r="E172" s="91">
        <v>4.2220000000000004</v>
      </c>
      <c r="F172" s="92">
        <v>2.2790000000000002E-3</v>
      </c>
      <c r="G172" s="88">
        <f t="shared" si="16"/>
        <v>4.2242790000000001</v>
      </c>
      <c r="H172" s="77">
        <v>106.11</v>
      </c>
      <c r="I172" s="79" t="s">
        <v>66</v>
      </c>
      <c r="J172" s="76">
        <f t="shared" si="13"/>
        <v>106.11</v>
      </c>
      <c r="K172" s="77">
        <v>3.64</v>
      </c>
      <c r="L172" s="79" t="s">
        <v>66</v>
      </c>
      <c r="M172" s="76">
        <f t="shared" si="17"/>
        <v>3.64</v>
      </c>
      <c r="N172" s="77">
        <v>1.33</v>
      </c>
      <c r="O172" s="79" t="s">
        <v>66</v>
      </c>
      <c r="P172" s="76">
        <f t="shared" ref="P172:P189" si="19">N172</f>
        <v>1.33</v>
      </c>
    </row>
    <row r="173" spans="2:16">
      <c r="B173" s="89">
        <v>160</v>
      </c>
      <c r="C173" s="79" t="s">
        <v>65</v>
      </c>
      <c r="D173" s="74">
        <f t="shared" si="12"/>
        <v>8</v>
      </c>
      <c r="E173" s="91">
        <v>4.04</v>
      </c>
      <c r="F173" s="92">
        <v>2.1519999999999998E-3</v>
      </c>
      <c r="G173" s="88">
        <f t="shared" si="16"/>
        <v>4.0421519999999997</v>
      </c>
      <c r="H173" s="77">
        <v>116.53</v>
      </c>
      <c r="I173" s="79" t="s">
        <v>66</v>
      </c>
      <c r="J173" s="76">
        <f t="shared" si="13"/>
        <v>116.53</v>
      </c>
      <c r="K173" s="77">
        <v>3.94</v>
      </c>
      <c r="L173" s="79" t="s">
        <v>66</v>
      </c>
      <c r="M173" s="76">
        <f t="shared" si="17"/>
        <v>3.94</v>
      </c>
      <c r="N173" s="77">
        <v>1.43</v>
      </c>
      <c r="O173" s="79" t="s">
        <v>66</v>
      </c>
      <c r="P173" s="76">
        <f t="shared" si="19"/>
        <v>1.43</v>
      </c>
    </row>
    <row r="174" spans="2:16">
      <c r="B174" s="89">
        <v>170</v>
      </c>
      <c r="C174" s="79" t="s">
        <v>65</v>
      </c>
      <c r="D174" s="74">
        <f t="shared" si="12"/>
        <v>8.5</v>
      </c>
      <c r="E174" s="91">
        <v>3.8719999999999999</v>
      </c>
      <c r="F174" s="92">
        <v>2.0400000000000001E-3</v>
      </c>
      <c r="G174" s="88">
        <f t="shared" si="16"/>
        <v>3.8740399999999999</v>
      </c>
      <c r="H174" s="77">
        <v>127.42</v>
      </c>
      <c r="I174" s="79" t="s">
        <v>66</v>
      </c>
      <c r="J174" s="76">
        <f t="shared" si="13"/>
        <v>127.42</v>
      </c>
      <c r="K174" s="77">
        <v>4.24</v>
      </c>
      <c r="L174" s="79" t="s">
        <v>66</v>
      </c>
      <c r="M174" s="76">
        <f t="shared" si="17"/>
        <v>4.24</v>
      </c>
      <c r="N174" s="77">
        <v>1.52</v>
      </c>
      <c r="O174" s="79" t="s">
        <v>66</v>
      </c>
      <c r="P174" s="76">
        <f t="shared" si="19"/>
        <v>1.52</v>
      </c>
    </row>
    <row r="175" spans="2:16">
      <c r="B175" s="89">
        <v>180</v>
      </c>
      <c r="C175" s="79" t="s">
        <v>65</v>
      </c>
      <c r="D175" s="74">
        <f t="shared" ref="D175:D192" si="20">B175/$C$5</f>
        <v>9</v>
      </c>
      <c r="E175" s="91">
        <v>3.7170000000000001</v>
      </c>
      <c r="F175" s="92">
        <v>1.939E-3</v>
      </c>
      <c r="G175" s="88">
        <f t="shared" si="16"/>
        <v>3.7189390000000002</v>
      </c>
      <c r="H175" s="77">
        <v>138.77000000000001</v>
      </c>
      <c r="I175" s="79" t="s">
        <v>66</v>
      </c>
      <c r="J175" s="76">
        <f t="shared" si="13"/>
        <v>138.77000000000001</v>
      </c>
      <c r="K175" s="77">
        <v>4.54</v>
      </c>
      <c r="L175" s="79" t="s">
        <v>66</v>
      </c>
      <c r="M175" s="76">
        <f t="shared" si="17"/>
        <v>4.54</v>
      </c>
      <c r="N175" s="77">
        <v>1.62</v>
      </c>
      <c r="O175" s="79" t="s">
        <v>66</v>
      </c>
      <c r="P175" s="76">
        <f t="shared" si="19"/>
        <v>1.62</v>
      </c>
    </row>
    <row r="176" spans="2:16">
      <c r="B176" s="89">
        <v>200</v>
      </c>
      <c r="C176" s="79" t="s">
        <v>65</v>
      </c>
      <c r="D176" s="74">
        <f t="shared" si="20"/>
        <v>10</v>
      </c>
      <c r="E176" s="91">
        <v>3.4420000000000002</v>
      </c>
      <c r="F176" s="92">
        <v>1.766E-3</v>
      </c>
      <c r="G176" s="88">
        <f t="shared" si="16"/>
        <v>3.4437660000000001</v>
      </c>
      <c r="H176" s="77">
        <v>162.85</v>
      </c>
      <c r="I176" s="79" t="s">
        <v>66</v>
      </c>
      <c r="J176" s="76">
        <f t="shared" si="13"/>
        <v>162.85</v>
      </c>
      <c r="K176" s="77">
        <v>5.69</v>
      </c>
      <c r="L176" s="79" t="s">
        <v>66</v>
      </c>
      <c r="M176" s="76">
        <f t="shared" si="17"/>
        <v>5.69</v>
      </c>
      <c r="N176" s="77">
        <v>1.83</v>
      </c>
      <c r="O176" s="79" t="s">
        <v>66</v>
      </c>
      <c r="P176" s="76">
        <f t="shared" si="19"/>
        <v>1.83</v>
      </c>
    </row>
    <row r="177" spans="1:16">
      <c r="A177" s="4"/>
      <c r="B177" s="89">
        <v>225</v>
      </c>
      <c r="C177" s="79" t="s">
        <v>65</v>
      </c>
      <c r="D177" s="74">
        <f t="shared" si="20"/>
        <v>11.25</v>
      </c>
      <c r="E177" s="91">
        <v>3.1509999999999998</v>
      </c>
      <c r="F177" s="92">
        <v>1.5900000000000001E-3</v>
      </c>
      <c r="G177" s="88">
        <f t="shared" si="16"/>
        <v>3.15259</v>
      </c>
      <c r="H177" s="77">
        <v>195.55</v>
      </c>
      <c r="I177" s="79" t="s">
        <v>66</v>
      </c>
      <c r="J177" s="76">
        <f t="shared" si="13"/>
        <v>195.55</v>
      </c>
      <c r="K177" s="77">
        <v>7.35</v>
      </c>
      <c r="L177" s="79" t="s">
        <v>66</v>
      </c>
      <c r="M177" s="76">
        <f t="shared" si="17"/>
        <v>7.35</v>
      </c>
      <c r="N177" s="77">
        <v>2.12</v>
      </c>
      <c r="O177" s="79" t="s">
        <v>66</v>
      </c>
      <c r="P177" s="76">
        <f t="shared" si="19"/>
        <v>2.12</v>
      </c>
    </row>
    <row r="178" spans="1:16">
      <c r="B178" s="77">
        <v>250</v>
      </c>
      <c r="C178" s="79" t="s">
        <v>65</v>
      </c>
      <c r="D178" s="74">
        <f t="shared" si="20"/>
        <v>12.5</v>
      </c>
      <c r="E178" s="91">
        <v>2.9060000000000001</v>
      </c>
      <c r="F178" s="92">
        <v>1.4480000000000001E-3</v>
      </c>
      <c r="G178" s="88">
        <f t="shared" si="16"/>
        <v>2.907448</v>
      </c>
      <c r="H178" s="77">
        <v>231.13</v>
      </c>
      <c r="I178" s="79" t="s">
        <v>66</v>
      </c>
      <c r="J178" s="76">
        <f t="shared" si="13"/>
        <v>231.13</v>
      </c>
      <c r="K178" s="77">
        <v>8.93</v>
      </c>
      <c r="L178" s="79" t="s">
        <v>66</v>
      </c>
      <c r="M178" s="76">
        <f t="shared" ref="M178:M209" si="21">K178</f>
        <v>8.93</v>
      </c>
      <c r="N178" s="77">
        <v>2.42</v>
      </c>
      <c r="O178" s="79" t="s">
        <v>66</v>
      </c>
      <c r="P178" s="76">
        <f t="shared" si="19"/>
        <v>2.42</v>
      </c>
    </row>
    <row r="179" spans="1:16">
      <c r="B179" s="89">
        <v>275</v>
      </c>
      <c r="C179" s="90" t="s">
        <v>65</v>
      </c>
      <c r="D179" s="74">
        <f t="shared" si="20"/>
        <v>13.75</v>
      </c>
      <c r="E179" s="91">
        <v>2.6970000000000001</v>
      </c>
      <c r="F179" s="92">
        <v>1.33E-3</v>
      </c>
      <c r="G179" s="88">
        <f t="shared" si="16"/>
        <v>2.6983299999999999</v>
      </c>
      <c r="H179" s="77">
        <v>269.58</v>
      </c>
      <c r="I179" s="79" t="s">
        <v>66</v>
      </c>
      <c r="J179" s="76">
        <f t="shared" si="13"/>
        <v>269.58</v>
      </c>
      <c r="K179" s="77">
        <v>10.48</v>
      </c>
      <c r="L179" s="79" t="s">
        <v>66</v>
      </c>
      <c r="M179" s="76">
        <f t="shared" si="21"/>
        <v>10.48</v>
      </c>
      <c r="N179" s="77">
        <v>2.76</v>
      </c>
      <c r="O179" s="79" t="s">
        <v>66</v>
      </c>
      <c r="P179" s="76">
        <f t="shared" si="19"/>
        <v>2.76</v>
      </c>
    </row>
    <row r="180" spans="1:16">
      <c r="B180" s="89">
        <v>300</v>
      </c>
      <c r="C180" s="90" t="s">
        <v>65</v>
      </c>
      <c r="D180" s="74">
        <f t="shared" si="20"/>
        <v>15</v>
      </c>
      <c r="E180" s="91">
        <v>2.5169999999999999</v>
      </c>
      <c r="F180" s="92">
        <v>1.23E-3</v>
      </c>
      <c r="G180" s="88">
        <f t="shared" si="16"/>
        <v>2.51823</v>
      </c>
      <c r="H180" s="77">
        <v>310.91000000000003</v>
      </c>
      <c r="I180" s="79" t="s">
        <v>66</v>
      </c>
      <c r="J180" s="76">
        <f t="shared" si="13"/>
        <v>310.91000000000003</v>
      </c>
      <c r="K180" s="77">
        <v>12.02</v>
      </c>
      <c r="L180" s="79" t="s">
        <v>66</v>
      </c>
      <c r="M180" s="76">
        <f t="shared" si="21"/>
        <v>12.02</v>
      </c>
      <c r="N180" s="77">
        <v>3.11</v>
      </c>
      <c r="O180" s="79" t="s">
        <v>66</v>
      </c>
      <c r="P180" s="76">
        <f t="shared" si="19"/>
        <v>3.11</v>
      </c>
    </row>
    <row r="181" spans="1:16">
      <c r="B181" s="89">
        <v>325</v>
      </c>
      <c r="C181" s="90" t="s">
        <v>65</v>
      </c>
      <c r="D181" s="74">
        <f t="shared" si="20"/>
        <v>16.25</v>
      </c>
      <c r="E181" s="91">
        <v>2.3610000000000002</v>
      </c>
      <c r="F181" s="92">
        <v>1.145E-3</v>
      </c>
      <c r="G181" s="88">
        <f t="shared" si="16"/>
        <v>2.3621450000000004</v>
      </c>
      <c r="H181" s="77">
        <v>355.07</v>
      </c>
      <c r="I181" s="79" t="s">
        <v>66</v>
      </c>
      <c r="J181" s="76">
        <f t="shared" si="13"/>
        <v>355.07</v>
      </c>
      <c r="K181" s="77">
        <v>13.57</v>
      </c>
      <c r="L181" s="79" t="s">
        <v>66</v>
      </c>
      <c r="M181" s="76">
        <f t="shared" si="21"/>
        <v>13.57</v>
      </c>
      <c r="N181" s="77">
        <v>3.49</v>
      </c>
      <c r="O181" s="79" t="s">
        <v>66</v>
      </c>
      <c r="P181" s="76">
        <f t="shared" si="19"/>
        <v>3.49</v>
      </c>
    </row>
    <row r="182" spans="1:16">
      <c r="B182" s="89">
        <v>350</v>
      </c>
      <c r="C182" s="90" t="s">
        <v>65</v>
      </c>
      <c r="D182" s="74">
        <f t="shared" si="20"/>
        <v>17.5</v>
      </c>
      <c r="E182" s="91">
        <v>2.2240000000000002</v>
      </c>
      <c r="F182" s="92">
        <v>1.072E-3</v>
      </c>
      <c r="G182" s="88">
        <f t="shared" si="16"/>
        <v>2.2250720000000004</v>
      </c>
      <c r="H182" s="77">
        <v>402.06</v>
      </c>
      <c r="I182" s="79" t="s">
        <v>66</v>
      </c>
      <c r="J182" s="76">
        <f t="shared" si="13"/>
        <v>402.06</v>
      </c>
      <c r="K182" s="77">
        <v>15.14</v>
      </c>
      <c r="L182" s="79" t="s">
        <v>66</v>
      </c>
      <c r="M182" s="76">
        <f t="shared" si="21"/>
        <v>15.14</v>
      </c>
      <c r="N182" s="77">
        <v>3.9</v>
      </c>
      <c r="O182" s="79" t="s">
        <v>66</v>
      </c>
      <c r="P182" s="76">
        <f t="shared" si="19"/>
        <v>3.9</v>
      </c>
    </row>
    <row r="183" spans="1:16">
      <c r="B183" s="89">
        <v>375</v>
      </c>
      <c r="C183" s="90" t="s">
        <v>65</v>
      </c>
      <c r="D183" s="74">
        <f t="shared" si="20"/>
        <v>18.75</v>
      </c>
      <c r="E183" s="91">
        <v>2.1040000000000001</v>
      </c>
      <c r="F183" s="92">
        <v>1.008E-3</v>
      </c>
      <c r="G183" s="88">
        <f t="shared" si="16"/>
        <v>2.1050080000000002</v>
      </c>
      <c r="H183" s="77">
        <v>451.84</v>
      </c>
      <c r="I183" s="79" t="s">
        <v>66</v>
      </c>
      <c r="J183" s="76">
        <f t="shared" si="13"/>
        <v>451.84</v>
      </c>
      <c r="K183" s="77">
        <v>16.72</v>
      </c>
      <c r="L183" s="79" t="s">
        <v>66</v>
      </c>
      <c r="M183" s="76">
        <f t="shared" si="21"/>
        <v>16.72</v>
      </c>
      <c r="N183" s="77">
        <v>4.33</v>
      </c>
      <c r="O183" s="79" t="s">
        <v>66</v>
      </c>
      <c r="P183" s="76">
        <f t="shared" si="19"/>
        <v>4.33</v>
      </c>
    </row>
    <row r="184" spans="1:16">
      <c r="B184" s="89">
        <v>400</v>
      </c>
      <c r="C184" s="90" t="s">
        <v>65</v>
      </c>
      <c r="D184" s="74">
        <f t="shared" si="20"/>
        <v>20</v>
      </c>
      <c r="E184" s="91">
        <v>1.9970000000000001</v>
      </c>
      <c r="F184" s="92">
        <v>9.5089999999999997E-4</v>
      </c>
      <c r="G184" s="88">
        <f t="shared" si="16"/>
        <v>1.9979509000000002</v>
      </c>
      <c r="H184" s="77">
        <v>504.37</v>
      </c>
      <c r="I184" s="79" t="s">
        <v>66</v>
      </c>
      <c r="J184" s="76">
        <f t="shared" si="13"/>
        <v>504.37</v>
      </c>
      <c r="K184" s="77">
        <v>18.329999999999998</v>
      </c>
      <c r="L184" s="79" t="s">
        <v>66</v>
      </c>
      <c r="M184" s="76">
        <f t="shared" si="21"/>
        <v>18.329999999999998</v>
      </c>
      <c r="N184" s="77">
        <v>4.78</v>
      </c>
      <c r="O184" s="79" t="s">
        <v>66</v>
      </c>
      <c r="P184" s="76">
        <f t="shared" si="19"/>
        <v>4.78</v>
      </c>
    </row>
    <row r="185" spans="1:16">
      <c r="B185" s="89">
        <v>450</v>
      </c>
      <c r="C185" s="90" t="s">
        <v>65</v>
      </c>
      <c r="D185" s="74">
        <f t="shared" si="20"/>
        <v>22.5</v>
      </c>
      <c r="E185" s="91">
        <v>1.8169999999999999</v>
      </c>
      <c r="F185" s="92">
        <v>8.5550000000000003E-4</v>
      </c>
      <c r="G185" s="88">
        <f t="shared" si="16"/>
        <v>1.8178554999999998</v>
      </c>
      <c r="H185" s="77">
        <v>617.42999999999995</v>
      </c>
      <c r="I185" s="79" t="s">
        <v>66</v>
      </c>
      <c r="J185" s="76">
        <f t="shared" ref="J185:J187" si="22">H185</f>
        <v>617.42999999999995</v>
      </c>
      <c r="K185" s="77">
        <v>24.38</v>
      </c>
      <c r="L185" s="79" t="s">
        <v>66</v>
      </c>
      <c r="M185" s="76">
        <f t="shared" si="21"/>
        <v>24.38</v>
      </c>
      <c r="N185" s="77">
        <v>5.75</v>
      </c>
      <c r="O185" s="79" t="s">
        <v>66</v>
      </c>
      <c r="P185" s="76">
        <f t="shared" si="19"/>
        <v>5.75</v>
      </c>
    </row>
    <row r="186" spans="1:16">
      <c r="B186" s="89">
        <v>500</v>
      </c>
      <c r="C186" s="90" t="s">
        <v>65</v>
      </c>
      <c r="D186" s="74">
        <f t="shared" si="20"/>
        <v>25</v>
      </c>
      <c r="E186" s="91">
        <v>1.6739999999999999</v>
      </c>
      <c r="F186" s="92">
        <v>7.7820000000000005E-4</v>
      </c>
      <c r="G186" s="88">
        <f t="shared" si="16"/>
        <v>1.6747782</v>
      </c>
      <c r="H186" s="77">
        <v>740.9</v>
      </c>
      <c r="I186" s="79" t="s">
        <v>66</v>
      </c>
      <c r="J186" s="76">
        <f t="shared" si="22"/>
        <v>740.9</v>
      </c>
      <c r="K186" s="77">
        <v>30.05</v>
      </c>
      <c r="L186" s="79" t="s">
        <v>66</v>
      </c>
      <c r="M186" s="76">
        <f t="shared" si="21"/>
        <v>30.05</v>
      </c>
      <c r="N186" s="77">
        <v>6.8</v>
      </c>
      <c r="O186" s="79" t="s">
        <v>66</v>
      </c>
      <c r="P186" s="76">
        <f t="shared" si="19"/>
        <v>6.8</v>
      </c>
    </row>
    <row r="187" spans="1:16">
      <c r="B187" s="89">
        <v>550</v>
      </c>
      <c r="C187" s="90" t="s">
        <v>65</v>
      </c>
      <c r="D187" s="74">
        <f t="shared" si="20"/>
        <v>27.5</v>
      </c>
      <c r="E187" s="91">
        <v>1.56</v>
      </c>
      <c r="F187" s="92">
        <v>7.1429999999999996E-4</v>
      </c>
      <c r="G187" s="88">
        <f t="shared" si="16"/>
        <v>1.5607143000000001</v>
      </c>
      <c r="H187" s="77">
        <v>874.17</v>
      </c>
      <c r="I187" s="79" t="s">
        <v>66</v>
      </c>
      <c r="J187" s="76">
        <f t="shared" si="22"/>
        <v>874.17</v>
      </c>
      <c r="K187" s="77">
        <v>35.53</v>
      </c>
      <c r="L187" s="79" t="s">
        <v>66</v>
      </c>
      <c r="M187" s="76">
        <f t="shared" si="21"/>
        <v>35.53</v>
      </c>
      <c r="N187" s="77">
        <v>7.93</v>
      </c>
      <c r="O187" s="79" t="s">
        <v>66</v>
      </c>
      <c r="P187" s="76">
        <f t="shared" si="19"/>
        <v>7.93</v>
      </c>
    </row>
    <row r="188" spans="1:16">
      <c r="B188" s="89">
        <v>600</v>
      </c>
      <c r="C188" s="90" t="s">
        <v>65</v>
      </c>
      <c r="D188" s="74">
        <f t="shared" si="20"/>
        <v>30</v>
      </c>
      <c r="E188" s="91">
        <v>1.468</v>
      </c>
      <c r="F188" s="92">
        <v>6.6040000000000001E-4</v>
      </c>
      <c r="G188" s="88">
        <f t="shared" si="16"/>
        <v>1.4686603999999999</v>
      </c>
      <c r="H188" s="77">
        <v>1.02</v>
      </c>
      <c r="I188" s="78" t="s">
        <v>12</v>
      </c>
      <c r="J188" s="76">
        <f t="shared" ref="J188:J190" si="23">H188*1000</f>
        <v>1020</v>
      </c>
      <c r="K188" s="77">
        <v>40.9</v>
      </c>
      <c r="L188" s="79" t="s">
        <v>66</v>
      </c>
      <c r="M188" s="76">
        <f t="shared" si="21"/>
        <v>40.9</v>
      </c>
      <c r="N188" s="77">
        <v>9.14</v>
      </c>
      <c r="O188" s="79" t="s">
        <v>66</v>
      </c>
      <c r="P188" s="76">
        <f t="shared" si="19"/>
        <v>9.14</v>
      </c>
    </row>
    <row r="189" spans="1:16">
      <c r="B189" s="89">
        <v>650</v>
      </c>
      <c r="C189" s="90" t="s">
        <v>65</v>
      </c>
      <c r="D189" s="74">
        <f t="shared" si="20"/>
        <v>32.5</v>
      </c>
      <c r="E189" s="91">
        <v>1.3779999999999999</v>
      </c>
      <c r="F189" s="92">
        <v>6.1450000000000003E-4</v>
      </c>
      <c r="G189" s="88">
        <f t="shared" si="16"/>
        <v>1.3786144999999999</v>
      </c>
      <c r="H189" s="77">
        <v>1.17</v>
      </c>
      <c r="I189" s="79" t="s">
        <v>12</v>
      </c>
      <c r="J189" s="76">
        <f t="shared" si="23"/>
        <v>1170</v>
      </c>
      <c r="K189" s="77">
        <v>46.23</v>
      </c>
      <c r="L189" s="79" t="s">
        <v>66</v>
      </c>
      <c r="M189" s="76">
        <f t="shared" si="21"/>
        <v>46.23</v>
      </c>
      <c r="N189" s="77">
        <v>10.42</v>
      </c>
      <c r="O189" s="79" t="s">
        <v>66</v>
      </c>
      <c r="P189" s="76">
        <f t="shared" si="19"/>
        <v>10.42</v>
      </c>
    </row>
    <row r="190" spans="1:16">
      <c r="B190" s="89">
        <v>700</v>
      </c>
      <c r="C190" s="90" t="s">
        <v>65</v>
      </c>
      <c r="D190" s="74">
        <f t="shared" si="20"/>
        <v>35</v>
      </c>
      <c r="E190" s="91">
        <v>1.3</v>
      </c>
      <c r="F190" s="92">
        <v>5.7470000000000004E-4</v>
      </c>
      <c r="G190" s="88">
        <f t="shared" si="16"/>
        <v>1.3005747000000001</v>
      </c>
      <c r="H190" s="77">
        <v>1.33</v>
      </c>
      <c r="I190" s="79" t="s">
        <v>12</v>
      </c>
      <c r="J190" s="76">
        <f t="shared" si="23"/>
        <v>1330</v>
      </c>
      <c r="K190" s="77">
        <v>51.6</v>
      </c>
      <c r="L190" s="79" t="s">
        <v>66</v>
      </c>
      <c r="M190" s="76">
        <f t="shared" si="21"/>
        <v>51.6</v>
      </c>
      <c r="N190" s="77">
        <v>11.78</v>
      </c>
      <c r="O190" s="79" t="s">
        <v>66</v>
      </c>
      <c r="P190" s="76">
        <f t="shared" ref="P190:P219" si="24">N190</f>
        <v>11.78</v>
      </c>
    </row>
    <row r="191" spans="1:16">
      <c r="B191" s="89">
        <v>800</v>
      </c>
      <c r="C191" s="90" t="s">
        <v>65</v>
      </c>
      <c r="D191" s="74">
        <f t="shared" si="20"/>
        <v>40</v>
      </c>
      <c r="E191" s="91">
        <v>1.17</v>
      </c>
      <c r="F191" s="92">
        <v>5.0940000000000002E-4</v>
      </c>
      <c r="G191" s="88">
        <f t="shared" si="16"/>
        <v>1.1705094</v>
      </c>
      <c r="H191" s="77">
        <v>1.68</v>
      </c>
      <c r="I191" s="79" t="s">
        <v>12</v>
      </c>
      <c r="J191" s="80">
        <f t="shared" ref="J191:J194" si="25">H191*1000</f>
        <v>1680</v>
      </c>
      <c r="K191" s="77">
        <v>71.58</v>
      </c>
      <c r="L191" s="79" t="s">
        <v>66</v>
      </c>
      <c r="M191" s="76">
        <f t="shared" si="21"/>
        <v>71.58</v>
      </c>
      <c r="N191" s="77">
        <v>14.7</v>
      </c>
      <c r="O191" s="79" t="s">
        <v>66</v>
      </c>
      <c r="P191" s="76">
        <f t="shared" si="24"/>
        <v>14.7</v>
      </c>
    </row>
    <row r="192" spans="1:16">
      <c r="B192" s="89">
        <v>900</v>
      </c>
      <c r="C192" s="90" t="s">
        <v>65</v>
      </c>
      <c r="D192" s="74">
        <f t="shared" si="20"/>
        <v>45</v>
      </c>
      <c r="E192" s="91">
        <v>1.0669999999999999</v>
      </c>
      <c r="F192" s="92">
        <v>4.5800000000000002E-4</v>
      </c>
      <c r="G192" s="88">
        <f t="shared" si="16"/>
        <v>1.067458</v>
      </c>
      <c r="H192" s="77">
        <v>2.06</v>
      </c>
      <c r="I192" s="79" t="s">
        <v>12</v>
      </c>
      <c r="J192" s="80">
        <f t="shared" si="25"/>
        <v>2060</v>
      </c>
      <c r="K192" s="77">
        <v>90.13</v>
      </c>
      <c r="L192" s="79" t="s">
        <v>66</v>
      </c>
      <c r="M192" s="76">
        <f t="shared" si="21"/>
        <v>90.13</v>
      </c>
      <c r="N192" s="77">
        <v>17.91</v>
      </c>
      <c r="O192" s="79" t="s">
        <v>66</v>
      </c>
      <c r="P192" s="76">
        <f t="shared" si="24"/>
        <v>17.91</v>
      </c>
    </row>
    <row r="193" spans="2:16">
      <c r="B193" s="89">
        <v>1</v>
      </c>
      <c r="C193" s="93" t="s">
        <v>67</v>
      </c>
      <c r="D193" s="74">
        <f t="shared" ref="D193:D228" si="26">B193*1000/$C$5</f>
        <v>50</v>
      </c>
      <c r="E193" s="91">
        <v>0.98250000000000004</v>
      </c>
      <c r="F193" s="92">
        <v>4.1629999999999998E-4</v>
      </c>
      <c r="G193" s="88">
        <f t="shared" si="16"/>
        <v>0.98291630000000008</v>
      </c>
      <c r="H193" s="77">
        <v>2.48</v>
      </c>
      <c r="I193" s="79" t="s">
        <v>12</v>
      </c>
      <c r="J193" s="80">
        <f t="shared" si="25"/>
        <v>2480</v>
      </c>
      <c r="K193" s="77">
        <v>108.16</v>
      </c>
      <c r="L193" s="79" t="s">
        <v>66</v>
      </c>
      <c r="M193" s="76">
        <f t="shared" si="21"/>
        <v>108.16</v>
      </c>
      <c r="N193" s="77">
        <v>21.38</v>
      </c>
      <c r="O193" s="79" t="s">
        <v>66</v>
      </c>
      <c r="P193" s="76">
        <f t="shared" si="24"/>
        <v>21.38</v>
      </c>
    </row>
    <row r="194" spans="2:16">
      <c r="B194" s="89">
        <v>1.1000000000000001</v>
      </c>
      <c r="C194" s="90" t="s">
        <v>67</v>
      </c>
      <c r="D194" s="74">
        <f t="shared" si="26"/>
        <v>55</v>
      </c>
      <c r="E194" s="91">
        <v>0.91210000000000002</v>
      </c>
      <c r="F194" s="92">
        <v>3.8180000000000001E-4</v>
      </c>
      <c r="G194" s="88">
        <f t="shared" si="16"/>
        <v>0.91248180000000001</v>
      </c>
      <c r="H194" s="77">
        <v>2.94</v>
      </c>
      <c r="I194" s="79" t="s">
        <v>12</v>
      </c>
      <c r="J194" s="80">
        <f t="shared" si="25"/>
        <v>2940</v>
      </c>
      <c r="K194" s="77">
        <v>126.02</v>
      </c>
      <c r="L194" s="79" t="s">
        <v>66</v>
      </c>
      <c r="M194" s="76">
        <f t="shared" si="21"/>
        <v>126.02</v>
      </c>
      <c r="N194" s="77">
        <v>25.12</v>
      </c>
      <c r="O194" s="79" t="s">
        <v>66</v>
      </c>
      <c r="P194" s="76">
        <f t="shared" si="24"/>
        <v>25.12</v>
      </c>
    </row>
    <row r="195" spans="2:16">
      <c r="B195" s="89">
        <v>1.2</v>
      </c>
      <c r="C195" s="90" t="s">
        <v>67</v>
      </c>
      <c r="D195" s="74">
        <f t="shared" si="26"/>
        <v>60</v>
      </c>
      <c r="E195" s="91">
        <v>0.85260000000000002</v>
      </c>
      <c r="F195" s="92">
        <v>3.5290000000000001E-4</v>
      </c>
      <c r="G195" s="88">
        <f t="shared" si="16"/>
        <v>0.85295290000000001</v>
      </c>
      <c r="H195" s="77">
        <v>3.43</v>
      </c>
      <c r="I195" s="79" t="s">
        <v>12</v>
      </c>
      <c r="J195" s="80">
        <f t="shared" ref="J195:J228" si="27">H195*1000</f>
        <v>3430</v>
      </c>
      <c r="K195" s="77">
        <v>143.9</v>
      </c>
      <c r="L195" s="79" t="s">
        <v>66</v>
      </c>
      <c r="M195" s="76">
        <f t="shared" si="21"/>
        <v>143.9</v>
      </c>
      <c r="N195" s="77">
        <v>29.12</v>
      </c>
      <c r="O195" s="79" t="s">
        <v>66</v>
      </c>
      <c r="P195" s="76">
        <f t="shared" si="24"/>
        <v>29.12</v>
      </c>
    </row>
    <row r="196" spans="2:16">
      <c r="B196" s="89">
        <v>1.3</v>
      </c>
      <c r="C196" s="90" t="s">
        <v>67</v>
      </c>
      <c r="D196" s="74">
        <f t="shared" si="26"/>
        <v>65</v>
      </c>
      <c r="E196" s="91">
        <v>0.80149999999999999</v>
      </c>
      <c r="F196" s="92">
        <v>3.2810000000000001E-4</v>
      </c>
      <c r="G196" s="88">
        <f t="shared" si="16"/>
        <v>0.80182810000000004</v>
      </c>
      <c r="H196" s="77">
        <v>3.95</v>
      </c>
      <c r="I196" s="79" t="s">
        <v>12</v>
      </c>
      <c r="J196" s="80">
        <f t="shared" si="27"/>
        <v>3950</v>
      </c>
      <c r="K196" s="77">
        <v>161.87</v>
      </c>
      <c r="L196" s="79" t="s">
        <v>66</v>
      </c>
      <c r="M196" s="76">
        <f t="shared" si="21"/>
        <v>161.87</v>
      </c>
      <c r="N196" s="77">
        <v>33.36</v>
      </c>
      <c r="O196" s="79" t="s">
        <v>66</v>
      </c>
      <c r="P196" s="76">
        <f t="shared" si="24"/>
        <v>33.36</v>
      </c>
    </row>
    <row r="197" spans="2:16">
      <c r="B197" s="89">
        <v>1.4</v>
      </c>
      <c r="C197" s="90" t="s">
        <v>67</v>
      </c>
      <c r="D197" s="74">
        <f t="shared" si="26"/>
        <v>70</v>
      </c>
      <c r="E197" s="91">
        <v>0.7571</v>
      </c>
      <c r="F197" s="92">
        <v>3.0679999999999998E-4</v>
      </c>
      <c r="G197" s="88">
        <f t="shared" si="16"/>
        <v>0.75740680000000005</v>
      </c>
      <c r="H197" s="77">
        <v>4.5</v>
      </c>
      <c r="I197" s="79" t="s">
        <v>12</v>
      </c>
      <c r="J197" s="80">
        <f t="shared" si="27"/>
        <v>4500</v>
      </c>
      <c r="K197" s="77">
        <v>179.98</v>
      </c>
      <c r="L197" s="79" t="s">
        <v>66</v>
      </c>
      <c r="M197" s="76">
        <f t="shared" si="21"/>
        <v>179.98</v>
      </c>
      <c r="N197" s="77">
        <v>37.840000000000003</v>
      </c>
      <c r="O197" s="79" t="s">
        <v>66</v>
      </c>
      <c r="P197" s="76">
        <f t="shared" si="24"/>
        <v>37.840000000000003</v>
      </c>
    </row>
    <row r="198" spans="2:16">
      <c r="B198" s="89">
        <v>1.5</v>
      </c>
      <c r="C198" s="90" t="s">
        <v>67</v>
      </c>
      <c r="D198" s="74">
        <f t="shared" si="26"/>
        <v>75</v>
      </c>
      <c r="E198" s="91">
        <v>0.71830000000000005</v>
      </c>
      <c r="F198" s="92">
        <v>2.8810000000000001E-4</v>
      </c>
      <c r="G198" s="88">
        <f t="shared" si="16"/>
        <v>0.71858810000000006</v>
      </c>
      <c r="H198" s="77">
        <v>5.09</v>
      </c>
      <c r="I198" s="79" t="s">
        <v>12</v>
      </c>
      <c r="J198" s="80">
        <f t="shared" si="27"/>
        <v>5090</v>
      </c>
      <c r="K198" s="77">
        <v>198.25</v>
      </c>
      <c r="L198" s="79" t="s">
        <v>66</v>
      </c>
      <c r="M198" s="76">
        <f t="shared" si="21"/>
        <v>198.25</v>
      </c>
      <c r="N198" s="77">
        <v>42.55</v>
      </c>
      <c r="O198" s="79" t="s">
        <v>66</v>
      </c>
      <c r="P198" s="76">
        <f t="shared" si="24"/>
        <v>42.55</v>
      </c>
    </row>
    <row r="199" spans="2:16">
      <c r="B199" s="89">
        <v>1.6</v>
      </c>
      <c r="C199" s="90" t="s">
        <v>67</v>
      </c>
      <c r="D199" s="74">
        <f t="shared" si="26"/>
        <v>80</v>
      </c>
      <c r="E199" s="91">
        <v>0.68400000000000005</v>
      </c>
      <c r="F199" s="92">
        <v>2.7169999999999999E-4</v>
      </c>
      <c r="G199" s="88">
        <f t="shared" si="16"/>
        <v>0.68427170000000004</v>
      </c>
      <c r="H199" s="77">
        <v>5.7</v>
      </c>
      <c r="I199" s="79" t="s">
        <v>12</v>
      </c>
      <c r="J199" s="80">
        <f t="shared" si="27"/>
        <v>5700</v>
      </c>
      <c r="K199" s="77">
        <v>216.7</v>
      </c>
      <c r="L199" s="79" t="s">
        <v>66</v>
      </c>
      <c r="M199" s="76">
        <f t="shared" si="21"/>
        <v>216.7</v>
      </c>
      <c r="N199" s="77">
        <v>47.49</v>
      </c>
      <c r="O199" s="79" t="s">
        <v>66</v>
      </c>
      <c r="P199" s="76">
        <f t="shared" si="24"/>
        <v>47.49</v>
      </c>
    </row>
    <row r="200" spans="2:16">
      <c r="B200" s="89">
        <v>1.7</v>
      </c>
      <c r="C200" s="90" t="s">
        <v>67</v>
      </c>
      <c r="D200" s="74">
        <f t="shared" si="26"/>
        <v>85</v>
      </c>
      <c r="E200" s="91">
        <v>0.65339999999999998</v>
      </c>
      <c r="F200" s="92">
        <v>2.5710000000000002E-4</v>
      </c>
      <c r="G200" s="88">
        <f t="shared" si="16"/>
        <v>0.65365709999999999</v>
      </c>
      <c r="H200" s="77">
        <v>6.34</v>
      </c>
      <c r="I200" s="79" t="s">
        <v>12</v>
      </c>
      <c r="J200" s="80">
        <f t="shared" si="27"/>
        <v>6340</v>
      </c>
      <c r="K200" s="77">
        <v>235.33</v>
      </c>
      <c r="L200" s="79" t="s">
        <v>66</v>
      </c>
      <c r="M200" s="76">
        <f t="shared" si="21"/>
        <v>235.33</v>
      </c>
      <c r="N200" s="77">
        <v>52.65</v>
      </c>
      <c r="O200" s="79" t="s">
        <v>66</v>
      </c>
      <c r="P200" s="76">
        <f t="shared" si="24"/>
        <v>52.65</v>
      </c>
    </row>
    <row r="201" spans="2:16">
      <c r="B201" s="89">
        <v>1.8</v>
      </c>
      <c r="C201" s="90" t="s">
        <v>67</v>
      </c>
      <c r="D201" s="74">
        <f t="shared" si="26"/>
        <v>90</v>
      </c>
      <c r="E201" s="91">
        <v>0.626</v>
      </c>
      <c r="F201" s="92">
        <v>2.441E-4</v>
      </c>
      <c r="G201" s="88">
        <f t="shared" si="16"/>
        <v>0.62624409999999997</v>
      </c>
      <c r="H201" s="77">
        <v>7.02</v>
      </c>
      <c r="I201" s="79" t="s">
        <v>12</v>
      </c>
      <c r="J201" s="80">
        <f t="shared" si="27"/>
        <v>7020</v>
      </c>
      <c r="K201" s="77">
        <v>254.14</v>
      </c>
      <c r="L201" s="79" t="s">
        <v>66</v>
      </c>
      <c r="M201" s="76">
        <f t="shared" si="21"/>
        <v>254.14</v>
      </c>
      <c r="N201" s="77">
        <v>58.02</v>
      </c>
      <c r="O201" s="79" t="s">
        <v>66</v>
      </c>
      <c r="P201" s="76">
        <f t="shared" si="24"/>
        <v>58.02</v>
      </c>
    </row>
    <row r="202" spans="2:16">
      <c r="B202" s="89">
        <v>2</v>
      </c>
      <c r="C202" s="90" t="s">
        <v>67</v>
      </c>
      <c r="D202" s="74">
        <f t="shared" si="26"/>
        <v>100</v>
      </c>
      <c r="E202" s="91">
        <v>0.57889999999999997</v>
      </c>
      <c r="F202" s="92">
        <v>2.2169999999999999E-4</v>
      </c>
      <c r="G202" s="88">
        <f t="shared" si="16"/>
        <v>0.57912169999999996</v>
      </c>
      <c r="H202" s="77">
        <v>8.4499999999999993</v>
      </c>
      <c r="I202" s="79" t="s">
        <v>12</v>
      </c>
      <c r="J202" s="80">
        <f t="shared" si="27"/>
        <v>8450</v>
      </c>
      <c r="K202" s="77">
        <v>325.41000000000003</v>
      </c>
      <c r="L202" s="79" t="s">
        <v>66</v>
      </c>
      <c r="M202" s="76">
        <f t="shared" si="21"/>
        <v>325.41000000000003</v>
      </c>
      <c r="N202" s="77">
        <v>69.39</v>
      </c>
      <c r="O202" s="79" t="s">
        <v>66</v>
      </c>
      <c r="P202" s="76">
        <f t="shared" si="24"/>
        <v>69.39</v>
      </c>
    </row>
    <row r="203" spans="2:16">
      <c r="B203" s="89">
        <v>2.25</v>
      </c>
      <c r="C203" s="90" t="s">
        <v>67</v>
      </c>
      <c r="D203" s="74">
        <f t="shared" si="26"/>
        <v>112.5</v>
      </c>
      <c r="E203" s="91">
        <v>0.53120000000000001</v>
      </c>
      <c r="F203" s="92">
        <v>1.9909999999999999E-4</v>
      </c>
      <c r="G203" s="88">
        <f t="shared" si="16"/>
        <v>0.53139910000000001</v>
      </c>
      <c r="H203" s="77">
        <v>10.39</v>
      </c>
      <c r="I203" s="79" t="s">
        <v>12</v>
      </c>
      <c r="J203" s="80">
        <f t="shared" si="27"/>
        <v>10390</v>
      </c>
      <c r="K203" s="77">
        <v>426.48</v>
      </c>
      <c r="L203" s="79" t="s">
        <v>66</v>
      </c>
      <c r="M203" s="76">
        <f t="shared" si="21"/>
        <v>426.48</v>
      </c>
      <c r="N203" s="77">
        <v>84.7</v>
      </c>
      <c r="O203" s="79" t="s">
        <v>66</v>
      </c>
      <c r="P203" s="76">
        <f t="shared" si="24"/>
        <v>84.7</v>
      </c>
    </row>
    <row r="204" spans="2:16">
      <c r="B204" s="89">
        <v>2.5</v>
      </c>
      <c r="C204" s="90" t="s">
        <v>67</v>
      </c>
      <c r="D204" s="74">
        <f t="shared" si="26"/>
        <v>125</v>
      </c>
      <c r="E204" s="91">
        <v>0.49249999999999999</v>
      </c>
      <c r="F204" s="92">
        <v>1.8090000000000001E-4</v>
      </c>
      <c r="G204" s="88">
        <f t="shared" si="16"/>
        <v>0.49268089999999998</v>
      </c>
      <c r="H204" s="77">
        <v>12.5</v>
      </c>
      <c r="I204" s="79" t="s">
        <v>12</v>
      </c>
      <c r="J204" s="80">
        <f t="shared" si="27"/>
        <v>12500</v>
      </c>
      <c r="K204" s="77">
        <v>520.83000000000004</v>
      </c>
      <c r="L204" s="79" t="s">
        <v>66</v>
      </c>
      <c r="M204" s="76">
        <f t="shared" si="21"/>
        <v>520.83000000000004</v>
      </c>
      <c r="N204" s="77">
        <v>101.16</v>
      </c>
      <c r="O204" s="79" t="s">
        <v>66</v>
      </c>
      <c r="P204" s="76">
        <f t="shared" si="24"/>
        <v>101.16</v>
      </c>
    </row>
    <row r="205" spans="2:16">
      <c r="B205" s="89">
        <v>2.75</v>
      </c>
      <c r="C205" s="90" t="s">
        <v>67</v>
      </c>
      <c r="D205" s="74">
        <f t="shared" si="26"/>
        <v>137.5</v>
      </c>
      <c r="E205" s="91">
        <v>0.46039999999999998</v>
      </c>
      <c r="F205" s="92">
        <v>1.6579999999999999E-4</v>
      </c>
      <c r="G205" s="88">
        <f t="shared" si="16"/>
        <v>0.46056579999999997</v>
      </c>
      <c r="H205" s="77">
        <v>14.76</v>
      </c>
      <c r="I205" s="79" t="s">
        <v>12</v>
      </c>
      <c r="J205" s="80">
        <f t="shared" si="27"/>
        <v>14760</v>
      </c>
      <c r="K205" s="77">
        <v>611.9</v>
      </c>
      <c r="L205" s="79" t="s">
        <v>66</v>
      </c>
      <c r="M205" s="76">
        <f t="shared" si="21"/>
        <v>611.9</v>
      </c>
      <c r="N205" s="77">
        <v>118.7</v>
      </c>
      <c r="O205" s="79" t="s">
        <v>66</v>
      </c>
      <c r="P205" s="76">
        <f t="shared" si="24"/>
        <v>118.7</v>
      </c>
    </row>
    <row r="206" spans="2:16">
      <c r="B206" s="89">
        <v>3</v>
      </c>
      <c r="C206" s="90" t="s">
        <v>67</v>
      </c>
      <c r="D206" s="74">
        <f t="shared" si="26"/>
        <v>150</v>
      </c>
      <c r="E206" s="91">
        <v>0.4335</v>
      </c>
      <c r="F206" s="92">
        <v>1.5310000000000001E-4</v>
      </c>
      <c r="G206" s="88">
        <f t="shared" si="16"/>
        <v>0.43365310000000001</v>
      </c>
      <c r="H206" s="77">
        <v>17.170000000000002</v>
      </c>
      <c r="I206" s="79" t="s">
        <v>12</v>
      </c>
      <c r="J206" s="80">
        <f t="shared" si="27"/>
        <v>17170</v>
      </c>
      <c r="K206" s="77">
        <v>701.2</v>
      </c>
      <c r="L206" s="79" t="s">
        <v>66</v>
      </c>
      <c r="M206" s="76">
        <f t="shared" si="21"/>
        <v>701.2</v>
      </c>
      <c r="N206" s="77">
        <v>137.26</v>
      </c>
      <c r="O206" s="79" t="s">
        <v>66</v>
      </c>
      <c r="P206" s="76">
        <f t="shared" si="24"/>
        <v>137.26</v>
      </c>
    </row>
    <row r="207" spans="2:16">
      <c r="B207" s="89">
        <v>3.25</v>
      </c>
      <c r="C207" s="90" t="s">
        <v>67</v>
      </c>
      <c r="D207" s="74">
        <f t="shared" si="26"/>
        <v>162.5</v>
      </c>
      <c r="E207" s="91">
        <v>0.41049999999999998</v>
      </c>
      <c r="F207" s="92">
        <v>1.4229999999999999E-4</v>
      </c>
      <c r="G207" s="88">
        <f t="shared" si="16"/>
        <v>0.41064229999999996</v>
      </c>
      <c r="H207" s="77">
        <v>19.72</v>
      </c>
      <c r="I207" s="79" t="s">
        <v>12</v>
      </c>
      <c r="J207" s="80">
        <f t="shared" si="27"/>
        <v>19720</v>
      </c>
      <c r="K207" s="77">
        <v>789.48</v>
      </c>
      <c r="L207" s="79" t="s">
        <v>66</v>
      </c>
      <c r="M207" s="76">
        <f t="shared" si="21"/>
        <v>789.48</v>
      </c>
      <c r="N207" s="77">
        <v>156.76</v>
      </c>
      <c r="O207" s="79" t="s">
        <v>66</v>
      </c>
      <c r="P207" s="76">
        <f t="shared" si="24"/>
        <v>156.76</v>
      </c>
    </row>
    <row r="208" spans="2:16">
      <c r="B208" s="89">
        <v>3.5</v>
      </c>
      <c r="C208" s="90" t="s">
        <v>67</v>
      </c>
      <c r="D208" s="74">
        <f t="shared" si="26"/>
        <v>175</v>
      </c>
      <c r="E208" s="91">
        <v>0.3906</v>
      </c>
      <c r="F208" s="92">
        <v>1.329E-4</v>
      </c>
      <c r="G208" s="88">
        <f t="shared" si="16"/>
        <v>0.39073289999999999</v>
      </c>
      <c r="H208" s="77">
        <v>22.41</v>
      </c>
      <c r="I208" s="79" t="s">
        <v>12</v>
      </c>
      <c r="J208" s="80">
        <f t="shared" si="27"/>
        <v>22410</v>
      </c>
      <c r="K208" s="77">
        <v>877.14</v>
      </c>
      <c r="L208" s="79" t="s">
        <v>66</v>
      </c>
      <c r="M208" s="76">
        <f t="shared" si="21"/>
        <v>877.14</v>
      </c>
      <c r="N208" s="77">
        <v>177.16</v>
      </c>
      <c r="O208" s="79" t="s">
        <v>66</v>
      </c>
      <c r="P208" s="76">
        <f t="shared" si="24"/>
        <v>177.16</v>
      </c>
    </row>
    <row r="209" spans="2:16">
      <c r="B209" s="89">
        <v>3.75</v>
      </c>
      <c r="C209" s="90" t="s">
        <v>67</v>
      </c>
      <c r="D209" s="74">
        <f t="shared" si="26"/>
        <v>187.5</v>
      </c>
      <c r="E209" s="91">
        <v>0.37330000000000002</v>
      </c>
      <c r="F209" s="92">
        <v>1.248E-4</v>
      </c>
      <c r="G209" s="88">
        <f t="shared" si="16"/>
        <v>0.3734248</v>
      </c>
      <c r="H209" s="77">
        <v>25.23</v>
      </c>
      <c r="I209" s="79" t="s">
        <v>12</v>
      </c>
      <c r="J209" s="80">
        <f t="shared" si="27"/>
        <v>25230</v>
      </c>
      <c r="K209" s="77">
        <v>964.41</v>
      </c>
      <c r="L209" s="79" t="s">
        <v>66</v>
      </c>
      <c r="M209" s="76">
        <f t="shared" si="21"/>
        <v>964.41</v>
      </c>
      <c r="N209" s="77">
        <v>198.4</v>
      </c>
      <c r="O209" s="79" t="s">
        <v>66</v>
      </c>
      <c r="P209" s="76">
        <f t="shared" si="24"/>
        <v>198.4</v>
      </c>
    </row>
    <row r="210" spans="2:16">
      <c r="B210" s="89">
        <v>4</v>
      </c>
      <c r="C210" s="90" t="s">
        <v>67</v>
      </c>
      <c r="D210" s="74">
        <f t="shared" si="26"/>
        <v>200</v>
      </c>
      <c r="E210" s="91">
        <v>0.35809999999999997</v>
      </c>
      <c r="F210" s="92">
        <v>1.176E-4</v>
      </c>
      <c r="G210" s="88">
        <f t="shared" si="16"/>
        <v>0.35821759999999997</v>
      </c>
      <c r="H210" s="77">
        <v>28.18</v>
      </c>
      <c r="I210" s="79" t="s">
        <v>12</v>
      </c>
      <c r="J210" s="80">
        <f t="shared" si="27"/>
        <v>28180</v>
      </c>
      <c r="K210" s="77">
        <v>1.05</v>
      </c>
      <c r="L210" s="78" t="s">
        <v>12</v>
      </c>
      <c r="M210" s="76">
        <f t="shared" ref="M210:M216" si="28">K210*1000</f>
        <v>1050</v>
      </c>
      <c r="N210" s="77">
        <v>220.44</v>
      </c>
      <c r="O210" s="79" t="s">
        <v>66</v>
      </c>
      <c r="P210" s="76">
        <f t="shared" si="24"/>
        <v>220.44</v>
      </c>
    </row>
    <row r="211" spans="2:16">
      <c r="B211" s="89">
        <v>4.5</v>
      </c>
      <c r="C211" s="90" t="s">
        <v>67</v>
      </c>
      <c r="D211" s="74">
        <f t="shared" si="26"/>
        <v>225</v>
      </c>
      <c r="E211" s="91">
        <v>0.33250000000000002</v>
      </c>
      <c r="F211" s="92">
        <v>1.0560000000000001E-4</v>
      </c>
      <c r="G211" s="88">
        <f t="shared" si="16"/>
        <v>0.3326056</v>
      </c>
      <c r="H211" s="77">
        <v>34.42</v>
      </c>
      <c r="I211" s="79" t="s">
        <v>12</v>
      </c>
      <c r="J211" s="80">
        <f t="shared" si="27"/>
        <v>34420</v>
      </c>
      <c r="K211" s="77">
        <v>1.37</v>
      </c>
      <c r="L211" s="79" t="s">
        <v>12</v>
      </c>
      <c r="M211" s="80">
        <f t="shared" si="28"/>
        <v>1370</v>
      </c>
      <c r="N211" s="77">
        <v>266.72000000000003</v>
      </c>
      <c r="O211" s="79" t="s">
        <v>66</v>
      </c>
      <c r="P211" s="76">
        <f t="shared" si="24"/>
        <v>266.72000000000003</v>
      </c>
    </row>
    <row r="212" spans="2:16">
      <c r="B212" s="89">
        <v>5</v>
      </c>
      <c r="C212" s="90" t="s">
        <v>67</v>
      </c>
      <c r="D212" s="74">
        <f t="shared" si="26"/>
        <v>250</v>
      </c>
      <c r="E212" s="91">
        <v>0.312</v>
      </c>
      <c r="F212" s="92">
        <v>9.5849999999999999E-5</v>
      </c>
      <c r="G212" s="88">
        <f t="shared" si="16"/>
        <v>0.31209585000000001</v>
      </c>
      <c r="H212" s="77">
        <v>41.11</v>
      </c>
      <c r="I212" s="79" t="s">
        <v>12</v>
      </c>
      <c r="J212" s="80">
        <f t="shared" si="27"/>
        <v>41110</v>
      </c>
      <c r="K212" s="77">
        <v>1.67</v>
      </c>
      <c r="L212" s="79" t="s">
        <v>12</v>
      </c>
      <c r="M212" s="80">
        <f t="shared" si="28"/>
        <v>1670</v>
      </c>
      <c r="N212" s="77">
        <v>315.64</v>
      </c>
      <c r="O212" s="79" t="s">
        <v>66</v>
      </c>
      <c r="P212" s="76">
        <f t="shared" si="24"/>
        <v>315.64</v>
      </c>
    </row>
    <row r="213" spans="2:16">
      <c r="B213" s="89">
        <v>5.5</v>
      </c>
      <c r="C213" s="90" t="s">
        <v>67</v>
      </c>
      <c r="D213" s="74">
        <f t="shared" si="26"/>
        <v>275</v>
      </c>
      <c r="E213" s="91">
        <v>0.29509999999999997</v>
      </c>
      <c r="F213" s="92">
        <v>8.7810000000000001E-5</v>
      </c>
      <c r="G213" s="88">
        <f t="shared" ref="G213:G228" si="29">E213+F213</f>
        <v>0.29518780999999999</v>
      </c>
      <c r="H213" s="77">
        <v>48.21</v>
      </c>
      <c r="I213" s="79" t="s">
        <v>12</v>
      </c>
      <c r="J213" s="80">
        <f t="shared" si="27"/>
        <v>48210</v>
      </c>
      <c r="K213" s="77">
        <v>1.95</v>
      </c>
      <c r="L213" s="79" t="s">
        <v>12</v>
      </c>
      <c r="M213" s="80">
        <f t="shared" si="28"/>
        <v>1950</v>
      </c>
      <c r="N213" s="77">
        <v>366.92</v>
      </c>
      <c r="O213" s="79" t="s">
        <v>66</v>
      </c>
      <c r="P213" s="76">
        <f t="shared" si="24"/>
        <v>366.92</v>
      </c>
    </row>
    <row r="214" spans="2:16">
      <c r="B214" s="89">
        <v>6</v>
      </c>
      <c r="C214" s="90" t="s">
        <v>67</v>
      </c>
      <c r="D214" s="74">
        <f t="shared" si="26"/>
        <v>300</v>
      </c>
      <c r="E214" s="91">
        <v>0.28100000000000003</v>
      </c>
      <c r="F214" s="92">
        <v>8.106E-5</v>
      </c>
      <c r="G214" s="88">
        <f t="shared" si="29"/>
        <v>0.28108106000000005</v>
      </c>
      <c r="H214" s="77">
        <v>55.69</v>
      </c>
      <c r="I214" s="79" t="s">
        <v>12</v>
      </c>
      <c r="J214" s="80">
        <f t="shared" si="27"/>
        <v>55690</v>
      </c>
      <c r="K214" s="77">
        <v>2.2200000000000002</v>
      </c>
      <c r="L214" s="79" t="s">
        <v>12</v>
      </c>
      <c r="M214" s="80">
        <f t="shared" si="28"/>
        <v>2220</v>
      </c>
      <c r="N214" s="77">
        <v>420.29</v>
      </c>
      <c r="O214" s="79" t="s">
        <v>66</v>
      </c>
      <c r="P214" s="76">
        <f t="shared" si="24"/>
        <v>420.29</v>
      </c>
    </row>
    <row r="215" spans="2:16">
      <c r="B215" s="89">
        <v>6.5</v>
      </c>
      <c r="C215" s="90" t="s">
        <v>67</v>
      </c>
      <c r="D215" s="74">
        <f t="shared" si="26"/>
        <v>325</v>
      </c>
      <c r="E215" s="91">
        <v>0.26910000000000001</v>
      </c>
      <c r="F215" s="92">
        <v>7.5309999999999996E-5</v>
      </c>
      <c r="G215" s="88">
        <f t="shared" si="29"/>
        <v>0.26917531</v>
      </c>
      <c r="H215" s="77">
        <v>63.52</v>
      </c>
      <c r="I215" s="79" t="s">
        <v>12</v>
      </c>
      <c r="J215" s="80">
        <f t="shared" si="27"/>
        <v>63520</v>
      </c>
      <c r="K215" s="77">
        <v>2.48</v>
      </c>
      <c r="L215" s="79" t="s">
        <v>12</v>
      </c>
      <c r="M215" s="80">
        <f t="shared" si="28"/>
        <v>2480</v>
      </c>
      <c r="N215" s="77">
        <v>475.51</v>
      </c>
      <c r="O215" s="79" t="s">
        <v>66</v>
      </c>
      <c r="P215" s="76">
        <f t="shared" si="24"/>
        <v>475.51</v>
      </c>
    </row>
    <row r="216" spans="2:16">
      <c r="B216" s="89">
        <v>7</v>
      </c>
      <c r="C216" s="90" t="s">
        <v>67</v>
      </c>
      <c r="D216" s="74">
        <f t="shared" si="26"/>
        <v>350</v>
      </c>
      <c r="E216" s="91">
        <v>0.25879999999999997</v>
      </c>
      <c r="F216" s="92">
        <v>7.0339999999999994E-5</v>
      </c>
      <c r="G216" s="88">
        <f t="shared" si="29"/>
        <v>0.25887033999999998</v>
      </c>
      <c r="H216" s="77">
        <v>71.680000000000007</v>
      </c>
      <c r="I216" s="79" t="s">
        <v>12</v>
      </c>
      <c r="J216" s="80">
        <f t="shared" si="27"/>
        <v>71680</v>
      </c>
      <c r="K216" s="77">
        <v>2.74</v>
      </c>
      <c r="L216" s="79" t="s">
        <v>12</v>
      </c>
      <c r="M216" s="80">
        <f t="shared" si="28"/>
        <v>2740</v>
      </c>
      <c r="N216" s="77">
        <v>532.36</v>
      </c>
      <c r="O216" s="79" t="s">
        <v>66</v>
      </c>
      <c r="P216" s="76">
        <f t="shared" si="24"/>
        <v>532.36</v>
      </c>
    </row>
    <row r="217" spans="2:16">
      <c r="B217" s="89">
        <v>8</v>
      </c>
      <c r="C217" s="90" t="s">
        <v>67</v>
      </c>
      <c r="D217" s="74">
        <f t="shared" si="26"/>
        <v>400</v>
      </c>
      <c r="E217" s="91">
        <v>0.2422</v>
      </c>
      <c r="F217" s="92">
        <v>6.2199999999999994E-5</v>
      </c>
      <c r="G217" s="88">
        <f t="shared" si="29"/>
        <v>0.24226220000000001</v>
      </c>
      <c r="H217" s="77">
        <v>88.89</v>
      </c>
      <c r="I217" s="79" t="s">
        <v>12</v>
      </c>
      <c r="J217" s="80">
        <f t="shared" si="27"/>
        <v>88890</v>
      </c>
      <c r="K217" s="77">
        <v>3.67</v>
      </c>
      <c r="L217" s="79" t="s">
        <v>12</v>
      </c>
      <c r="M217" s="80">
        <f>K217*1000</f>
        <v>3670</v>
      </c>
      <c r="N217" s="77">
        <v>650.30999999999995</v>
      </c>
      <c r="O217" s="79" t="s">
        <v>66</v>
      </c>
      <c r="P217" s="76">
        <f t="shared" si="24"/>
        <v>650.30999999999995</v>
      </c>
    </row>
    <row r="218" spans="2:16">
      <c r="B218" s="89">
        <v>9</v>
      </c>
      <c r="C218" s="90" t="s">
        <v>67</v>
      </c>
      <c r="D218" s="74">
        <f t="shared" si="26"/>
        <v>450</v>
      </c>
      <c r="E218" s="91">
        <v>0.22939999999999999</v>
      </c>
      <c r="F218" s="92">
        <v>5.5800000000000001E-5</v>
      </c>
      <c r="G218" s="88">
        <f t="shared" si="29"/>
        <v>0.22945579999999999</v>
      </c>
      <c r="H218" s="77">
        <v>107.17</v>
      </c>
      <c r="I218" s="79" t="s">
        <v>12</v>
      </c>
      <c r="J218" s="80">
        <f t="shared" si="27"/>
        <v>107170</v>
      </c>
      <c r="K218" s="77">
        <v>4.49</v>
      </c>
      <c r="L218" s="79" t="s">
        <v>12</v>
      </c>
      <c r="M218" s="80">
        <f t="shared" ref="M218:M228" si="30">K218*1000</f>
        <v>4490</v>
      </c>
      <c r="N218" s="77">
        <v>772.82</v>
      </c>
      <c r="O218" s="79" t="s">
        <v>66</v>
      </c>
      <c r="P218" s="76">
        <f t="shared" si="24"/>
        <v>772.82</v>
      </c>
    </row>
    <row r="219" spans="2:16">
      <c r="B219" s="89">
        <v>10</v>
      </c>
      <c r="C219" s="90" t="s">
        <v>67</v>
      </c>
      <c r="D219" s="74">
        <f t="shared" si="26"/>
        <v>500</v>
      </c>
      <c r="E219" s="91">
        <v>0.21920000000000001</v>
      </c>
      <c r="F219" s="92">
        <v>5.0630000000000001E-5</v>
      </c>
      <c r="G219" s="88">
        <f t="shared" si="29"/>
        <v>0.21925063</v>
      </c>
      <c r="H219" s="77">
        <v>126.38</v>
      </c>
      <c r="I219" s="79" t="s">
        <v>12</v>
      </c>
      <c r="J219" s="80">
        <f t="shared" si="27"/>
        <v>126380</v>
      </c>
      <c r="K219" s="77">
        <v>5.25</v>
      </c>
      <c r="L219" s="79" t="s">
        <v>12</v>
      </c>
      <c r="M219" s="80">
        <f t="shared" si="30"/>
        <v>5250</v>
      </c>
      <c r="N219" s="77">
        <v>898.84</v>
      </c>
      <c r="O219" s="79" t="s">
        <v>66</v>
      </c>
      <c r="P219" s="76">
        <f t="shared" si="24"/>
        <v>898.84</v>
      </c>
    </row>
    <row r="220" spans="2:16">
      <c r="B220" s="89">
        <v>11</v>
      </c>
      <c r="C220" s="90" t="s">
        <v>67</v>
      </c>
      <c r="D220" s="74">
        <f t="shared" si="26"/>
        <v>550</v>
      </c>
      <c r="E220" s="91">
        <v>0.21099999999999999</v>
      </c>
      <c r="F220" s="92">
        <v>4.6369999999999998E-5</v>
      </c>
      <c r="G220" s="88">
        <f t="shared" si="29"/>
        <v>0.21104636999999998</v>
      </c>
      <c r="H220" s="77">
        <v>146.41</v>
      </c>
      <c r="I220" s="79" t="s">
        <v>12</v>
      </c>
      <c r="J220" s="80">
        <f t="shared" si="27"/>
        <v>146410</v>
      </c>
      <c r="K220" s="77">
        <v>5.97</v>
      </c>
      <c r="L220" s="79" t="s">
        <v>12</v>
      </c>
      <c r="M220" s="80">
        <f t="shared" si="30"/>
        <v>5970</v>
      </c>
      <c r="N220" s="77">
        <v>1.03</v>
      </c>
      <c r="O220" s="78" t="s">
        <v>12</v>
      </c>
      <c r="P220" s="76">
        <f>N220*1000</f>
        <v>1030</v>
      </c>
    </row>
    <row r="221" spans="2:16">
      <c r="B221" s="89">
        <v>12</v>
      </c>
      <c r="C221" s="90" t="s">
        <v>67</v>
      </c>
      <c r="D221" s="74">
        <f t="shared" si="26"/>
        <v>600</v>
      </c>
      <c r="E221" s="91">
        <v>0.20430000000000001</v>
      </c>
      <c r="F221" s="92">
        <v>4.2790000000000002E-5</v>
      </c>
      <c r="G221" s="88">
        <f t="shared" si="29"/>
        <v>0.20434279</v>
      </c>
      <c r="H221" s="77">
        <v>167.16</v>
      </c>
      <c r="I221" s="79" t="s">
        <v>12</v>
      </c>
      <c r="J221" s="80">
        <f t="shared" si="27"/>
        <v>167160</v>
      </c>
      <c r="K221" s="77">
        <v>6.66</v>
      </c>
      <c r="L221" s="79" t="s">
        <v>12</v>
      </c>
      <c r="M221" s="80">
        <f t="shared" si="30"/>
        <v>6660</v>
      </c>
      <c r="N221" s="77">
        <v>1.1599999999999999</v>
      </c>
      <c r="O221" s="79" t="s">
        <v>12</v>
      </c>
      <c r="P221" s="76">
        <f t="shared" ref="P221:P228" si="31">N221*1000</f>
        <v>1160</v>
      </c>
    </row>
    <row r="222" spans="2:16">
      <c r="B222" s="89">
        <v>13</v>
      </c>
      <c r="C222" s="90" t="s">
        <v>67</v>
      </c>
      <c r="D222" s="74">
        <f t="shared" si="26"/>
        <v>650</v>
      </c>
      <c r="E222" s="91">
        <v>0.19869999999999999</v>
      </c>
      <c r="F222" s="92">
        <v>3.9740000000000002E-5</v>
      </c>
      <c r="G222" s="88">
        <f t="shared" si="29"/>
        <v>0.19873974</v>
      </c>
      <c r="H222" s="77">
        <v>188.54</v>
      </c>
      <c r="I222" s="79" t="s">
        <v>12</v>
      </c>
      <c r="J222" s="80">
        <f t="shared" si="27"/>
        <v>188540</v>
      </c>
      <c r="K222" s="77">
        <v>7.31</v>
      </c>
      <c r="L222" s="79" t="s">
        <v>12</v>
      </c>
      <c r="M222" s="80">
        <f t="shared" si="30"/>
        <v>7310</v>
      </c>
      <c r="N222" s="77">
        <v>1.29</v>
      </c>
      <c r="O222" s="79" t="s">
        <v>12</v>
      </c>
      <c r="P222" s="76">
        <f t="shared" si="31"/>
        <v>1290</v>
      </c>
    </row>
    <row r="223" spans="2:16">
      <c r="B223" s="89">
        <v>14</v>
      </c>
      <c r="C223" s="90" t="s">
        <v>67</v>
      </c>
      <c r="D223" s="74">
        <f t="shared" si="26"/>
        <v>700</v>
      </c>
      <c r="E223" s="91">
        <v>0.19400000000000001</v>
      </c>
      <c r="F223" s="92">
        <v>3.7110000000000002E-5</v>
      </c>
      <c r="G223" s="88">
        <f t="shared" si="29"/>
        <v>0.19403711000000001</v>
      </c>
      <c r="H223" s="77">
        <v>210.48</v>
      </c>
      <c r="I223" s="79" t="s">
        <v>12</v>
      </c>
      <c r="J223" s="80">
        <f t="shared" si="27"/>
        <v>210480</v>
      </c>
      <c r="K223" s="77">
        <v>7.95</v>
      </c>
      <c r="L223" s="79" t="s">
        <v>12</v>
      </c>
      <c r="M223" s="80">
        <f t="shared" si="30"/>
        <v>7950</v>
      </c>
      <c r="N223" s="77">
        <v>1.42</v>
      </c>
      <c r="O223" s="79" t="s">
        <v>12</v>
      </c>
      <c r="P223" s="76">
        <f t="shared" si="31"/>
        <v>1420</v>
      </c>
    </row>
    <row r="224" spans="2:16">
      <c r="B224" s="89">
        <v>15</v>
      </c>
      <c r="C224" s="90" t="s">
        <v>67</v>
      </c>
      <c r="D224" s="74">
        <f t="shared" si="26"/>
        <v>750</v>
      </c>
      <c r="E224" s="91">
        <v>0.18990000000000001</v>
      </c>
      <c r="F224" s="92">
        <v>3.481E-5</v>
      </c>
      <c r="G224" s="88">
        <f t="shared" si="29"/>
        <v>0.18993481000000001</v>
      </c>
      <c r="H224" s="77">
        <v>232.93</v>
      </c>
      <c r="I224" s="79" t="s">
        <v>12</v>
      </c>
      <c r="J224" s="80">
        <f t="shared" si="27"/>
        <v>232930</v>
      </c>
      <c r="K224" s="77">
        <v>8.56</v>
      </c>
      <c r="L224" s="79" t="s">
        <v>12</v>
      </c>
      <c r="M224" s="80">
        <f t="shared" si="30"/>
        <v>8560</v>
      </c>
      <c r="N224" s="77">
        <v>1.56</v>
      </c>
      <c r="O224" s="79" t="s">
        <v>12</v>
      </c>
      <c r="P224" s="76">
        <f t="shared" si="31"/>
        <v>1560</v>
      </c>
    </row>
    <row r="225" spans="1:16">
      <c r="B225" s="89">
        <v>16</v>
      </c>
      <c r="C225" s="90" t="s">
        <v>67</v>
      </c>
      <c r="D225" s="74">
        <f t="shared" si="26"/>
        <v>800</v>
      </c>
      <c r="E225" s="91">
        <v>0.1865</v>
      </c>
      <c r="F225" s="92">
        <v>3.2790000000000003E-5</v>
      </c>
      <c r="G225" s="88">
        <f t="shared" si="29"/>
        <v>0.18653279</v>
      </c>
      <c r="H225" s="77">
        <v>255.81</v>
      </c>
      <c r="I225" s="79" t="s">
        <v>12</v>
      </c>
      <c r="J225" s="80">
        <f t="shared" si="27"/>
        <v>255810</v>
      </c>
      <c r="K225" s="77">
        <v>9.16</v>
      </c>
      <c r="L225" s="79" t="s">
        <v>12</v>
      </c>
      <c r="M225" s="80">
        <f t="shared" si="30"/>
        <v>9160</v>
      </c>
      <c r="N225" s="77">
        <v>1.69</v>
      </c>
      <c r="O225" s="79" t="s">
        <v>12</v>
      </c>
      <c r="P225" s="76">
        <f t="shared" si="31"/>
        <v>1690</v>
      </c>
    </row>
    <row r="226" spans="1:16">
      <c r="B226" s="89">
        <v>17</v>
      </c>
      <c r="C226" s="90" t="s">
        <v>67</v>
      </c>
      <c r="D226" s="74">
        <f t="shared" si="26"/>
        <v>850</v>
      </c>
      <c r="E226" s="91">
        <v>0.18360000000000001</v>
      </c>
      <c r="F226" s="92">
        <v>3.1000000000000001E-5</v>
      </c>
      <c r="G226" s="88">
        <f t="shared" si="29"/>
        <v>0.18363100000000002</v>
      </c>
      <c r="H226" s="77">
        <v>279.08999999999997</v>
      </c>
      <c r="I226" s="79" t="s">
        <v>12</v>
      </c>
      <c r="J226" s="80">
        <f t="shared" si="27"/>
        <v>279090</v>
      </c>
      <c r="K226" s="77">
        <v>9.74</v>
      </c>
      <c r="L226" s="79" t="s">
        <v>12</v>
      </c>
      <c r="M226" s="80">
        <f t="shared" si="30"/>
        <v>9740</v>
      </c>
      <c r="N226" s="77">
        <v>1.82</v>
      </c>
      <c r="O226" s="79" t="s">
        <v>12</v>
      </c>
      <c r="P226" s="76">
        <f t="shared" si="31"/>
        <v>1820</v>
      </c>
    </row>
    <row r="227" spans="1:16">
      <c r="B227" s="89">
        <v>18</v>
      </c>
      <c r="C227" s="90" t="s">
        <v>67</v>
      </c>
      <c r="D227" s="74">
        <f t="shared" si="26"/>
        <v>900</v>
      </c>
      <c r="E227" s="91">
        <v>0.18099999999999999</v>
      </c>
      <c r="F227" s="92">
        <v>2.94E-5</v>
      </c>
      <c r="G227" s="88">
        <f t="shared" si="29"/>
        <v>0.18102940000000001</v>
      </c>
      <c r="H227" s="77">
        <v>302.73</v>
      </c>
      <c r="I227" s="79" t="s">
        <v>12</v>
      </c>
      <c r="J227" s="80">
        <f t="shared" si="27"/>
        <v>302730</v>
      </c>
      <c r="K227" s="77">
        <v>10.3</v>
      </c>
      <c r="L227" s="79" t="s">
        <v>12</v>
      </c>
      <c r="M227" s="80">
        <f t="shared" si="30"/>
        <v>10300</v>
      </c>
      <c r="N227" s="77">
        <v>1.96</v>
      </c>
      <c r="O227" s="79" t="s">
        <v>12</v>
      </c>
      <c r="P227" s="76">
        <f t="shared" si="31"/>
        <v>1960</v>
      </c>
    </row>
    <row r="228" spans="1:16">
      <c r="A228" s="4">
        <v>228</v>
      </c>
      <c r="B228" s="89">
        <v>20</v>
      </c>
      <c r="C228" s="90" t="s">
        <v>67</v>
      </c>
      <c r="D228" s="74">
        <f t="shared" si="26"/>
        <v>1000</v>
      </c>
      <c r="E228" s="91">
        <v>0.17680000000000001</v>
      </c>
      <c r="F228" s="92">
        <v>2.667E-5</v>
      </c>
      <c r="G228" s="88">
        <f t="shared" si="29"/>
        <v>0.17682667000000002</v>
      </c>
      <c r="H228" s="77">
        <v>350.89</v>
      </c>
      <c r="I228" s="79" t="s">
        <v>12</v>
      </c>
      <c r="J228" s="80">
        <f t="shared" si="27"/>
        <v>350890</v>
      </c>
      <c r="K228" s="77">
        <v>12.35</v>
      </c>
      <c r="L228" s="79" t="s">
        <v>12</v>
      </c>
      <c r="M228" s="80">
        <f t="shared" si="30"/>
        <v>12350</v>
      </c>
      <c r="N228" s="77">
        <v>2.2200000000000002</v>
      </c>
      <c r="O228" s="79" t="s">
        <v>12</v>
      </c>
      <c r="P228" s="76">
        <f t="shared" si="31"/>
        <v>2220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Y228"/>
  <sheetViews>
    <sheetView zoomScale="70" zoomScaleNormal="70" workbookViewId="0">
      <selection activeCell="F3" sqref="F3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12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3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13</v>
      </c>
      <c r="F2" s="7"/>
      <c r="G2" s="7"/>
      <c r="L2" s="5" t="s">
        <v>14</v>
      </c>
      <c r="M2" s="8"/>
      <c r="N2" s="9" t="s">
        <v>15</v>
      </c>
      <c r="R2" s="46"/>
      <c r="S2" s="132"/>
      <c r="T2" s="25"/>
      <c r="U2" s="46"/>
      <c r="V2" s="133"/>
      <c r="W2" s="25"/>
      <c r="X2" s="25"/>
      <c r="Y2" s="25"/>
    </row>
    <row r="3" spans="1:25">
      <c r="A3" s="4">
        <v>3</v>
      </c>
      <c r="B3" s="12" t="s">
        <v>16</v>
      </c>
      <c r="C3" s="13" t="s">
        <v>17</v>
      </c>
      <c r="E3" s="12" t="s">
        <v>113</v>
      </c>
      <c r="F3" s="190"/>
      <c r="G3" s="14" t="s">
        <v>18</v>
      </c>
      <c r="H3" s="14"/>
      <c r="I3" s="14"/>
      <c r="K3" s="15"/>
      <c r="L3" s="5" t="s">
        <v>19</v>
      </c>
      <c r="M3" s="16"/>
      <c r="N3" s="9" t="s">
        <v>20</v>
      </c>
      <c r="O3" s="9"/>
      <c r="R3" s="25"/>
      <c r="S3" s="25"/>
      <c r="T3" s="25"/>
      <c r="U3" s="46"/>
      <c r="V3" s="125"/>
      <c r="W3" s="126"/>
      <c r="X3" s="25"/>
      <c r="Y3" s="25"/>
    </row>
    <row r="4" spans="1:25">
      <c r="A4" s="4">
        <v>4</v>
      </c>
      <c r="B4" s="12" t="s">
        <v>21</v>
      </c>
      <c r="C4" s="20">
        <v>10</v>
      </c>
      <c r="D4" s="21"/>
      <c r="F4" s="14" t="s">
        <v>11</v>
      </c>
      <c r="G4" s="14" t="s">
        <v>11</v>
      </c>
      <c r="H4" s="14" t="s">
        <v>22</v>
      </c>
      <c r="I4" s="14" t="s">
        <v>1</v>
      </c>
      <c r="J4" s="9"/>
      <c r="K4" s="22" t="s">
        <v>23</v>
      </c>
      <c r="L4" s="9"/>
      <c r="M4" s="9"/>
      <c r="N4" s="9"/>
      <c r="O4" s="9"/>
      <c r="R4" s="46"/>
      <c r="S4" s="23"/>
      <c r="T4" s="25"/>
      <c r="U4" s="25"/>
      <c r="V4" s="127"/>
      <c r="W4" s="25"/>
      <c r="X4" s="25"/>
      <c r="Y4" s="25"/>
    </row>
    <row r="5" spans="1:25">
      <c r="A5" s="1">
        <v>5</v>
      </c>
      <c r="B5" s="12" t="s">
        <v>24</v>
      </c>
      <c r="C5" s="20">
        <v>20</v>
      </c>
      <c r="D5" s="21" t="s">
        <v>25</v>
      </c>
      <c r="F5" s="14" t="s">
        <v>0</v>
      </c>
      <c r="G5" s="14" t="s">
        <v>26</v>
      </c>
      <c r="H5" s="14" t="s">
        <v>27</v>
      </c>
      <c r="I5" s="14" t="s">
        <v>27</v>
      </c>
      <c r="J5" s="24" t="s">
        <v>28</v>
      </c>
      <c r="K5" s="5" t="s">
        <v>29</v>
      </c>
      <c r="L5" s="14"/>
      <c r="M5" s="14"/>
      <c r="N5" s="9"/>
      <c r="O5" s="15" t="s">
        <v>112</v>
      </c>
      <c r="P5" s="1" t="str">
        <f ca="1">RIGHT(CELL("filename",A1),LEN(CELL("filename",A1))-FIND("]",CELL("filename",A1)))</f>
        <v>srim20Ne_Al</v>
      </c>
      <c r="R5" s="46"/>
      <c r="S5" s="23"/>
      <c r="T5" s="128"/>
      <c r="U5" s="123"/>
      <c r="V5" s="114"/>
      <c r="W5" s="25"/>
      <c r="X5" s="25"/>
      <c r="Y5" s="25"/>
    </row>
    <row r="6" spans="1:25">
      <c r="A6" s="4">
        <v>6</v>
      </c>
      <c r="B6" s="12" t="s">
        <v>30</v>
      </c>
      <c r="C6" s="26" t="s">
        <v>31</v>
      </c>
      <c r="D6" s="21" t="s">
        <v>32</v>
      </c>
      <c r="F6" s="27" t="s">
        <v>6</v>
      </c>
      <c r="G6" s="28">
        <v>13</v>
      </c>
      <c r="H6" s="28">
        <v>100</v>
      </c>
      <c r="I6" s="29">
        <v>100</v>
      </c>
      <c r="J6" s="4">
        <v>1</v>
      </c>
      <c r="K6" s="30">
        <v>27.018999999999998</v>
      </c>
      <c r="L6" s="22" t="s">
        <v>33</v>
      </c>
      <c r="M6" s="9"/>
      <c r="N6" s="9"/>
      <c r="O6" s="15" t="s">
        <v>111</v>
      </c>
      <c r="P6" s="136" t="s">
        <v>116</v>
      </c>
      <c r="R6" s="46"/>
      <c r="S6" s="23"/>
      <c r="T6" s="59"/>
      <c r="U6" s="123"/>
      <c r="V6" s="114"/>
      <c r="W6" s="25"/>
      <c r="X6" s="25"/>
      <c r="Y6" s="25"/>
    </row>
    <row r="7" spans="1:25">
      <c r="A7" s="1">
        <v>7</v>
      </c>
      <c r="B7" s="31"/>
      <c r="C7" s="26" t="s">
        <v>34</v>
      </c>
      <c r="F7" s="32"/>
      <c r="G7" s="33"/>
      <c r="H7" s="33"/>
      <c r="I7" s="34"/>
      <c r="J7" s="4">
        <v>2</v>
      </c>
      <c r="K7" s="35">
        <v>270.19</v>
      </c>
      <c r="L7" s="22" t="s">
        <v>35</v>
      </c>
      <c r="M7" s="9"/>
      <c r="N7" s="9"/>
      <c r="O7" s="9"/>
      <c r="R7" s="46"/>
      <c r="S7" s="23"/>
      <c r="T7" s="25"/>
      <c r="U7" s="123"/>
      <c r="V7" s="114"/>
      <c r="W7" s="25"/>
      <c r="X7" s="36"/>
      <c r="Y7" s="25"/>
    </row>
    <row r="8" spans="1:25">
      <c r="A8" s="1">
        <v>8</v>
      </c>
      <c r="B8" s="12" t="s">
        <v>36</v>
      </c>
      <c r="C8" s="37">
        <v>2.702</v>
      </c>
      <c r="D8" s="38" t="s">
        <v>9</v>
      </c>
      <c r="F8" s="32"/>
      <c r="G8" s="33"/>
      <c r="H8" s="33"/>
      <c r="I8" s="34"/>
      <c r="J8" s="4">
        <v>3</v>
      </c>
      <c r="K8" s="35">
        <v>270.19</v>
      </c>
      <c r="L8" s="22" t="s">
        <v>37</v>
      </c>
      <c r="M8" s="9"/>
      <c r="N8" s="9"/>
      <c r="O8" s="9"/>
      <c r="R8" s="46"/>
      <c r="S8" s="23"/>
      <c r="T8" s="25"/>
      <c r="U8" s="123"/>
      <c r="V8" s="39"/>
      <c r="W8" s="25"/>
      <c r="X8" s="40"/>
      <c r="Y8" s="129"/>
    </row>
    <row r="9" spans="1:25">
      <c r="A9" s="1">
        <v>9</v>
      </c>
      <c r="B9" s="31"/>
      <c r="C9" s="37">
        <v>6.0304999999999998E+22</v>
      </c>
      <c r="D9" s="21" t="s">
        <v>10</v>
      </c>
      <c r="F9" s="32"/>
      <c r="G9" s="33"/>
      <c r="H9" s="33"/>
      <c r="I9" s="34"/>
      <c r="J9" s="4">
        <v>4</v>
      </c>
      <c r="K9" s="35">
        <v>1</v>
      </c>
      <c r="L9" s="22" t="s">
        <v>38</v>
      </c>
      <c r="M9" s="9"/>
      <c r="N9" s="9"/>
      <c r="O9" s="9"/>
      <c r="R9" s="46"/>
      <c r="S9" s="41"/>
      <c r="T9" s="130"/>
      <c r="U9" s="123"/>
      <c r="V9" s="39"/>
      <c r="W9" s="25"/>
      <c r="X9" s="40"/>
      <c r="Y9" s="129"/>
    </row>
    <row r="10" spans="1:25">
      <c r="A10" s="1">
        <v>10</v>
      </c>
      <c r="B10" s="12" t="s">
        <v>39</v>
      </c>
      <c r="C10" s="42">
        <v>0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40</v>
      </c>
      <c r="M10" s="9"/>
      <c r="N10" s="9"/>
      <c r="O10" s="9"/>
      <c r="R10" s="46"/>
      <c r="S10" s="41"/>
      <c r="T10" s="59"/>
      <c r="U10" s="123"/>
      <c r="V10" s="39"/>
      <c r="W10" s="25"/>
      <c r="X10" s="40"/>
      <c r="Y10" s="129"/>
    </row>
    <row r="11" spans="1:25">
      <c r="A11" s="1">
        <v>11</v>
      </c>
      <c r="C11" s="43" t="s">
        <v>41</v>
      </c>
      <c r="D11" s="7" t="s">
        <v>42</v>
      </c>
      <c r="F11" s="32"/>
      <c r="G11" s="33"/>
      <c r="H11" s="33"/>
      <c r="I11" s="34"/>
      <c r="J11" s="4">
        <v>6</v>
      </c>
      <c r="K11" s="35">
        <v>1000</v>
      </c>
      <c r="L11" s="22" t="s">
        <v>43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44</v>
      </c>
      <c r="C12" s="44">
        <v>20</v>
      </c>
      <c r="D12" s="45">
        <f>$C$5/100</f>
        <v>0.2</v>
      </c>
      <c r="E12" s="21" t="s">
        <v>108</v>
      </c>
      <c r="F12" s="32"/>
      <c r="G12" s="33"/>
      <c r="H12" s="33"/>
      <c r="I12" s="34"/>
      <c r="J12" s="4">
        <v>7</v>
      </c>
      <c r="K12" s="35">
        <v>44.804000000000002</v>
      </c>
      <c r="L12" s="22" t="s">
        <v>45</v>
      </c>
      <c r="M12" s="9"/>
      <c r="R12" s="46"/>
      <c r="S12" s="47"/>
      <c r="T12" s="25"/>
      <c r="U12" s="25"/>
      <c r="V12" s="114"/>
      <c r="W12" s="114"/>
      <c r="X12" s="114"/>
      <c r="Y12" s="25"/>
    </row>
    <row r="13" spans="1:25">
      <c r="A13" s="1">
        <v>13</v>
      </c>
      <c r="B13" s="5" t="s">
        <v>46</v>
      </c>
      <c r="C13" s="48">
        <v>228</v>
      </c>
      <c r="D13" s="45">
        <f>$C$5*1000000</f>
        <v>20000000</v>
      </c>
      <c r="E13" s="21" t="s">
        <v>110</v>
      </c>
      <c r="F13" s="49"/>
      <c r="G13" s="50"/>
      <c r="H13" s="50"/>
      <c r="I13" s="51"/>
      <c r="J13" s="4">
        <v>8</v>
      </c>
      <c r="K13" s="52">
        <v>0.30513000000000001</v>
      </c>
      <c r="L13" s="22" t="s">
        <v>47</v>
      </c>
      <c r="R13" s="46"/>
      <c r="S13" s="47"/>
      <c r="T13" s="25"/>
      <c r="U13" s="46"/>
      <c r="V13" s="114"/>
      <c r="W13" s="114"/>
      <c r="X13" s="39"/>
      <c r="Y13" s="25"/>
    </row>
    <row r="14" spans="1:25" ht="13.5">
      <c r="A14" s="1">
        <v>14</v>
      </c>
      <c r="B14" s="5" t="s">
        <v>210</v>
      </c>
      <c r="C14" s="102"/>
      <c r="D14" s="21" t="s">
        <v>211</v>
      </c>
      <c r="E14" s="25"/>
      <c r="F14" s="25"/>
      <c r="G14" s="25"/>
      <c r="H14" s="106">
        <f>SUM(H6:H13)</f>
        <v>100</v>
      </c>
      <c r="I14" s="106">
        <f>SUM(I6:I13)</f>
        <v>100</v>
      </c>
      <c r="J14" s="4">
        <v>0</v>
      </c>
      <c r="K14" s="53" t="s">
        <v>48</v>
      </c>
      <c r="L14" s="54"/>
      <c r="N14" s="43"/>
      <c r="O14" s="43"/>
      <c r="P14" s="43"/>
      <c r="R14" s="46"/>
      <c r="S14" s="47"/>
      <c r="T14" s="25"/>
      <c r="U14" s="46"/>
      <c r="V14" s="121"/>
      <c r="W14" s="121"/>
      <c r="X14" s="131"/>
      <c r="Y14" s="25"/>
    </row>
    <row r="15" spans="1:25" ht="13.5">
      <c r="A15" s="1">
        <v>15</v>
      </c>
      <c r="B15" s="5" t="s">
        <v>212</v>
      </c>
      <c r="C15" s="103"/>
      <c r="D15" s="101" t="s">
        <v>213</v>
      </c>
      <c r="E15" s="58"/>
      <c r="F15" s="58"/>
      <c r="G15" s="58"/>
      <c r="H15" s="59"/>
      <c r="I15" s="59"/>
      <c r="J15" s="60"/>
      <c r="K15" s="61"/>
      <c r="L15" s="62"/>
      <c r="M15" s="60"/>
      <c r="N15" s="21"/>
      <c r="O15" s="21"/>
      <c r="P15" s="60"/>
      <c r="R15" s="46"/>
      <c r="S15" s="47"/>
      <c r="T15" s="25"/>
      <c r="U15" s="25"/>
      <c r="V15" s="122"/>
      <c r="W15" s="122"/>
      <c r="X15" s="40"/>
      <c r="Y15" s="25"/>
    </row>
    <row r="16" spans="1:25">
      <c r="A16" s="1">
        <v>16</v>
      </c>
      <c r="B16" s="21"/>
      <c r="C16" s="56"/>
      <c r="D16" s="57"/>
      <c r="F16" s="63" t="s">
        <v>49</v>
      </c>
      <c r="G16" s="58"/>
      <c r="H16" s="64"/>
      <c r="I16" s="59"/>
      <c r="J16" s="65"/>
      <c r="K16" s="61"/>
      <c r="L16" s="62"/>
      <c r="M16" s="21"/>
      <c r="N16" s="21"/>
      <c r="O16" s="21"/>
      <c r="P16" s="21"/>
      <c r="R16" s="46"/>
      <c r="S16" s="47"/>
      <c r="T16" s="25"/>
      <c r="U16" s="25"/>
      <c r="V16" s="122"/>
      <c r="W16" s="122"/>
      <c r="X16" s="40"/>
      <c r="Y16" s="25"/>
    </row>
    <row r="17" spans="1:16">
      <c r="A17" s="1">
        <v>17</v>
      </c>
      <c r="B17" s="66" t="s">
        <v>50</v>
      </c>
      <c r="C17" s="11"/>
      <c r="D17" s="10"/>
      <c r="E17" s="66" t="s">
        <v>51</v>
      </c>
      <c r="F17" s="67" t="s">
        <v>52</v>
      </c>
      <c r="G17" s="68" t="s">
        <v>53</v>
      </c>
      <c r="H17" s="66" t="s">
        <v>54</v>
      </c>
      <c r="I17" s="11"/>
      <c r="J17" s="10"/>
      <c r="K17" s="66" t="s">
        <v>55</v>
      </c>
      <c r="L17" s="69"/>
      <c r="M17" s="70"/>
      <c r="N17" s="66" t="s">
        <v>56</v>
      </c>
      <c r="O17" s="11"/>
      <c r="P17" s="10"/>
    </row>
    <row r="18" spans="1:16">
      <c r="A18" s="1">
        <v>18</v>
      </c>
      <c r="B18" s="71" t="s">
        <v>57</v>
      </c>
      <c r="C18" s="25"/>
      <c r="D18" s="72" t="s">
        <v>58</v>
      </c>
      <c r="E18" s="187" t="s">
        <v>59</v>
      </c>
      <c r="F18" s="188"/>
      <c r="G18" s="189"/>
      <c r="H18" s="71" t="s">
        <v>60</v>
      </c>
      <c r="I18" s="25"/>
      <c r="J18" s="72" t="s">
        <v>61</v>
      </c>
      <c r="K18" s="71" t="s">
        <v>62</v>
      </c>
      <c r="L18" s="73"/>
      <c r="M18" s="72" t="s">
        <v>61</v>
      </c>
      <c r="N18" s="71" t="s">
        <v>62</v>
      </c>
      <c r="O18" s="25"/>
      <c r="P18" s="72" t="s">
        <v>61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84">
        <v>199.999</v>
      </c>
      <c r="C20" s="85" t="s">
        <v>107</v>
      </c>
      <c r="D20" s="119">
        <f>B20/1000000/$C$5</f>
        <v>9.999949999999999E-6</v>
      </c>
      <c r="E20" s="86">
        <v>4.8410000000000002E-2</v>
      </c>
      <c r="F20" s="87">
        <v>0.45250000000000001</v>
      </c>
      <c r="G20" s="88">
        <f>E20+F20</f>
        <v>0.50090999999999997</v>
      </c>
      <c r="H20" s="84">
        <v>13</v>
      </c>
      <c r="I20" s="85" t="s">
        <v>64</v>
      </c>
      <c r="J20" s="97">
        <f>H20/1000/10</f>
        <v>1.2999999999999999E-3</v>
      </c>
      <c r="K20" s="84">
        <v>10</v>
      </c>
      <c r="L20" s="85" t="s">
        <v>64</v>
      </c>
      <c r="M20" s="97">
        <f t="shared" ref="M20:M83" si="0">K20/1000/10</f>
        <v>1E-3</v>
      </c>
      <c r="N20" s="84">
        <v>7</v>
      </c>
      <c r="O20" s="85" t="s">
        <v>64</v>
      </c>
      <c r="P20" s="97">
        <f t="shared" ref="P20:P83" si="1">N20/1000/10</f>
        <v>6.9999999999999999E-4</v>
      </c>
    </row>
    <row r="21" spans="1:16">
      <c r="B21" s="89">
        <v>224.999</v>
      </c>
      <c r="C21" s="90" t="s">
        <v>107</v>
      </c>
      <c r="D21" s="120">
        <f t="shared" ref="D21:D37" si="2">B21/1000000/$C$5</f>
        <v>1.1249950000000001E-5</v>
      </c>
      <c r="E21" s="91">
        <v>5.1339999999999997E-2</v>
      </c>
      <c r="F21" s="92">
        <v>0.47449999999999998</v>
      </c>
      <c r="G21" s="88">
        <f t="shared" ref="G21:G84" si="3">E21+F21</f>
        <v>0.52583999999999997</v>
      </c>
      <c r="H21" s="89">
        <v>14</v>
      </c>
      <c r="I21" s="90" t="s">
        <v>64</v>
      </c>
      <c r="J21" s="74">
        <f t="shared" ref="J21:J84" si="4">H21/1000/10</f>
        <v>1.4E-3</v>
      </c>
      <c r="K21" s="89">
        <v>11</v>
      </c>
      <c r="L21" s="90" t="s">
        <v>64</v>
      </c>
      <c r="M21" s="74">
        <f t="shared" si="0"/>
        <v>1.0999999999999998E-3</v>
      </c>
      <c r="N21" s="89">
        <v>8</v>
      </c>
      <c r="O21" s="90" t="s">
        <v>64</v>
      </c>
      <c r="P21" s="74">
        <f t="shared" si="1"/>
        <v>8.0000000000000004E-4</v>
      </c>
    </row>
    <row r="22" spans="1:16">
      <c r="B22" s="89">
        <v>249.999</v>
      </c>
      <c r="C22" s="90" t="s">
        <v>107</v>
      </c>
      <c r="D22" s="120">
        <f t="shared" si="2"/>
        <v>1.2499949999999999E-5</v>
      </c>
      <c r="E22" s="91">
        <v>5.4120000000000001E-2</v>
      </c>
      <c r="F22" s="92">
        <v>0.49459999999999998</v>
      </c>
      <c r="G22" s="88">
        <f t="shared" si="3"/>
        <v>0.54871999999999999</v>
      </c>
      <c r="H22" s="89">
        <v>15</v>
      </c>
      <c r="I22" s="90" t="s">
        <v>64</v>
      </c>
      <c r="J22" s="74">
        <f t="shared" si="4"/>
        <v>1.5E-3</v>
      </c>
      <c r="K22" s="89">
        <v>11</v>
      </c>
      <c r="L22" s="90" t="s">
        <v>64</v>
      </c>
      <c r="M22" s="74">
        <f t="shared" si="0"/>
        <v>1.0999999999999998E-3</v>
      </c>
      <c r="N22" s="89">
        <v>8</v>
      </c>
      <c r="O22" s="90" t="s">
        <v>64</v>
      </c>
      <c r="P22" s="74">
        <f t="shared" si="1"/>
        <v>8.0000000000000004E-4</v>
      </c>
    </row>
    <row r="23" spans="1:16">
      <c r="B23" s="89">
        <v>274.99900000000002</v>
      </c>
      <c r="C23" s="90" t="s">
        <v>107</v>
      </c>
      <c r="D23" s="120">
        <f t="shared" si="2"/>
        <v>1.374995E-5</v>
      </c>
      <c r="E23" s="91">
        <v>5.6759999999999998E-2</v>
      </c>
      <c r="F23" s="92">
        <v>0.5131</v>
      </c>
      <c r="G23" s="88">
        <f t="shared" si="3"/>
        <v>0.56986000000000003</v>
      </c>
      <c r="H23" s="89">
        <v>15</v>
      </c>
      <c r="I23" s="90" t="s">
        <v>64</v>
      </c>
      <c r="J23" s="74">
        <f t="shared" si="4"/>
        <v>1.5E-3</v>
      </c>
      <c r="K23" s="89">
        <v>12</v>
      </c>
      <c r="L23" s="90" t="s">
        <v>64</v>
      </c>
      <c r="M23" s="74">
        <f t="shared" si="0"/>
        <v>1.2000000000000001E-3</v>
      </c>
      <c r="N23" s="89">
        <v>9</v>
      </c>
      <c r="O23" s="90" t="s">
        <v>64</v>
      </c>
      <c r="P23" s="74">
        <f t="shared" si="1"/>
        <v>8.9999999999999998E-4</v>
      </c>
    </row>
    <row r="24" spans="1:16">
      <c r="B24" s="89">
        <v>299.99900000000002</v>
      </c>
      <c r="C24" s="90" t="s">
        <v>107</v>
      </c>
      <c r="D24" s="120">
        <f t="shared" si="2"/>
        <v>1.499995E-5</v>
      </c>
      <c r="E24" s="91">
        <v>5.9290000000000002E-2</v>
      </c>
      <c r="F24" s="92">
        <v>0.5302</v>
      </c>
      <c r="G24" s="88">
        <f t="shared" si="3"/>
        <v>0.58948999999999996</v>
      </c>
      <c r="H24" s="89">
        <v>16</v>
      </c>
      <c r="I24" s="90" t="s">
        <v>64</v>
      </c>
      <c r="J24" s="74">
        <f t="shared" si="4"/>
        <v>1.6000000000000001E-3</v>
      </c>
      <c r="K24" s="89">
        <v>12</v>
      </c>
      <c r="L24" s="90" t="s">
        <v>64</v>
      </c>
      <c r="M24" s="74">
        <f t="shared" si="0"/>
        <v>1.2000000000000001E-3</v>
      </c>
      <c r="N24" s="89">
        <v>9</v>
      </c>
      <c r="O24" s="90" t="s">
        <v>64</v>
      </c>
      <c r="P24" s="74">
        <f t="shared" si="1"/>
        <v>8.9999999999999998E-4</v>
      </c>
    </row>
    <row r="25" spans="1:16">
      <c r="B25" s="89">
        <v>324.99900000000002</v>
      </c>
      <c r="C25" s="90" t="s">
        <v>107</v>
      </c>
      <c r="D25" s="120">
        <f t="shared" si="2"/>
        <v>1.6249950000000002E-5</v>
      </c>
      <c r="E25" s="91">
        <v>6.1710000000000001E-2</v>
      </c>
      <c r="F25" s="92">
        <v>0.54620000000000002</v>
      </c>
      <c r="G25" s="88">
        <f t="shared" si="3"/>
        <v>0.60791000000000006</v>
      </c>
      <c r="H25" s="89">
        <v>17</v>
      </c>
      <c r="I25" s="90" t="s">
        <v>64</v>
      </c>
      <c r="J25" s="74">
        <f t="shared" si="4"/>
        <v>1.7000000000000001E-3</v>
      </c>
      <c r="K25" s="89">
        <v>13</v>
      </c>
      <c r="L25" s="90" t="s">
        <v>64</v>
      </c>
      <c r="M25" s="74">
        <f t="shared" si="0"/>
        <v>1.2999999999999999E-3</v>
      </c>
      <c r="N25" s="89">
        <v>9</v>
      </c>
      <c r="O25" s="90" t="s">
        <v>64</v>
      </c>
      <c r="P25" s="74">
        <f t="shared" si="1"/>
        <v>8.9999999999999998E-4</v>
      </c>
    </row>
    <row r="26" spans="1:16">
      <c r="B26" s="89">
        <v>349.99900000000002</v>
      </c>
      <c r="C26" s="90" t="s">
        <v>107</v>
      </c>
      <c r="D26" s="120">
        <f t="shared" si="2"/>
        <v>1.7499950000000002E-5</v>
      </c>
      <c r="E26" s="91">
        <v>6.404E-2</v>
      </c>
      <c r="F26" s="92">
        <v>0.56110000000000004</v>
      </c>
      <c r="G26" s="88">
        <f t="shared" si="3"/>
        <v>0.62514000000000003</v>
      </c>
      <c r="H26" s="89">
        <v>18</v>
      </c>
      <c r="I26" s="90" t="s">
        <v>64</v>
      </c>
      <c r="J26" s="74">
        <f t="shared" si="4"/>
        <v>1.8E-3</v>
      </c>
      <c r="K26" s="89">
        <v>13</v>
      </c>
      <c r="L26" s="90" t="s">
        <v>64</v>
      </c>
      <c r="M26" s="74">
        <f t="shared" si="0"/>
        <v>1.2999999999999999E-3</v>
      </c>
      <c r="N26" s="89">
        <v>10</v>
      </c>
      <c r="O26" s="90" t="s">
        <v>64</v>
      </c>
      <c r="P26" s="74">
        <f t="shared" si="1"/>
        <v>1E-3</v>
      </c>
    </row>
    <row r="27" spans="1:16">
      <c r="B27" s="89">
        <v>374.99900000000002</v>
      </c>
      <c r="C27" s="90" t="s">
        <v>107</v>
      </c>
      <c r="D27" s="120">
        <f t="shared" si="2"/>
        <v>1.8749950000000002E-5</v>
      </c>
      <c r="E27" s="91">
        <v>6.6280000000000006E-2</v>
      </c>
      <c r="F27" s="92">
        <v>0.57520000000000004</v>
      </c>
      <c r="G27" s="88">
        <f t="shared" si="3"/>
        <v>0.64148000000000005</v>
      </c>
      <c r="H27" s="89">
        <v>18</v>
      </c>
      <c r="I27" s="90" t="s">
        <v>64</v>
      </c>
      <c r="J27" s="74">
        <f t="shared" si="4"/>
        <v>1.8E-3</v>
      </c>
      <c r="K27" s="89">
        <v>14</v>
      </c>
      <c r="L27" s="90" t="s">
        <v>64</v>
      </c>
      <c r="M27" s="74">
        <f t="shared" si="0"/>
        <v>1.4E-3</v>
      </c>
      <c r="N27" s="89">
        <v>10</v>
      </c>
      <c r="O27" s="90" t="s">
        <v>64</v>
      </c>
      <c r="P27" s="74">
        <f t="shared" si="1"/>
        <v>1E-3</v>
      </c>
    </row>
    <row r="28" spans="1:16">
      <c r="B28" s="89">
        <v>399.99900000000002</v>
      </c>
      <c r="C28" s="90" t="s">
        <v>107</v>
      </c>
      <c r="D28" s="120">
        <f t="shared" si="2"/>
        <v>1.9999950000000002E-5</v>
      </c>
      <c r="E28" s="91">
        <v>6.8459999999999993E-2</v>
      </c>
      <c r="F28" s="92">
        <v>0.58840000000000003</v>
      </c>
      <c r="G28" s="88">
        <f t="shared" si="3"/>
        <v>0.65686</v>
      </c>
      <c r="H28" s="89">
        <v>19</v>
      </c>
      <c r="I28" s="90" t="s">
        <v>64</v>
      </c>
      <c r="J28" s="74">
        <f t="shared" si="4"/>
        <v>1.9E-3</v>
      </c>
      <c r="K28" s="89">
        <v>14</v>
      </c>
      <c r="L28" s="90" t="s">
        <v>64</v>
      </c>
      <c r="M28" s="74">
        <f t="shared" si="0"/>
        <v>1.4E-3</v>
      </c>
      <c r="N28" s="89">
        <v>10</v>
      </c>
      <c r="O28" s="90" t="s">
        <v>64</v>
      </c>
      <c r="P28" s="74">
        <f t="shared" si="1"/>
        <v>1E-3</v>
      </c>
    </row>
    <row r="29" spans="1:16">
      <c r="B29" s="89">
        <v>449.99900000000002</v>
      </c>
      <c r="C29" s="90" t="s">
        <v>107</v>
      </c>
      <c r="D29" s="120">
        <f t="shared" si="2"/>
        <v>2.2499950000000001E-5</v>
      </c>
      <c r="E29" s="91">
        <v>7.2609999999999994E-2</v>
      </c>
      <c r="F29" s="92">
        <v>0.61280000000000001</v>
      </c>
      <c r="G29" s="88">
        <f t="shared" si="3"/>
        <v>0.68540999999999996</v>
      </c>
      <c r="H29" s="89">
        <v>21</v>
      </c>
      <c r="I29" s="90" t="s">
        <v>64</v>
      </c>
      <c r="J29" s="74">
        <f t="shared" si="4"/>
        <v>2.1000000000000003E-3</v>
      </c>
      <c r="K29" s="89">
        <v>15</v>
      </c>
      <c r="L29" s="90" t="s">
        <v>64</v>
      </c>
      <c r="M29" s="74">
        <f t="shared" si="0"/>
        <v>1.5E-3</v>
      </c>
      <c r="N29" s="89">
        <v>11</v>
      </c>
      <c r="O29" s="90" t="s">
        <v>64</v>
      </c>
      <c r="P29" s="74">
        <f t="shared" si="1"/>
        <v>1.0999999999999998E-3</v>
      </c>
    </row>
    <row r="30" spans="1:16">
      <c r="B30" s="89">
        <v>499.99900000000002</v>
      </c>
      <c r="C30" s="90" t="s">
        <v>107</v>
      </c>
      <c r="D30" s="118">
        <f t="shared" si="2"/>
        <v>2.4999950000000001E-5</v>
      </c>
      <c r="E30" s="91">
        <v>7.6539999999999997E-2</v>
      </c>
      <c r="F30" s="92">
        <v>0.63490000000000002</v>
      </c>
      <c r="G30" s="88">
        <f t="shared" si="3"/>
        <v>0.71144000000000007</v>
      </c>
      <c r="H30" s="89">
        <v>22</v>
      </c>
      <c r="I30" s="90" t="s">
        <v>64</v>
      </c>
      <c r="J30" s="74">
        <f t="shared" si="4"/>
        <v>2.1999999999999997E-3</v>
      </c>
      <c r="K30" s="89">
        <v>16</v>
      </c>
      <c r="L30" s="90" t="s">
        <v>64</v>
      </c>
      <c r="M30" s="74">
        <f t="shared" si="0"/>
        <v>1.6000000000000001E-3</v>
      </c>
      <c r="N30" s="89">
        <v>11</v>
      </c>
      <c r="O30" s="90" t="s">
        <v>64</v>
      </c>
      <c r="P30" s="74">
        <f t="shared" si="1"/>
        <v>1.0999999999999998E-3</v>
      </c>
    </row>
    <row r="31" spans="1:16">
      <c r="B31" s="89">
        <v>549.99900000000002</v>
      </c>
      <c r="C31" s="90" t="s">
        <v>107</v>
      </c>
      <c r="D31" s="118">
        <f t="shared" si="2"/>
        <v>2.7499950000000001E-5</v>
      </c>
      <c r="E31" s="91">
        <v>8.0269999999999994E-2</v>
      </c>
      <c r="F31" s="92">
        <v>0.65490000000000004</v>
      </c>
      <c r="G31" s="88">
        <f t="shared" si="3"/>
        <v>0.73516999999999999</v>
      </c>
      <c r="H31" s="89">
        <v>23</v>
      </c>
      <c r="I31" s="90" t="s">
        <v>64</v>
      </c>
      <c r="J31" s="74">
        <f t="shared" si="4"/>
        <v>2.3E-3</v>
      </c>
      <c r="K31" s="89">
        <v>17</v>
      </c>
      <c r="L31" s="90" t="s">
        <v>64</v>
      </c>
      <c r="M31" s="74">
        <f t="shared" si="0"/>
        <v>1.7000000000000001E-3</v>
      </c>
      <c r="N31" s="89">
        <v>12</v>
      </c>
      <c r="O31" s="90" t="s">
        <v>64</v>
      </c>
      <c r="P31" s="74">
        <f t="shared" si="1"/>
        <v>1.2000000000000001E-3</v>
      </c>
    </row>
    <row r="32" spans="1:16">
      <c r="B32" s="89">
        <v>599.99900000000002</v>
      </c>
      <c r="C32" s="90" t="s">
        <v>107</v>
      </c>
      <c r="D32" s="118">
        <f t="shared" si="2"/>
        <v>2.9999950000000001E-5</v>
      </c>
      <c r="E32" s="91">
        <v>8.3839999999999998E-2</v>
      </c>
      <c r="F32" s="92">
        <v>0.67330000000000001</v>
      </c>
      <c r="G32" s="88">
        <f t="shared" si="3"/>
        <v>0.75714000000000004</v>
      </c>
      <c r="H32" s="89">
        <v>25</v>
      </c>
      <c r="I32" s="90" t="s">
        <v>64</v>
      </c>
      <c r="J32" s="74">
        <f t="shared" si="4"/>
        <v>2.5000000000000001E-3</v>
      </c>
      <c r="K32" s="89">
        <v>18</v>
      </c>
      <c r="L32" s="90" t="s">
        <v>64</v>
      </c>
      <c r="M32" s="74">
        <f t="shared" si="0"/>
        <v>1.8E-3</v>
      </c>
      <c r="N32" s="89">
        <v>13</v>
      </c>
      <c r="O32" s="90" t="s">
        <v>64</v>
      </c>
      <c r="P32" s="74">
        <f t="shared" si="1"/>
        <v>1.2999999999999999E-3</v>
      </c>
    </row>
    <row r="33" spans="2:16">
      <c r="B33" s="89">
        <v>649.99900000000002</v>
      </c>
      <c r="C33" s="90" t="s">
        <v>107</v>
      </c>
      <c r="D33" s="118">
        <f t="shared" si="2"/>
        <v>3.249995E-5</v>
      </c>
      <c r="E33" s="91">
        <v>8.727E-2</v>
      </c>
      <c r="F33" s="92">
        <v>0.69020000000000004</v>
      </c>
      <c r="G33" s="88">
        <f t="shared" si="3"/>
        <v>0.77746999999999999</v>
      </c>
      <c r="H33" s="89">
        <v>26</v>
      </c>
      <c r="I33" s="90" t="s">
        <v>64</v>
      </c>
      <c r="J33" s="74">
        <f t="shared" si="4"/>
        <v>2.5999999999999999E-3</v>
      </c>
      <c r="K33" s="89">
        <v>18</v>
      </c>
      <c r="L33" s="90" t="s">
        <v>64</v>
      </c>
      <c r="M33" s="74">
        <f t="shared" si="0"/>
        <v>1.8E-3</v>
      </c>
      <c r="N33" s="89">
        <v>13</v>
      </c>
      <c r="O33" s="90" t="s">
        <v>64</v>
      </c>
      <c r="P33" s="74">
        <f t="shared" si="1"/>
        <v>1.2999999999999999E-3</v>
      </c>
    </row>
    <row r="34" spans="2:16">
      <c r="B34" s="89">
        <v>699.99900000000002</v>
      </c>
      <c r="C34" s="90" t="s">
        <v>107</v>
      </c>
      <c r="D34" s="118">
        <f t="shared" si="2"/>
        <v>3.499995E-5</v>
      </c>
      <c r="E34" s="91">
        <v>9.0560000000000002E-2</v>
      </c>
      <c r="F34" s="92">
        <v>0.70589999999999997</v>
      </c>
      <c r="G34" s="88">
        <f t="shared" si="3"/>
        <v>0.79645999999999995</v>
      </c>
      <c r="H34" s="89">
        <v>27</v>
      </c>
      <c r="I34" s="90" t="s">
        <v>64</v>
      </c>
      <c r="J34" s="74">
        <f t="shared" si="4"/>
        <v>2.7000000000000001E-3</v>
      </c>
      <c r="K34" s="89">
        <v>19</v>
      </c>
      <c r="L34" s="90" t="s">
        <v>64</v>
      </c>
      <c r="M34" s="74">
        <f t="shared" si="0"/>
        <v>1.9E-3</v>
      </c>
      <c r="N34" s="89">
        <v>14</v>
      </c>
      <c r="O34" s="90" t="s">
        <v>64</v>
      </c>
      <c r="P34" s="74">
        <f t="shared" si="1"/>
        <v>1.4E-3</v>
      </c>
    </row>
    <row r="35" spans="2:16">
      <c r="B35" s="89">
        <v>799.99900000000002</v>
      </c>
      <c r="C35" s="90" t="s">
        <v>107</v>
      </c>
      <c r="D35" s="118">
        <f t="shared" si="2"/>
        <v>3.999995E-5</v>
      </c>
      <c r="E35" s="91">
        <v>9.6809999999999993E-2</v>
      </c>
      <c r="F35" s="92">
        <v>0.73409999999999997</v>
      </c>
      <c r="G35" s="88">
        <f t="shared" si="3"/>
        <v>0.83090999999999993</v>
      </c>
      <c r="H35" s="89">
        <v>30</v>
      </c>
      <c r="I35" s="90" t="s">
        <v>64</v>
      </c>
      <c r="J35" s="74">
        <f t="shared" si="4"/>
        <v>3.0000000000000001E-3</v>
      </c>
      <c r="K35" s="89">
        <v>21</v>
      </c>
      <c r="L35" s="90" t="s">
        <v>64</v>
      </c>
      <c r="M35" s="74">
        <f t="shared" si="0"/>
        <v>2.1000000000000003E-3</v>
      </c>
      <c r="N35" s="89">
        <v>15</v>
      </c>
      <c r="O35" s="90" t="s">
        <v>64</v>
      </c>
      <c r="P35" s="74">
        <f t="shared" si="1"/>
        <v>1.5E-3</v>
      </c>
    </row>
    <row r="36" spans="2:16">
      <c r="B36" s="89">
        <v>899.99900000000002</v>
      </c>
      <c r="C36" s="90" t="s">
        <v>107</v>
      </c>
      <c r="D36" s="118">
        <f t="shared" si="2"/>
        <v>4.4999950000000006E-5</v>
      </c>
      <c r="E36" s="91">
        <v>0.1027</v>
      </c>
      <c r="F36" s="92">
        <v>0.75880000000000003</v>
      </c>
      <c r="G36" s="88">
        <f t="shared" si="3"/>
        <v>0.86150000000000004</v>
      </c>
      <c r="H36" s="89">
        <v>32</v>
      </c>
      <c r="I36" s="90" t="s">
        <v>64</v>
      </c>
      <c r="J36" s="74">
        <f t="shared" si="4"/>
        <v>3.2000000000000002E-3</v>
      </c>
      <c r="K36" s="89">
        <v>22</v>
      </c>
      <c r="L36" s="90" t="s">
        <v>64</v>
      </c>
      <c r="M36" s="74">
        <f t="shared" si="0"/>
        <v>2.1999999999999997E-3</v>
      </c>
      <c r="N36" s="89">
        <v>16</v>
      </c>
      <c r="O36" s="90" t="s">
        <v>64</v>
      </c>
      <c r="P36" s="74">
        <f t="shared" si="1"/>
        <v>1.6000000000000001E-3</v>
      </c>
    </row>
    <row r="37" spans="2:16">
      <c r="B37" s="89">
        <v>999.99900000000002</v>
      </c>
      <c r="C37" s="90" t="s">
        <v>107</v>
      </c>
      <c r="D37" s="118">
        <f t="shared" si="2"/>
        <v>4.9999950000000006E-5</v>
      </c>
      <c r="E37" s="91">
        <v>0.1082</v>
      </c>
      <c r="F37" s="92">
        <v>0.78069999999999995</v>
      </c>
      <c r="G37" s="88">
        <f t="shared" si="3"/>
        <v>0.88889999999999991</v>
      </c>
      <c r="H37" s="89">
        <v>34</v>
      </c>
      <c r="I37" s="90" t="s">
        <v>64</v>
      </c>
      <c r="J37" s="74">
        <f t="shared" si="4"/>
        <v>3.4000000000000002E-3</v>
      </c>
      <c r="K37" s="89">
        <v>23</v>
      </c>
      <c r="L37" s="90" t="s">
        <v>64</v>
      </c>
      <c r="M37" s="74">
        <f t="shared" si="0"/>
        <v>2.3E-3</v>
      </c>
      <c r="N37" s="89">
        <v>17</v>
      </c>
      <c r="O37" s="90" t="s">
        <v>64</v>
      </c>
      <c r="P37" s="74">
        <f t="shared" si="1"/>
        <v>1.7000000000000001E-3</v>
      </c>
    </row>
    <row r="38" spans="2:16">
      <c r="B38" s="89">
        <v>1.1000000000000001</v>
      </c>
      <c r="C38" s="93" t="s">
        <v>63</v>
      </c>
      <c r="D38" s="118">
        <f t="shared" ref="D38:D101" si="5">B38/1000/$C$5</f>
        <v>5.5000000000000002E-5</v>
      </c>
      <c r="E38" s="91">
        <v>0.1135</v>
      </c>
      <c r="F38" s="92">
        <v>0.80030000000000001</v>
      </c>
      <c r="G38" s="88">
        <f t="shared" si="3"/>
        <v>0.91380000000000006</v>
      </c>
      <c r="H38" s="89">
        <v>36</v>
      </c>
      <c r="I38" s="90" t="s">
        <v>64</v>
      </c>
      <c r="J38" s="74">
        <f t="shared" si="4"/>
        <v>3.5999999999999999E-3</v>
      </c>
      <c r="K38" s="89">
        <v>25</v>
      </c>
      <c r="L38" s="90" t="s">
        <v>64</v>
      </c>
      <c r="M38" s="74">
        <f t="shared" si="0"/>
        <v>2.5000000000000001E-3</v>
      </c>
      <c r="N38" s="89">
        <v>18</v>
      </c>
      <c r="O38" s="90" t="s">
        <v>64</v>
      </c>
      <c r="P38" s="74">
        <f t="shared" si="1"/>
        <v>1.8E-3</v>
      </c>
    </row>
    <row r="39" spans="2:16">
      <c r="B39" s="89">
        <v>1.2</v>
      </c>
      <c r="C39" s="90" t="s">
        <v>63</v>
      </c>
      <c r="D39" s="118">
        <f t="shared" si="5"/>
        <v>5.9999999999999995E-5</v>
      </c>
      <c r="E39" s="91">
        <v>0.1186</v>
      </c>
      <c r="F39" s="92">
        <v>0.81799999999999995</v>
      </c>
      <c r="G39" s="88">
        <f t="shared" si="3"/>
        <v>0.93659999999999999</v>
      </c>
      <c r="H39" s="89">
        <v>39</v>
      </c>
      <c r="I39" s="90" t="s">
        <v>64</v>
      </c>
      <c r="J39" s="74">
        <f t="shared" si="4"/>
        <v>3.8999999999999998E-3</v>
      </c>
      <c r="K39" s="89">
        <v>26</v>
      </c>
      <c r="L39" s="90" t="s">
        <v>64</v>
      </c>
      <c r="M39" s="74">
        <f t="shared" si="0"/>
        <v>2.5999999999999999E-3</v>
      </c>
      <c r="N39" s="89">
        <v>19</v>
      </c>
      <c r="O39" s="90" t="s">
        <v>64</v>
      </c>
      <c r="P39" s="74">
        <f t="shared" si="1"/>
        <v>1.9E-3</v>
      </c>
    </row>
    <row r="40" spans="2:16">
      <c r="B40" s="89">
        <v>1.3</v>
      </c>
      <c r="C40" s="90" t="s">
        <v>63</v>
      </c>
      <c r="D40" s="118">
        <f t="shared" si="5"/>
        <v>6.4999999999999994E-5</v>
      </c>
      <c r="E40" s="91">
        <v>0.1234</v>
      </c>
      <c r="F40" s="92">
        <v>0.83399999999999996</v>
      </c>
      <c r="G40" s="88">
        <f t="shared" si="3"/>
        <v>0.95739999999999992</v>
      </c>
      <c r="H40" s="89">
        <v>41</v>
      </c>
      <c r="I40" s="90" t="s">
        <v>64</v>
      </c>
      <c r="J40" s="74">
        <f t="shared" si="4"/>
        <v>4.1000000000000003E-3</v>
      </c>
      <c r="K40" s="89">
        <v>27</v>
      </c>
      <c r="L40" s="90" t="s">
        <v>64</v>
      </c>
      <c r="M40" s="74">
        <f t="shared" si="0"/>
        <v>2.7000000000000001E-3</v>
      </c>
      <c r="N40" s="89">
        <v>20</v>
      </c>
      <c r="O40" s="90" t="s">
        <v>64</v>
      </c>
      <c r="P40" s="74">
        <f t="shared" si="1"/>
        <v>2E-3</v>
      </c>
    </row>
    <row r="41" spans="2:16">
      <c r="B41" s="89">
        <v>1.4</v>
      </c>
      <c r="C41" s="90" t="s">
        <v>63</v>
      </c>
      <c r="D41" s="118">
        <f t="shared" si="5"/>
        <v>6.9999999999999994E-5</v>
      </c>
      <c r="E41" s="91">
        <v>0.12809999999999999</v>
      </c>
      <c r="F41" s="92">
        <v>0.84860000000000002</v>
      </c>
      <c r="G41" s="88">
        <f t="shared" si="3"/>
        <v>0.97670000000000001</v>
      </c>
      <c r="H41" s="89">
        <v>43</v>
      </c>
      <c r="I41" s="90" t="s">
        <v>64</v>
      </c>
      <c r="J41" s="74">
        <f t="shared" si="4"/>
        <v>4.3E-3</v>
      </c>
      <c r="K41" s="89">
        <v>29</v>
      </c>
      <c r="L41" s="90" t="s">
        <v>64</v>
      </c>
      <c r="M41" s="74">
        <f t="shared" si="0"/>
        <v>2.9000000000000002E-3</v>
      </c>
      <c r="N41" s="89">
        <v>21</v>
      </c>
      <c r="O41" s="90" t="s">
        <v>64</v>
      </c>
      <c r="P41" s="74">
        <f t="shared" si="1"/>
        <v>2.1000000000000003E-3</v>
      </c>
    </row>
    <row r="42" spans="2:16">
      <c r="B42" s="89">
        <v>1.5</v>
      </c>
      <c r="C42" s="90" t="s">
        <v>63</v>
      </c>
      <c r="D42" s="118">
        <f t="shared" si="5"/>
        <v>7.5000000000000007E-5</v>
      </c>
      <c r="E42" s="91">
        <v>0.1326</v>
      </c>
      <c r="F42" s="92">
        <v>0.8619</v>
      </c>
      <c r="G42" s="88">
        <f t="shared" si="3"/>
        <v>0.99449999999999994</v>
      </c>
      <c r="H42" s="89">
        <v>45</v>
      </c>
      <c r="I42" s="90" t="s">
        <v>64</v>
      </c>
      <c r="J42" s="74">
        <f t="shared" si="4"/>
        <v>4.4999999999999997E-3</v>
      </c>
      <c r="K42" s="89">
        <v>30</v>
      </c>
      <c r="L42" s="90" t="s">
        <v>64</v>
      </c>
      <c r="M42" s="74">
        <f t="shared" si="0"/>
        <v>3.0000000000000001E-3</v>
      </c>
      <c r="N42" s="89">
        <v>22</v>
      </c>
      <c r="O42" s="90" t="s">
        <v>64</v>
      </c>
      <c r="P42" s="74">
        <f t="shared" si="1"/>
        <v>2.1999999999999997E-3</v>
      </c>
    </row>
    <row r="43" spans="2:16">
      <c r="B43" s="89">
        <v>1.6</v>
      </c>
      <c r="C43" s="90" t="s">
        <v>63</v>
      </c>
      <c r="D43" s="118">
        <f t="shared" si="5"/>
        <v>8.0000000000000007E-5</v>
      </c>
      <c r="E43" s="91">
        <v>0.13689999999999999</v>
      </c>
      <c r="F43" s="92">
        <v>0.87419999999999998</v>
      </c>
      <c r="G43" s="88">
        <f t="shared" si="3"/>
        <v>1.0110999999999999</v>
      </c>
      <c r="H43" s="89">
        <v>47</v>
      </c>
      <c r="I43" s="90" t="s">
        <v>64</v>
      </c>
      <c r="J43" s="74">
        <f t="shared" si="4"/>
        <v>4.7000000000000002E-3</v>
      </c>
      <c r="K43" s="89">
        <v>31</v>
      </c>
      <c r="L43" s="90" t="s">
        <v>64</v>
      </c>
      <c r="M43" s="74">
        <f t="shared" si="0"/>
        <v>3.0999999999999999E-3</v>
      </c>
      <c r="N43" s="89">
        <v>22</v>
      </c>
      <c r="O43" s="90" t="s">
        <v>64</v>
      </c>
      <c r="P43" s="74">
        <f t="shared" si="1"/>
        <v>2.1999999999999997E-3</v>
      </c>
    </row>
    <row r="44" spans="2:16">
      <c r="B44" s="89">
        <v>1.7</v>
      </c>
      <c r="C44" s="90" t="s">
        <v>63</v>
      </c>
      <c r="D44" s="118">
        <f t="shared" si="5"/>
        <v>8.4999999999999993E-5</v>
      </c>
      <c r="E44" s="91">
        <v>0.1411</v>
      </c>
      <c r="F44" s="92">
        <v>0.88560000000000005</v>
      </c>
      <c r="G44" s="88">
        <f t="shared" si="3"/>
        <v>1.0266999999999999</v>
      </c>
      <c r="H44" s="89">
        <v>49</v>
      </c>
      <c r="I44" s="90" t="s">
        <v>64</v>
      </c>
      <c r="J44" s="74">
        <f t="shared" si="4"/>
        <v>4.8999999999999998E-3</v>
      </c>
      <c r="K44" s="89">
        <v>32</v>
      </c>
      <c r="L44" s="90" t="s">
        <v>64</v>
      </c>
      <c r="M44" s="74">
        <f t="shared" si="0"/>
        <v>3.2000000000000002E-3</v>
      </c>
      <c r="N44" s="89">
        <v>23</v>
      </c>
      <c r="O44" s="90" t="s">
        <v>64</v>
      </c>
      <c r="P44" s="74">
        <f t="shared" si="1"/>
        <v>2.3E-3</v>
      </c>
    </row>
    <row r="45" spans="2:16">
      <c r="B45" s="89">
        <v>1.8</v>
      </c>
      <c r="C45" s="90" t="s">
        <v>63</v>
      </c>
      <c r="D45" s="118">
        <f t="shared" si="5"/>
        <v>8.9999999999999992E-5</v>
      </c>
      <c r="E45" s="91">
        <v>0.1452</v>
      </c>
      <c r="F45" s="92">
        <v>0.89600000000000002</v>
      </c>
      <c r="G45" s="88">
        <f t="shared" si="3"/>
        <v>1.0411999999999999</v>
      </c>
      <c r="H45" s="89">
        <v>51</v>
      </c>
      <c r="I45" s="90" t="s">
        <v>64</v>
      </c>
      <c r="J45" s="74">
        <f t="shared" si="4"/>
        <v>5.0999999999999995E-3</v>
      </c>
      <c r="K45" s="89">
        <v>33</v>
      </c>
      <c r="L45" s="90" t="s">
        <v>64</v>
      </c>
      <c r="M45" s="74">
        <f t="shared" si="0"/>
        <v>3.3E-3</v>
      </c>
      <c r="N45" s="89">
        <v>24</v>
      </c>
      <c r="O45" s="90" t="s">
        <v>64</v>
      </c>
      <c r="P45" s="74">
        <f t="shared" si="1"/>
        <v>2.4000000000000002E-3</v>
      </c>
    </row>
    <row r="46" spans="2:16">
      <c r="B46" s="89">
        <v>2</v>
      </c>
      <c r="C46" s="90" t="s">
        <v>63</v>
      </c>
      <c r="D46" s="118">
        <f t="shared" si="5"/>
        <v>1E-4</v>
      </c>
      <c r="E46" s="91">
        <v>0.15310000000000001</v>
      </c>
      <c r="F46" s="92">
        <v>0.91479999999999995</v>
      </c>
      <c r="G46" s="88">
        <f t="shared" si="3"/>
        <v>1.0678999999999998</v>
      </c>
      <c r="H46" s="89">
        <v>55</v>
      </c>
      <c r="I46" s="90" t="s">
        <v>64</v>
      </c>
      <c r="J46" s="74">
        <f t="shared" si="4"/>
        <v>5.4999999999999997E-3</v>
      </c>
      <c r="K46" s="89">
        <v>36</v>
      </c>
      <c r="L46" s="90" t="s">
        <v>64</v>
      </c>
      <c r="M46" s="74">
        <f t="shared" si="0"/>
        <v>3.5999999999999999E-3</v>
      </c>
      <c r="N46" s="89">
        <v>26</v>
      </c>
      <c r="O46" s="90" t="s">
        <v>64</v>
      </c>
      <c r="P46" s="74">
        <f t="shared" si="1"/>
        <v>2.5999999999999999E-3</v>
      </c>
    </row>
    <row r="47" spans="2:16">
      <c r="B47" s="89">
        <v>2.25</v>
      </c>
      <c r="C47" s="90" t="s">
        <v>63</v>
      </c>
      <c r="D47" s="118">
        <f t="shared" si="5"/>
        <v>1.125E-4</v>
      </c>
      <c r="E47" s="91">
        <v>0.16239999999999999</v>
      </c>
      <c r="F47" s="92">
        <v>0.93489999999999995</v>
      </c>
      <c r="G47" s="88">
        <f t="shared" si="3"/>
        <v>1.0972999999999999</v>
      </c>
      <c r="H47" s="89">
        <v>60</v>
      </c>
      <c r="I47" s="90" t="s">
        <v>64</v>
      </c>
      <c r="J47" s="74">
        <f t="shared" si="4"/>
        <v>6.0000000000000001E-3</v>
      </c>
      <c r="K47" s="89">
        <v>38</v>
      </c>
      <c r="L47" s="90" t="s">
        <v>64</v>
      </c>
      <c r="M47" s="74">
        <f t="shared" si="0"/>
        <v>3.8E-3</v>
      </c>
      <c r="N47" s="89">
        <v>28</v>
      </c>
      <c r="O47" s="90" t="s">
        <v>64</v>
      </c>
      <c r="P47" s="74">
        <f t="shared" si="1"/>
        <v>2.8E-3</v>
      </c>
    </row>
    <row r="48" spans="2:16">
      <c r="B48" s="89">
        <v>2.5</v>
      </c>
      <c r="C48" s="90" t="s">
        <v>63</v>
      </c>
      <c r="D48" s="118">
        <f t="shared" si="5"/>
        <v>1.25E-4</v>
      </c>
      <c r="E48" s="91">
        <v>0.1711</v>
      </c>
      <c r="F48" s="92">
        <v>0.95189999999999997</v>
      </c>
      <c r="G48" s="88">
        <f t="shared" si="3"/>
        <v>1.123</v>
      </c>
      <c r="H48" s="89">
        <v>65</v>
      </c>
      <c r="I48" s="90" t="s">
        <v>64</v>
      </c>
      <c r="J48" s="74">
        <f t="shared" si="4"/>
        <v>6.5000000000000006E-3</v>
      </c>
      <c r="K48" s="89">
        <v>41</v>
      </c>
      <c r="L48" s="90" t="s">
        <v>64</v>
      </c>
      <c r="M48" s="74">
        <f t="shared" si="0"/>
        <v>4.1000000000000003E-3</v>
      </c>
      <c r="N48" s="89">
        <v>30</v>
      </c>
      <c r="O48" s="90" t="s">
        <v>64</v>
      </c>
      <c r="P48" s="74">
        <f t="shared" si="1"/>
        <v>3.0000000000000001E-3</v>
      </c>
    </row>
    <row r="49" spans="2:16">
      <c r="B49" s="89">
        <v>2.75</v>
      </c>
      <c r="C49" s="90" t="s">
        <v>63</v>
      </c>
      <c r="D49" s="118">
        <f t="shared" si="5"/>
        <v>1.3749999999999998E-4</v>
      </c>
      <c r="E49" s="91">
        <v>0.17949999999999999</v>
      </c>
      <c r="F49" s="92">
        <v>0.96640000000000004</v>
      </c>
      <c r="G49" s="88">
        <f t="shared" si="3"/>
        <v>1.1459000000000001</v>
      </c>
      <c r="H49" s="89">
        <v>70</v>
      </c>
      <c r="I49" s="90" t="s">
        <v>64</v>
      </c>
      <c r="J49" s="74">
        <f t="shared" si="4"/>
        <v>7.000000000000001E-3</v>
      </c>
      <c r="K49" s="89">
        <v>44</v>
      </c>
      <c r="L49" s="90" t="s">
        <v>64</v>
      </c>
      <c r="M49" s="74">
        <f t="shared" si="0"/>
        <v>4.3999999999999994E-3</v>
      </c>
      <c r="N49" s="89">
        <v>32</v>
      </c>
      <c r="O49" s="90" t="s">
        <v>64</v>
      </c>
      <c r="P49" s="74">
        <f t="shared" si="1"/>
        <v>3.2000000000000002E-3</v>
      </c>
    </row>
    <row r="50" spans="2:16">
      <c r="B50" s="89">
        <v>3</v>
      </c>
      <c r="C50" s="90" t="s">
        <v>63</v>
      </c>
      <c r="D50" s="118">
        <f t="shared" si="5"/>
        <v>1.5000000000000001E-4</v>
      </c>
      <c r="E50" s="91">
        <v>0.1875</v>
      </c>
      <c r="F50" s="92">
        <v>0.97889999999999999</v>
      </c>
      <c r="G50" s="88">
        <f t="shared" si="3"/>
        <v>1.1663999999999999</v>
      </c>
      <c r="H50" s="89">
        <v>75</v>
      </c>
      <c r="I50" s="90" t="s">
        <v>64</v>
      </c>
      <c r="J50" s="74">
        <f t="shared" si="4"/>
        <v>7.4999999999999997E-3</v>
      </c>
      <c r="K50" s="89">
        <v>46</v>
      </c>
      <c r="L50" s="90" t="s">
        <v>64</v>
      </c>
      <c r="M50" s="74">
        <f t="shared" si="0"/>
        <v>4.5999999999999999E-3</v>
      </c>
      <c r="N50" s="89">
        <v>33</v>
      </c>
      <c r="O50" s="90" t="s">
        <v>64</v>
      </c>
      <c r="P50" s="74">
        <f t="shared" si="1"/>
        <v>3.3E-3</v>
      </c>
    </row>
    <row r="51" spans="2:16">
      <c r="B51" s="89">
        <v>3.25</v>
      </c>
      <c r="C51" s="90" t="s">
        <v>63</v>
      </c>
      <c r="D51" s="118">
        <f t="shared" si="5"/>
        <v>1.6249999999999999E-4</v>
      </c>
      <c r="E51" s="91">
        <v>0.1951</v>
      </c>
      <c r="F51" s="92">
        <v>0.98960000000000004</v>
      </c>
      <c r="G51" s="88">
        <f t="shared" si="3"/>
        <v>1.1847000000000001</v>
      </c>
      <c r="H51" s="89">
        <v>79</v>
      </c>
      <c r="I51" s="90" t="s">
        <v>64</v>
      </c>
      <c r="J51" s="74">
        <f t="shared" si="4"/>
        <v>7.9000000000000008E-3</v>
      </c>
      <c r="K51" s="89">
        <v>49</v>
      </c>
      <c r="L51" s="90" t="s">
        <v>64</v>
      </c>
      <c r="M51" s="74">
        <f t="shared" si="0"/>
        <v>4.8999999999999998E-3</v>
      </c>
      <c r="N51" s="89">
        <v>35</v>
      </c>
      <c r="O51" s="90" t="s">
        <v>64</v>
      </c>
      <c r="P51" s="74">
        <f t="shared" si="1"/>
        <v>3.5000000000000005E-3</v>
      </c>
    </row>
    <row r="52" spans="2:16">
      <c r="B52" s="89">
        <v>3.5</v>
      </c>
      <c r="C52" s="90" t="s">
        <v>63</v>
      </c>
      <c r="D52" s="118">
        <f t="shared" si="5"/>
        <v>1.75E-4</v>
      </c>
      <c r="E52" s="91">
        <v>0.20250000000000001</v>
      </c>
      <c r="F52" s="92">
        <v>0.999</v>
      </c>
      <c r="G52" s="88">
        <f t="shared" si="3"/>
        <v>1.2015</v>
      </c>
      <c r="H52" s="89">
        <v>84</v>
      </c>
      <c r="I52" s="90" t="s">
        <v>64</v>
      </c>
      <c r="J52" s="74">
        <f t="shared" si="4"/>
        <v>8.4000000000000012E-3</v>
      </c>
      <c r="K52" s="89">
        <v>51</v>
      </c>
      <c r="L52" s="90" t="s">
        <v>64</v>
      </c>
      <c r="M52" s="74">
        <f t="shared" si="0"/>
        <v>5.0999999999999995E-3</v>
      </c>
      <c r="N52" s="89">
        <v>37</v>
      </c>
      <c r="O52" s="90" t="s">
        <v>64</v>
      </c>
      <c r="P52" s="74">
        <f t="shared" si="1"/>
        <v>3.6999999999999997E-3</v>
      </c>
    </row>
    <row r="53" spans="2:16">
      <c r="B53" s="89">
        <v>3.75</v>
      </c>
      <c r="C53" s="90" t="s">
        <v>63</v>
      </c>
      <c r="D53" s="118">
        <f t="shared" si="5"/>
        <v>1.875E-4</v>
      </c>
      <c r="E53" s="91">
        <v>0.20960000000000001</v>
      </c>
      <c r="F53" s="92">
        <v>1.0069999999999999</v>
      </c>
      <c r="G53" s="88">
        <f t="shared" si="3"/>
        <v>1.2165999999999999</v>
      </c>
      <c r="H53" s="89">
        <v>89</v>
      </c>
      <c r="I53" s="90" t="s">
        <v>64</v>
      </c>
      <c r="J53" s="74">
        <f t="shared" si="4"/>
        <v>8.8999999999999999E-3</v>
      </c>
      <c r="K53" s="89">
        <v>54</v>
      </c>
      <c r="L53" s="90" t="s">
        <v>64</v>
      </c>
      <c r="M53" s="74">
        <f t="shared" si="0"/>
        <v>5.4000000000000003E-3</v>
      </c>
      <c r="N53" s="89">
        <v>39</v>
      </c>
      <c r="O53" s="90" t="s">
        <v>64</v>
      </c>
      <c r="P53" s="74">
        <f t="shared" si="1"/>
        <v>3.8999999999999998E-3</v>
      </c>
    </row>
    <row r="54" spans="2:16">
      <c r="B54" s="89">
        <v>4</v>
      </c>
      <c r="C54" s="90" t="s">
        <v>63</v>
      </c>
      <c r="D54" s="118">
        <f t="shared" si="5"/>
        <v>2.0000000000000001E-4</v>
      </c>
      <c r="E54" s="91">
        <v>0.2165</v>
      </c>
      <c r="F54" s="92">
        <v>1.014</v>
      </c>
      <c r="G54" s="88">
        <f t="shared" si="3"/>
        <v>1.2304999999999999</v>
      </c>
      <c r="H54" s="89">
        <v>93</v>
      </c>
      <c r="I54" s="90" t="s">
        <v>64</v>
      </c>
      <c r="J54" s="74">
        <f t="shared" si="4"/>
        <v>9.2999999999999992E-3</v>
      </c>
      <c r="K54" s="89">
        <v>56</v>
      </c>
      <c r="L54" s="90" t="s">
        <v>64</v>
      </c>
      <c r="M54" s="74">
        <f t="shared" si="0"/>
        <v>5.5999999999999999E-3</v>
      </c>
      <c r="N54" s="89">
        <v>40</v>
      </c>
      <c r="O54" s="90" t="s">
        <v>64</v>
      </c>
      <c r="P54" s="74">
        <f t="shared" si="1"/>
        <v>4.0000000000000001E-3</v>
      </c>
    </row>
    <row r="55" spans="2:16">
      <c r="B55" s="89">
        <v>4.5</v>
      </c>
      <c r="C55" s="90" t="s">
        <v>63</v>
      </c>
      <c r="D55" s="118">
        <f t="shared" si="5"/>
        <v>2.2499999999999999E-4</v>
      </c>
      <c r="E55" s="91">
        <v>0.2296</v>
      </c>
      <c r="F55" s="92">
        <v>1.026</v>
      </c>
      <c r="G55" s="88">
        <f t="shared" si="3"/>
        <v>1.2556</v>
      </c>
      <c r="H55" s="89">
        <v>102</v>
      </c>
      <c r="I55" s="90" t="s">
        <v>64</v>
      </c>
      <c r="J55" s="74">
        <f t="shared" si="4"/>
        <v>1.0199999999999999E-2</v>
      </c>
      <c r="K55" s="89">
        <v>61</v>
      </c>
      <c r="L55" s="90" t="s">
        <v>64</v>
      </c>
      <c r="M55" s="74">
        <f t="shared" si="0"/>
        <v>6.0999999999999995E-3</v>
      </c>
      <c r="N55" s="89">
        <v>44</v>
      </c>
      <c r="O55" s="90" t="s">
        <v>64</v>
      </c>
      <c r="P55" s="74">
        <f t="shared" si="1"/>
        <v>4.3999999999999994E-3</v>
      </c>
    </row>
    <row r="56" spans="2:16">
      <c r="B56" s="89">
        <v>5</v>
      </c>
      <c r="C56" s="90" t="s">
        <v>63</v>
      </c>
      <c r="D56" s="118">
        <f t="shared" si="5"/>
        <v>2.5000000000000001E-4</v>
      </c>
      <c r="E56" s="91">
        <v>0.24199999999999999</v>
      </c>
      <c r="F56" s="92">
        <v>1.0349999999999999</v>
      </c>
      <c r="G56" s="88">
        <f t="shared" si="3"/>
        <v>1.2769999999999999</v>
      </c>
      <c r="H56" s="89">
        <v>111</v>
      </c>
      <c r="I56" s="90" t="s">
        <v>64</v>
      </c>
      <c r="J56" s="74">
        <f t="shared" si="4"/>
        <v>1.11E-2</v>
      </c>
      <c r="K56" s="89">
        <v>65</v>
      </c>
      <c r="L56" s="90" t="s">
        <v>64</v>
      </c>
      <c r="M56" s="74">
        <f t="shared" si="0"/>
        <v>6.5000000000000006E-3</v>
      </c>
      <c r="N56" s="89">
        <v>47</v>
      </c>
      <c r="O56" s="90" t="s">
        <v>64</v>
      </c>
      <c r="P56" s="74">
        <f t="shared" si="1"/>
        <v>4.7000000000000002E-3</v>
      </c>
    </row>
    <row r="57" spans="2:16">
      <c r="B57" s="89">
        <v>5.5</v>
      </c>
      <c r="C57" s="90" t="s">
        <v>63</v>
      </c>
      <c r="D57" s="118">
        <f t="shared" si="5"/>
        <v>2.7499999999999996E-4</v>
      </c>
      <c r="E57" s="91">
        <v>0.25380000000000003</v>
      </c>
      <c r="F57" s="92">
        <v>1.0409999999999999</v>
      </c>
      <c r="G57" s="88">
        <f t="shared" si="3"/>
        <v>1.2948</v>
      </c>
      <c r="H57" s="89">
        <v>120</v>
      </c>
      <c r="I57" s="90" t="s">
        <v>64</v>
      </c>
      <c r="J57" s="74">
        <f t="shared" si="4"/>
        <v>1.2E-2</v>
      </c>
      <c r="K57" s="89">
        <v>70</v>
      </c>
      <c r="L57" s="90" t="s">
        <v>64</v>
      </c>
      <c r="M57" s="74">
        <f t="shared" si="0"/>
        <v>7.000000000000001E-3</v>
      </c>
      <c r="N57" s="89">
        <v>50</v>
      </c>
      <c r="O57" s="90" t="s">
        <v>64</v>
      </c>
      <c r="P57" s="74">
        <f t="shared" si="1"/>
        <v>5.0000000000000001E-3</v>
      </c>
    </row>
    <row r="58" spans="2:16">
      <c r="B58" s="89">
        <v>6</v>
      </c>
      <c r="C58" s="90" t="s">
        <v>63</v>
      </c>
      <c r="D58" s="118">
        <f t="shared" si="5"/>
        <v>3.0000000000000003E-4</v>
      </c>
      <c r="E58" s="91">
        <v>0.2651</v>
      </c>
      <c r="F58" s="92">
        <v>1.046</v>
      </c>
      <c r="G58" s="88">
        <f t="shared" si="3"/>
        <v>1.3111000000000002</v>
      </c>
      <c r="H58" s="89">
        <v>129</v>
      </c>
      <c r="I58" s="90" t="s">
        <v>64</v>
      </c>
      <c r="J58" s="74">
        <f t="shared" si="4"/>
        <v>1.29E-2</v>
      </c>
      <c r="K58" s="89">
        <v>74</v>
      </c>
      <c r="L58" s="90" t="s">
        <v>64</v>
      </c>
      <c r="M58" s="74">
        <f t="shared" si="0"/>
        <v>7.3999999999999995E-3</v>
      </c>
      <c r="N58" s="89">
        <v>54</v>
      </c>
      <c r="O58" s="90" t="s">
        <v>64</v>
      </c>
      <c r="P58" s="74">
        <f t="shared" si="1"/>
        <v>5.4000000000000003E-3</v>
      </c>
    </row>
    <row r="59" spans="2:16">
      <c r="B59" s="89">
        <v>6.5</v>
      </c>
      <c r="C59" s="90" t="s">
        <v>63</v>
      </c>
      <c r="D59" s="118">
        <f t="shared" si="5"/>
        <v>3.2499999999999999E-4</v>
      </c>
      <c r="E59" s="91">
        <v>0.27600000000000002</v>
      </c>
      <c r="F59" s="92">
        <v>1.0489999999999999</v>
      </c>
      <c r="G59" s="88">
        <f t="shared" si="3"/>
        <v>1.325</v>
      </c>
      <c r="H59" s="89">
        <v>138</v>
      </c>
      <c r="I59" s="90" t="s">
        <v>64</v>
      </c>
      <c r="J59" s="74">
        <f t="shared" si="4"/>
        <v>1.3800000000000002E-2</v>
      </c>
      <c r="K59" s="89">
        <v>79</v>
      </c>
      <c r="L59" s="90" t="s">
        <v>64</v>
      </c>
      <c r="M59" s="74">
        <f t="shared" si="0"/>
        <v>7.9000000000000008E-3</v>
      </c>
      <c r="N59" s="89">
        <v>57</v>
      </c>
      <c r="O59" s="90" t="s">
        <v>64</v>
      </c>
      <c r="P59" s="74">
        <f t="shared" si="1"/>
        <v>5.7000000000000002E-3</v>
      </c>
    </row>
    <row r="60" spans="2:16">
      <c r="B60" s="89">
        <v>7</v>
      </c>
      <c r="C60" s="90" t="s">
        <v>63</v>
      </c>
      <c r="D60" s="118">
        <f t="shared" si="5"/>
        <v>3.5E-4</v>
      </c>
      <c r="E60" s="91">
        <v>0.28639999999999999</v>
      </c>
      <c r="F60" s="92">
        <v>1.0509999999999999</v>
      </c>
      <c r="G60" s="88">
        <f t="shared" si="3"/>
        <v>1.3373999999999999</v>
      </c>
      <c r="H60" s="89">
        <v>147</v>
      </c>
      <c r="I60" s="90" t="s">
        <v>64</v>
      </c>
      <c r="J60" s="74">
        <f t="shared" si="4"/>
        <v>1.47E-2</v>
      </c>
      <c r="K60" s="89">
        <v>83</v>
      </c>
      <c r="L60" s="90" t="s">
        <v>64</v>
      </c>
      <c r="M60" s="74">
        <f t="shared" si="0"/>
        <v>8.3000000000000001E-3</v>
      </c>
      <c r="N60" s="89">
        <v>60</v>
      </c>
      <c r="O60" s="90" t="s">
        <v>64</v>
      </c>
      <c r="P60" s="74">
        <f t="shared" si="1"/>
        <v>6.0000000000000001E-3</v>
      </c>
    </row>
    <row r="61" spans="2:16">
      <c r="B61" s="89">
        <v>8</v>
      </c>
      <c r="C61" s="90" t="s">
        <v>63</v>
      </c>
      <c r="D61" s="118">
        <f t="shared" si="5"/>
        <v>4.0000000000000002E-4</v>
      </c>
      <c r="E61" s="91">
        <v>0.30620000000000003</v>
      </c>
      <c r="F61" s="92">
        <v>1.0529999999999999</v>
      </c>
      <c r="G61" s="88">
        <f t="shared" si="3"/>
        <v>1.3592</v>
      </c>
      <c r="H61" s="89">
        <v>165</v>
      </c>
      <c r="I61" s="90" t="s">
        <v>64</v>
      </c>
      <c r="J61" s="74">
        <f t="shared" si="4"/>
        <v>1.6500000000000001E-2</v>
      </c>
      <c r="K61" s="89">
        <v>92</v>
      </c>
      <c r="L61" s="90" t="s">
        <v>64</v>
      </c>
      <c r="M61" s="74">
        <f t="shared" si="0"/>
        <v>9.1999999999999998E-3</v>
      </c>
      <c r="N61" s="89">
        <v>66</v>
      </c>
      <c r="O61" s="90" t="s">
        <v>64</v>
      </c>
      <c r="P61" s="74">
        <f t="shared" si="1"/>
        <v>6.6E-3</v>
      </c>
    </row>
    <row r="62" spans="2:16">
      <c r="B62" s="89">
        <v>9</v>
      </c>
      <c r="C62" s="90" t="s">
        <v>63</v>
      </c>
      <c r="D62" s="118">
        <f t="shared" si="5"/>
        <v>4.4999999999999999E-4</v>
      </c>
      <c r="E62" s="91">
        <v>0.32469999999999999</v>
      </c>
      <c r="F62" s="92">
        <v>1.0509999999999999</v>
      </c>
      <c r="G62" s="88">
        <f t="shared" si="3"/>
        <v>1.3756999999999999</v>
      </c>
      <c r="H62" s="89">
        <v>183</v>
      </c>
      <c r="I62" s="90" t="s">
        <v>64</v>
      </c>
      <c r="J62" s="74">
        <f t="shared" si="4"/>
        <v>1.83E-2</v>
      </c>
      <c r="K62" s="89">
        <v>100</v>
      </c>
      <c r="L62" s="90" t="s">
        <v>64</v>
      </c>
      <c r="M62" s="74">
        <f t="shared" si="0"/>
        <v>0.01</v>
      </c>
      <c r="N62" s="89">
        <v>72</v>
      </c>
      <c r="O62" s="90" t="s">
        <v>64</v>
      </c>
      <c r="P62" s="74">
        <f t="shared" si="1"/>
        <v>7.1999999999999998E-3</v>
      </c>
    </row>
    <row r="63" spans="2:16">
      <c r="B63" s="89">
        <v>10</v>
      </c>
      <c r="C63" s="90" t="s">
        <v>63</v>
      </c>
      <c r="D63" s="118">
        <f t="shared" si="5"/>
        <v>5.0000000000000001E-4</v>
      </c>
      <c r="E63" s="91">
        <v>0.34229999999999999</v>
      </c>
      <c r="F63" s="92">
        <v>1.048</v>
      </c>
      <c r="G63" s="88">
        <f t="shared" si="3"/>
        <v>1.3903000000000001</v>
      </c>
      <c r="H63" s="89">
        <v>200</v>
      </c>
      <c r="I63" s="90" t="s">
        <v>64</v>
      </c>
      <c r="J63" s="74">
        <f t="shared" si="4"/>
        <v>0.02</v>
      </c>
      <c r="K63" s="89">
        <v>109</v>
      </c>
      <c r="L63" s="90" t="s">
        <v>64</v>
      </c>
      <c r="M63" s="74">
        <f t="shared" si="0"/>
        <v>1.09E-2</v>
      </c>
      <c r="N63" s="89">
        <v>78</v>
      </c>
      <c r="O63" s="90" t="s">
        <v>64</v>
      </c>
      <c r="P63" s="74">
        <f t="shared" si="1"/>
        <v>7.7999999999999996E-3</v>
      </c>
    </row>
    <row r="64" spans="2:16">
      <c r="B64" s="89">
        <v>11</v>
      </c>
      <c r="C64" s="90" t="s">
        <v>63</v>
      </c>
      <c r="D64" s="118">
        <f t="shared" si="5"/>
        <v>5.4999999999999992E-4</v>
      </c>
      <c r="E64" s="91">
        <v>0.35899999999999999</v>
      </c>
      <c r="F64" s="92">
        <v>1.0429999999999999</v>
      </c>
      <c r="G64" s="88">
        <f t="shared" si="3"/>
        <v>1.4019999999999999</v>
      </c>
      <c r="H64" s="89">
        <v>218</v>
      </c>
      <c r="I64" s="90" t="s">
        <v>64</v>
      </c>
      <c r="J64" s="74">
        <f t="shared" si="4"/>
        <v>2.18E-2</v>
      </c>
      <c r="K64" s="89">
        <v>117</v>
      </c>
      <c r="L64" s="90" t="s">
        <v>64</v>
      </c>
      <c r="M64" s="74">
        <f t="shared" si="0"/>
        <v>1.17E-2</v>
      </c>
      <c r="N64" s="89">
        <v>83</v>
      </c>
      <c r="O64" s="90" t="s">
        <v>64</v>
      </c>
      <c r="P64" s="74">
        <f t="shared" si="1"/>
        <v>8.3000000000000001E-3</v>
      </c>
    </row>
    <row r="65" spans="2:16">
      <c r="B65" s="89">
        <v>12</v>
      </c>
      <c r="C65" s="90" t="s">
        <v>63</v>
      </c>
      <c r="D65" s="118">
        <f t="shared" si="5"/>
        <v>6.0000000000000006E-4</v>
      </c>
      <c r="E65" s="91">
        <v>0.375</v>
      </c>
      <c r="F65" s="92">
        <v>1.038</v>
      </c>
      <c r="G65" s="88">
        <f t="shared" si="3"/>
        <v>1.413</v>
      </c>
      <c r="H65" s="89">
        <v>236</v>
      </c>
      <c r="I65" s="90" t="s">
        <v>64</v>
      </c>
      <c r="J65" s="74">
        <f t="shared" si="4"/>
        <v>2.3599999999999999E-2</v>
      </c>
      <c r="K65" s="89">
        <v>125</v>
      </c>
      <c r="L65" s="90" t="s">
        <v>64</v>
      </c>
      <c r="M65" s="74">
        <f t="shared" si="0"/>
        <v>1.2500000000000001E-2</v>
      </c>
      <c r="N65" s="89">
        <v>89</v>
      </c>
      <c r="O65" s="90" t="s">
        <v>64</v>
      </c>
      <c r="P65" s="74">
        <f t="shared" si="1"/>
        <v>8.8999999999999999E-3</v>
      </c>
    </row>
    <row r="66" spans="2:16">
      <c r="B66" s="89">
        <v>13</v>
      </c>
      <c r="C66" s="90" t="s">
        <v>63</v>
      </c>
      <c r="D66" s="118">
        <f t="shared" si="5"/>
        <v>6.4999999999999997E-4</v>
      </c>
      <c r="E66" s="91">
        <v>0.39029999999999998</v>
      </c>
      <c r="F66" s="92">
        <v>1.0309999999999999</v>
      </c>
      <c r="G66" s="88">
        <f t="shared" si="3"/>
        <v>1.4213</v>
      </c>
      <c r="H66" s="89">
        <v>253</v>
      </c>
      <c r="I66" s="90" t="s">
        <v>64</v>
      </c>
      <c r="J66" s="74">
        <f t="shared" si="4"/>
        <v>2.53E-2</v>
      </c>
      <c r="K66" s="89">
        <v>133</v>
      </c>
      <c r="L66" s="90" t="s">
        <v>64</v>
      </c>
      <c r="M66" s="74">
        <f t="shared" si="0"/>
        <v>1.3300000000000001E-2</v>
      </c>
      <c r="N66" s="89">
        <v>95</v>
      </c>
      <c r="O66" s="90" t="s">
        <v>64</v>
      </c>
      <c r="P66" s="74">
        <f t="shared" si="1"/>
        <v>9.4999999999999998E-3</v>
      </c>
    </row>
    <row r="67" spans="2:16">
      <c r="B67" s="89">
        <v>14</v>
      </c>
      <c r="C67" s="90" t="s">
        <v>63</v>
      </c>
      <c r="D67" s="118">
        <f t="shared" si="5"/>
        <v>6.9999999999999999E-4</v>
      </c>
      <c r="E67" s="91">
        <v>0.40500000000000003</v>
      </c>
      <c r="F67" s="92">
        <v>1.024</v>
      </c>
      <c r="G67" s="88">
        <f t="shared" si="3"/>
        <v>1.429</v>
      </c>
      <c r="H67" s="89">
        <v>271</v>
      </c>
      <c r="I67" s="90" t="s">
        <v>64</v>
      </c>
      <c r="J67" s="74">
        <f t="shared" si="4"/>
        <v>2.7100000000000003E-2</v>
      </c>
      <c r="K67" s="89">
        <v>141</v>
      </c>
      <c r="L67" s="90" t="s">
        <v>64</v>
      </c>
      <c r="M67" s="74">
        <f t="shared" si="0"/>
        <v>1.4099999999999998E-2</v>
      </c>
      <c r="N67" s="89">
        <v>100</v>
      </c>
      <c r="O67" s="90" t="s">
        <v>64</v>
      </c>
      <c r="P67" s="74">
        <f t="shared" si="1"/>
        <v>0.01</v>
      </c>
    </row>
    <row r="68" spans="2:16">
      <c r="B68" s="89">
        <v>15</v>
      </c>
      <c r="C68" s="90" t="s">
        <v>63</v>
      </c>
      <c r="D68" s="118">
        <f t="shared" si="5"/>
        <v>7.5000000000000002E-4</v>
      </c>
      <c r="E68" s="91">
        <v>0.41920000000000002</v>
      </c>
      <c r="F68" s="92">
        <v>1.016</v>
      </c>
      <c r="G68" s="88">
        <f t="shared" si="3"/>
        <v>1.4352</v>
      </c>
      <c r="H68" s="89">
        <v>289</v>
      </c>
      <c r="I68" s="90" t="s">
        <v>64</v>
      </c>
      <c r="J68" s="74">
        <f t="shared" si="4"/>
        <v>2.8899999999999999E-2</v>
      </c>
      <c r="K68" s="89">
        <v>149</v>
      </c>
      <c r="L68" s="90" t="s">
        <v>64</v>
      </c>
      <c r="M68" s="74">
        <f t="shared" si="0"/>
        <v>1.49E-2</v>
      </c>
      <c r="N68" s="89">
        <v>106</v>
      </c>
      <c r="O68" s="90" t="s">
        <v>64</v>
      </c>
      <c r="P68" s="74">
        <f t="shared" si="1"/>
        <v>1.06E-2</v>
      </c>
    </row>
    <row r="69" spans="2:16">
      <c r="B69" s="89">
        <v>16</v>
      </c>
      <c r="C69" s="90" t="s">
        <v>63</v>
      </c>
      <c r="D69" s="118">
        <f t="shared" si="5"/>
        <v>8.0000000000000004E-4</v>
      </c>
      <c r="E69" s="91">
        <v>0.433</v>
      </c>
      <c r="F69" s="92">
        <v>1.0089999999999999</v>
      </c>
      <c r="G69" s="88">
        <f t="shared" si="3"/>
        <v>1.4419999999999999</v>
      </c>
      <c r="H69" s="89">
        <v>307</v>
      </c>
      <c r="I69" s="90" t="s">
        <v>64</v>
      </c>
      <c r="J69" s="74">
        <f t="shared" si="4"/>
        <v>3.0699999999999998E-2</v>
      </c>
      <c r="K69" s="89">
        <v>156</v>
      </c>
      <c r="L69" s="90" t="s">
        <v>64</v>
      </c>
      <c r="M69" s="74">
        <f t="shared" si="0"/>
        <v>1.5599999999999999E-2</v>
      </c>
      <c r="N69" s="89">
        <v>111</v>
      </c>
      <c r="O69" s="90" t="s">
        <v>64</v>
      </c>
      <c r="P69" s="74">
        <f t="shared" si="1"/>
        <v>1.11E-2</v>
      </c>
    </row>
    <row r="70" spans="2:16">
      <c r="B70" s="89">
        <v>17</v>
      </c>
      <c r="C70" s="90" t="s">
        <v>63</v>
      </c>
      <c r="D70" s="118">
        <f t="shared" si="5"/>
        <v>8.5000000000000006E-4</v>
      </c>
      <c r="E70" s="91">
        <v>0.44629999999999997</v>
      </c>
      <c r="F70" s="92">
        <v>1</v>
      </c>
      <c r="G70" s="88">
        <f t="shared" si="3"/>
        <v>1.4462999999999999</v>
      </c>
      <c r="H70" s="89">
        <v>324</v>
      </c>
      <c r="I70" s="90" t="s">
        <v>64</v>
      </c>
      <c r="J70" s="74">
        <f t="shared" si="4"/>
        <v>3.2399999999999998E-2</v>
      </c>
      <c r="K70" s="89">
        <v>164</v>
      </c>
      <c r="L70" s="90" t="s">
        <v>64</v>
      </c>
      <c r="M70" s="74">
        <f t="shared" si="0"/>
        <v>1.6400000000000001E-2</v>
      </c>
      <c r="N70" s="89">
        <v>117</v>
      </c>
      <c r="O70" s="90" t="s">
        <v>64</v>
      </c>
      <c r="P70" s="74">
        <f t="shared" si="1"/>
        <v>1.17E-2</v>
      </c>
    </row>
    <row r="71" spans="2:16">
      <c r="B71" s="89">
        <v>18</v>
      </c>
      <c r="C71" s="90" t="s">
        <v>63</v>
      </c>
      <c r="D71" s="118">
        <f t="shared" si="5"/>
        <v>8.9999999999999998E-4</v>
      </c>
      <c r="E71" s="91">
        <v>0.4592</v>
      </c>
      <c r="F71" s="92">
        <v>0.99229999999999996</v>
      </c>
      <c r="G71" s="88">
        <f t="shared" si="3"/>
        <v>1.4515</v>
      </c>
      <c r="H71" s="89">
        <v>342</v>
      </c>
      <c r="I71" s="90" t="s">
        <v>64</v>
      </c>
      <c r="J71" s="74">
        <f t="shared" si="4"/>
        <v>3.4200000000000001E-2</v>
      </c>
      <c r="K71" s="89">
        <v>172</v>
      </c>
      <c r="L71" s="90" t="s">
        <v>64</v>
      </c>
      <c r="M71" s="74">
        <f t="shared" si="0"/>
        <v>1.72E-2</v>
      </c>
      <c r="N71" s="89">
        <v>122</v>
      </c>
      <c r="O71" s="90" t="s">
        <v>64</v>
      </c>
      <c r="P71" s="74">
        <f t="shared" si="1"/>
        <v>1.2199999999999999E-2</v>
      </c>
    </row>
    <row r="72" spans="2:16">
      <c r="B72" s="89">
        <v>20</v>
      </c>
      <c r="C72" s="90" t="s">
        <v>63</v>
      </c>
      <c r="D72" s="118">
        <f t="shared" si="5"/>
        <v>1E-3</v>
      </c>
      <c r="E72" s="91">
        <v>0.48409999999999997</v>
      </c>
      <c r="F72" s="92">
        <v>0.97570000000000001</v>
      </c>
      <c r="G72" s="88">
        <f t="shared" si="3"/>
        <v>1.4598</v>
      </c>
      <c r="H72" s="89">
        <v>378</v>
      </c>
      <c r="I72" s="90" t="s">
        <v>64</v>
      </c>
      <c r="J72" s="74">
        <f t="shared" si="4"/>
        <v>3.78E-2</v>
      </c>
      <c r="K72" s="89">
        <v>187</v>
      </c>
      <c r="L72" s="90" t="s">
        <v>64</v>
      </c>
      <c r="M72" s="74">
        <f t="shared" si="0"/>
        <v>1.8700000000000001E-2</v>
      </c>
      <c r="N72" s="89">
        <v>133</v>
      </c>
      <c r="O72" s="90" t="s">
        <v>64</v>
      </c>
      <c r="P72" s="74">
        <f t="shared" si="1"/>
        <v>1.3300000000000001E-2</v>
      </c>
    </row>
    <row r="73" spans="2:16">
      <c r="B73" s="89">
        <v>22.5</v>
      </c>
      <c r="C73" s="90" t="s">
        <v>63</v>
      </c>
      <c r="D73" s="118">
        <f t="shared" si="5"/>
        <v>1.1249999999999999E-3</v>
      </c>
      <c r="E73" s="91">
        <v>0.51339999999999997</v>
      </c>
      <c r="F73" s="92">
        <v>0.95499999999999996</v>
      </c>
      <c r="G73" s="88">
        <f t="shared" si="3"/>
        <v>1.4683999999999999</v>
      </c>
      <c r="H73" s="89">
        <v>423</v>
      </c>
      <c r="I73" s="90" t="s">
        <v>64</v>
      </c>
      <c r="J73" s="74">
        <f t="shared" si="4"/>
        <v>4.2299999999999997E-2</v>
      </c>
      <c r="K73" s="89">
        <v>205</v>
      </c>
      <c r="L73" s="90" t="s">
        <v>64</v>
      </c>
      <c r="M73" s="74">
        <f t="shared" si="0"/>
        <v>2.0499999999999997E-2</v>
      </c>
      <c r="N73" s="89">
        <v>146</v>
      </c>
      <c r="O73" s="90" t="s">
        <v>64</v>
      </c>
      <c r="P73" s="74">
        <f t="shared" si="1"/>
        <v>1.4599999999999998E-2</v>
      </c>
    </row>
    <row r="74" spans="2:16">
      <c r="B74" s="89">
        <v>25</v>
      </c>
      <c r="C74" s="90" t="s">
        <v>63</v>
      </c>
      <c r="D74" s="118">
        <f t="shared" si="5"/>
        <v>1.25E-3</v>
      </c>
      <c r="E74" s="91">
        <v>0.54120000000000001</v>
      </c>
      <c r="F74" s="92">
        <v>0.93469999999999998</v>
      </c>
      <c r="G74" s="88">
        <f t="shared" si="3"/>
        <v>1.4759</v>
      </c>
      <c r="H74" s="89">
        <v>468</v>
      </c>
      <c r="I74" s="90" t="s">
        <v>64</v>
      </c>
      <c r="J74" s="74">
        <f t="shared" si="4"/>
        <v>4.6800000000000001E-2</v>
      </c>
      <c r="K74" s="89">
        <v>223</v>
      </c>
      <c r="L74" s="90" t="s">
        <v>64</v>
      </c>
      <c r="M74" s="74">
        <f t="shared" si="0"/>
        <v>2.23E-2</v>
      </c>
      <c r="N74" s="89">
        <v>159</v>
      </c>
      <c r="O74" s="90" t="s">
        <v>64</v>
      </c>
      <c r="P74" s="74">
        <f t="shared" si="1"/>
        <v>1.5900000000000001E-2</v>
      </c>
    </row>
    <row r="75" spans="2:16">
      <c r="B75" s="89">
        <v>27.5</v>
      </c>
      <c r="C75" s="90" t="s">
        <v>63</v>
      </c>
      <c r="D75" s="118">
        <f t="shared" si="5"/>
        <v>1.3749999999999999E-3</v>
      </c>
      <c r="E75" s="91">
        <v>0.56759999999999999</v>
      </c>
      <c r="F75" s="92">
        <v>0.91490000000000005</v>
      </c>
      <c r="G75" s="88">
        <f t="shared" si="3"/>
        <v>1.4824999999999999</v>
      </c>
      <c r="H75" s="89">
        <v>514</v>
      </c>
      <c r="I75" s="90" t="s">
        <v>64</v>
      </c>
      <c r="J75" s="74">
        <f t="shared" si="4"/>
        <v>5.1400000000000001E-2</v>
      </c>
      <c r="K75" s="89">
        <v>241</v>
      </c>
      <c r="L75" s="90" t="s">
        <v>64</v>
      </c>
      <c r="M75" s="74">
        <f t="shared" si="0"/>
        <v>2.41E-2</v>
      </c>
      <c r="N75" s="89">
        <v>172</v>
      </c>
      <c r="O75" s="90" t="s">
        <v>64</v>
      </c>
      <c r="P75" s="74">
        <f t="shared" si="1"/>
        <v>1.72E-2</v>
      </c>
    </row>
    <row r="76" spans="2:16">
      <c r="B76" s="89">
        <v>30</v>
      </c>
      <c r="C76" s="90" t="s">
        <v>63</v>
      </c>
      <c r="D76" s="118">
        <f t="shared" si="5"/>
        <v>1.5E-3</v>
      </c>
      <c r="E76" s="91">
        <v>0.59289999999999998</v>
      </c>
      <c r="F76" s="92">
        <v>0.89570000000000005</v>
      </c>
      <c r="G76" s="88">
        <f t="shared" si="3"/>
        <v>1.4885999999999999</v>
      </c>
      <c r="H76" s="89">
        <v>560</v>
      </c>
      <c r="I76" s="90" t="s">
        <v>64</v>
      </c>
      <c r="J76" s="74">
        <f t="shared" si="4"/>
        <v>5.6000000000000008E-2</v>
      </c>
      <c r="K76" s="89">
        <v>258</v>
      </c>
      <c r="L76" s="90" t="s">
        <v>64</v>
      </c>
      <c r="M76" s="74">
        <f t="shared" si="0"/>
        <v>2.58E-2</v>
      </c>
      <c r="N76" s="89">
        <v>185</v>
      </c>
      <c r="O76" s="90" t="s">
        <v>64</v>
      </c>
      <c r="P76" s="74">
        <f t="shared" si="1"/>
        <v>1.8499999999999999E-2</v>
      </c>
    </row>
    <row r="77" spans="2:16">
      <c r="B77" s="89">
        <v>32.5</v>
      </c>
      <c r="C77" s="90" t="s">
        <v>63</v>
      </c>
      <c r="D77" s="118">
        <f t="shared" si="5"/>
        <v>1.6250000000000001E-3</v>
      </c>
      <c r="E77" s="91">
        <v>0.61709999999999998</v>
      </c>
      <c r="F77" s="92">
        <v>0.87719999999999998</v>
      </c>
      <c r="G77" s="88">
        <f t="shared" si="3"/>
        <v>1.4943</v>
      </c>
      <c r="H77" s="89">
        <v>606</v>
      </c>
      <c r="I77" s="90" t="s">
        <v>64</v>
      </c>
      <c r="J77" s="74">
        <f t="shared" si="4"/>
        <v>6.0600000000000001E-2</v>
      </c>
      <c r="K77" s="89">
        <v>275</v>
      </c>
      <c r="L77" s="90" t="s">
        <v>64</v>
      </c>
      <c r="M77" s="74">
        <f t="shared" si="0"/>
        <v>2.7500000000000004E-2</v>
      </c>
      <c r="N77" s="89">
        <v>198</v>
      </c>
      <c r="O77" s="90" t="s">
        <v>64</v>
      </c>
      <c r="P77" s="74">
        <f t="shared" si="1"/>
        <v>1.9800000000000002E-2</v>
      </c>
    </row>
    <row r="78" spans="2:16">
      <c r="B78" s="89">
        <v>35</v>
      </c>
      <c r="C78" s="90" t="s">
        <v>63</v>
      </c>
      <c r="D78" s="118">
        <f t="shared" si="5"/>
        <v>1.7500000000000003E-3</v>
      </c>
      <c r="E78" s="91">
        <v>0.64039999999999997</v>
      </c>
      <c r="F78" s="92">
        <v>0.85950000000000004</v>
      </c>
      <c r="G78" s="88">
        <f t="shared" si="3"/>
        <v>1.4999</v>
      </c>
      <c r="H78" s="89">
        <v>652</v>
      </c>
      <c r="I78" s="90" t="s">
        <v>64</v>
      </c>
      <c r="J78" s="74">
        <f t="shared" si="4"/>
        <v>6.5200000000000008E-2</v>
      </c>
      <c r="K78" s="89">
        <v>292</v>
      </c>
      <c r="L78" s="90" t="s">
        <v>64</v>
      </c>
      <c r="M78" s="74">
        <f t="shared" si="0"/>
        <v>2.9199999999999997E-2</v>
      </c>
      <c r="N78" s="89">
        <v>211</v>
      </c>
      <c r="O78" s="90" t="s">
        <v>64</v>
      </c>
      <c r="P78" s="74">
        <f t="shared" si="1"/>
        <v>2.1100000000000001E-2</v>
      </c>
    </row>
    <row r="79" spans="2:16">
      <c r="B79" s="89">
        <v>37.5</v>
      </c>
      <c r="C79" s="90" t="s">
        <v>63</v>
      </c>
      <c r="D79" s="118">
        <f t="shared" si="5"/>
        <v>1.8749999999999999E-3</v>
      </c>
      <c r="E79" s="91">
        <v>0.66279999999999994</v>
      </c>
      <c r="F79" s="92">
        <v>0.84250000000000003</v>
      </c>
      <c r="G79" s="88">
        <f t="shared" si="3"/>
        <v>1.5053000000000001</v>
      </c>
      <c r="H79" s="89">
        <v>698</v>
      </c>
      <c r="I79" s="90" t="s">
        <v>64</v>
      </c>
      <c r="J79" s="74">
        <f t="shared" si="4"/>
        <v>6.9800000000000001E-2</v>
      </c>
      <c r="K79" s="89">
        <v>308</v>
      </c>
      <c r="L79" s="90" t="s">
        <v>64</v>
      </c>
      <c r="M79" s="74">
        <f t="shared" si="0"/>
        <v>3.0800000000000001E-2</v>
      </c>
      <c r="N79" s="89">
        <v>223</v>
      </c>
      <c r="O79" s="90" t="s">
        <v>64</v>
      </c>
      <c r="P79" s="74">
        <f t="shared" si="1"/>
        <v>2.23E-2</v>
      </c>
    </row>
    <row r="80" spans="2:16">
      <c r="B80" s="89">
        <v>40</v>
      </c>
      <c r="C80" s="90" t="s">
        <v>63</v>
      </c>
      <c r="D80" s="118">
        <f t="shared" si="5"/>
        <v>2E-3</v>
      </c>
      <c r="E80" s="91">
        <v>0.68459999999999999</v>
      </c>
      <c r="F80" s="92">
        <v>0.82609999999999995</v>
      </c>
      <c r="G80" s="88">
        <f t="shared" si="3"/>
        <v>1.5106999999999999</v>
      </c>
      <c r="H80" s="89">
        <v>744</v>
      </c>
      <c r="I80" s="90" t="s">
        <v>64</v>
      </c>
      <c r="J80" s="74">
        <f t="shared" si="4"/>
        <v>7.4399999999999994E-2</v>
      </c>
      <c r="K80" s="89">
        <v>324</v>
      </c>
      <c r="L80" s="90" t="s">
        <v>64</v>
      </c>
      <c r="M80" s="74">
        <f t="shared" si="0"/>
        <v>3.2399999999999998E-2</v>
      </c>
      <c r="N80" s="89">
        <v>236</v>
      </c>
      <c r="O80" s="90" t="s">
        <v>64</v>
      </c>
      <c r="P80" s="74">
        <f t="shared" si="1"/>
        <v>2.3599999999999999E-2</v>
      </c>
    </row>
    <row r="81" spans="2:16">
      <c r="B81" s="89">
        <v>45</v>
      </c>
      <c r="C81" s="90" t="s">
        <v>63</v>
      </c>
      <c r="D81" s="118">
        <f t="shared" si="5"/>
        <v>2.2499999999999998E-3</v>
      </c>
      <c r="E81" s="91">
        <v>0.83199999999999996</v>
      </c>
      <c r="F81" s="92">
        <v>0.7954</v>
      </c>
      <c r="G81" s="88">
        <f t="shared" si="3"/>
        <v>1.6274</v>
      </c>
      <c r="H81" s="89">
        <v>834</v>
      </c>
      <c r="I81" s="90" t="s">
        <v>64</v>
      </c>
      <c r="J81" s="74">
        <f t="shared" si="4"/>
        <v>8.3400000000000002E-2</v>
      </c>
      <c r="K81" s="89">
        <v>353</v>
      </c>
      <c r="L81" s="90" t="s">
        <v>64</v>
      </c>
      <c r="M81" s="74">
        <f t="shared" si="0"/>
        <v>3.5299999999999998E-2</v>
      </c>
      <c r="N81" s="89">
        <v>261</v>
      </c>
      <c r="O81" s="90" t="s">
        <v>64</v>
      </c>
      <c r="P81" s="74">
        <f t="shared" si="1"/>
        <v>2.6100000000000002E-2</v>
      </c>
    </row>
    <row r="82" spans="2:16">
      <c r="B82" s="89">
        <v>50</v>
      </c>
      <c r="C82" s="90" t="s">
        <v>63</v>
      </c>
      <c r="D82" s="118">
        <f t="shared" si="5"/>
        <v>2.5000000000000001E-3</v>
      </c>
      <c r="E82" s="91">
        <v>0.94879999999999998</v>
      </c>
      <c r="F82" s="92">
        <v>0.7671</v>
      </c>
      <c r="G82" s="88">
        <f t="shared" si="3"/>
        <v>1.7159</v>
      </c>
      <c r="H82" s="89">
        <v>919</v>
      </c>
      <c r="I82" s="90" t="s">
        <v>64</v>
      </c>
      <c r="J82" s="74">
        <f t="shared" si="4"/>
        <v>9.1900000000000009E-2</v>
      </c>
      <c r="K82" s="89">
        <v>379</v>
      </c>
      <c r="L82" s="90" t="s">
        <v>64</v>
      </c>
      <c r="M82" s="74">
        <f t="shared" si="0"/>
        <v>3.7900000000000003E-2</v>
      </c>
      <c r="N82" s="89">
        <v>285</v>
      </c>
      <c r="O82" s="90" t="s">
        <v>64</v>
      </c>
      <c r="P82" s="74">
        <f t="shared" si="1"/>
        <v>2.8499999999999998E-2</v>
      </c>
    </row>
    <row r="83" spans="2:16">
      <c r="B83" s="89">
        <v>55</v>
      </c>
      <c r="C83" s="90" t="s">
        <v>63</v>
      </c>
      <c r="D83" s="118">
        <f t="shared" si="5"/>
        <v>2.7499999999999998E-3</v>
      </c>
      <c r="E83" s="91">
        <v>1.0409999999999999</v>
      </c>
      <c r="F83" s="92">
        <v>0.74099999999999999</v>
      </c>
      <c r="G83" s="88">
        <f t="shared" si="3"/>
        <v>1.782</v>
      </c>
      <c r="H83" s="89">
        <v>1001</v>
      </c>
      <c r="I83" s="90" t="s">
        <v>64</v>
      </c>
      <c r="J83" s="74">
        <f t="shared" si="4"/>
        <v>0.10009999999999999</v>
      </c>
      <c r="K83" s="89">
        <v>403</v>
      </c>
      <c r="L83" s="90" t="s">
        <v>64</v>
      </c>
      <c r="M83" s="74">
        <f t="shared" si="0"/>
        <v>4.0300000000000002E-2</v>
      </c>
      <c r="N83" s="89">
        <v>309</v>
      </c>
      <c r="O83" s="90" t="s">
        <v>64</v>
      </c>
      <c r="P83" s="74">
        <f t="shared" si="1"/>
        <v>3.09E-2</v>
      </c>
    </row>
    <row r="84" spans="2:16">
      <c r="B84" s="89">
        <v>60</v>
      </c>
      <c r="C84" s="90" t="s">
        <v>63</v>
      </c>
      <c r="D84" s="118">
        <f t="shared" si="5"/>
        <v>3.0000000000000001E-3</v>
      </c>
      <c r="E84" s="91">
        <v>1.113</v>
      </c>
      <c r="F84" s="92">
        <v>0.71689999999999998</v>
      </c>
      <c r="G84" s="88">
        <f t="shared" si="3"/>
        <v>1.8298999999999999</v>
      </c>
      <c r="H84" s="89">
        <v>1081</v>
      </c>
      <c r="I84" s="90" t="s">
        <v>64</v>
      </c>
      <c r="J84" s="74">
        <f t="shared" si="4"/>
        <v>0.1081</v>
      </c>
      <c r="K84" s="89">
        <v>425</v>
      </c>
      <c r="L84" s="90" t="s">
        <v>64</v>
      </c>
      <c r="M84" s="74">
        <f t="shared" ref="M84:M147" si="6">K84/1000/10</f>
        <v>4.2499999999999996E-2</v>
      </c>
      <c r="N84" s="89">
        <v>330</v>
      </c>
      <c r="O84" s="90" t="s">
        <v>64</v>
      </c>
      <c r="P84" s="74">
        <f t="shared" ref="P84:P147" si="7">N84/1000/10</f>
        <v>3.3000000000000002E-2</v>
      </c>
    </row>
    <row r="85" spans="2:16">
      <c r="B85" s="89">
        <v>65</v>
      </c>
      <c r="C85" s="90" t="s">
        <v>63</v>
      </c>
      <c r="D85" s="118">
        <f t="shared" si="5"/>
        <v>3.2500000000000003E-3</v>
      </c>
      <c r="E85" s="91">
        <v>1.171</v>
      </c>
      <c r="F85" s="92">
        <v>0.69450000000000001</v>
      </c>
      <c r="G85" s="88">
        <f t="shared" ref="G85:G148" si="8">E85+F85</f>
        <v>1.8654999999999999</v>
      </c>
      <c r="H85" s="89">
        <v>1160</v>
      </c>
      <c r="I85" s="90" t="s">
        <v>64</v>
      </c>
      <c r="J85" s="74">
        <f t="shared" ref="J85:J112" si="9">H85/1000/10</f>
        <v>0.11599999999999999</v>
      </c>
      <c r="K85" s="89">
        <v>446</v>
      </c>
      <c r="L85" s="90" t="s">
        <v>64</v>
      </c>
      <c r="M85" s="74">
        <f t="shared" si="6"/>
        <v>4.4600000000000001E-2</v>
      </c>
      <c r="N85" s="89">
        <v>351</v>
      </c>
      <c r="O85" s="90" t="s">
        <v>64</v>
      </c>
      <c r="P85" s="74">
        <f t="shared" si="7"/>
        <v>3.5099999999999999E-2</v>
      </c>
    </row>
    <row r="86" spans="2:16">
      <c r="B86" s="89">
        <v>70</v>
      </c>
      <c r="C86" s="90" t="s">
        <v>63</v>
      </c>
      <c r="D86" s="118">
        <f t="shared" si="5"/>
        <v>3.5000000000000005E-3</v>
      </c>
      <c r="E86" s="91">
        <v>1.2170000000000001</v>
      </c>
      <c r="F86" s="92">
        <v>0.67379999999999995</v>
      </c>
      <c r="G86" s="88">
        <f t="shared" si="8"/>
        <v>1.8908</v>
      </c>
      <c r="H86" s="89">
        <v>1239</v>
      </c>
      <c r="I86" s="90" t="s">
        <v>64</v>
      </c>
      <c r="J86" s="74">
        <f t="shared" si="9"/>
        <v>0.12390000000000001</v>
      </c>
      <c r="K86" s="89">
        <v>467</v>
      </c>
      <c r="L86" s="90" t="s">
        <v>64</v>
      </c>
      <c r="M86" s="74">
        <f t="shared" si="6"/>
        <v>4.6700000000000005E-2</v>
      </c>
      <c r="N86" s="89">
        <v>371</v>
      </c>
      <c r="O86" s="90" t="s">
        <v>64</v>
      </c>
      <c r="P86" s="74">
        <f t="shared" si="7"/>
        <v>3.7100000000000001E-2</v>
      </c>
    </row>
    <row r="87" spans="2:16">
      <c r="B87" s="89">
        <v>80</v>
      </c>
      <c r="C87" s="90" t="s">
        <v>63</v>
      </c>
      <c r="D87" s="118">
        <f t="shared" si="5"/>
        <v>4.0000000000000001E-3</v>
      </c>
      <c r="E87" s="91">
        <v>1.284</v>
      </c>
      <c r="F87" s="92">
        <v>0.63629999999999998</v>
      </c>
      <c r="G87" s="88">
        <f t="shared" si="8"/>
        <v>1.9203000000000001</v>
      </c>
      <c r="H87" s="89">
        <v>1396</v>
      </c>
      <c r="I87" s="90" t="s">
        <v>64</v>
      </c>
      <c r="J87" s="74">
        <f t="shared" si="9"/>
        <v>0.1396</v>
      </c>
      <c r="K87" s="89">
        <v>506</v>
      </c>
      <c r="L87" s="90" t="s">
        <v>64</v>
      </c>
      <c r="M87" s="74">
        <f t="shared" si="6"/>
        <v>5.0599999999999999E-2</v>
      </c>
      <c r="N87" s="89">
        <v>409</v>
      </c>
      <c r="O87" s="90" t="s">
        <v>64</v>
      </c>
      <c r="P87" s="74">
        <f t="shared" si="7"/>
        <v>4.0899999999999999E-2</v>
      </c>
    </row>
    <row r="88" spans="2:16">
      <c r="B88" s="89">
        <v>90</v>
      </c>
      <c r="C88" s="90" t="s">
        <v>63</v>
      </c>
      <c r="D88" s="118">
        <f t="shared" si="5"/>
        <v>4.4999999999999997E-3</v>
      </c>
      <c r="E88" s="91">
        <v>1.331</v>
      </c>
      <c r="F88" s="92">
        <v>0.60340000000000005</v>
      </c>
      <c r="G88" s="88">
        <f t="shared" si="8"/>
        <v>1.9344000000000001</v>
      </c>
      <c r="H88" s="89">
        <v>1555</v>
      </c>
      <c r="I88" s="90" t="s">
        <v>64</v>
      </c>
      <c r="J88" s="74">
        <f t="shared" si="9"/>
        <v>0.1555</v>
      </c>
      <c r="K88" s="89">
        <v>543</v>
      </c>
      <c r="L88" s="90" t="s">
        <v>64</v>
      </c>
      <c r="M88" s="74">
        <f t="shared" si="6"/>
        <v>5.4300000000000001E-2</v>
      </c>
      <c r="N88" s="89">
        <v>445</v>
      </c>
      <c r="O88" s="90" t="s">
        <v>64</v>
      </c>
      <c r="P88" s="74">
        <f t="shared" si="7"/>
        <v>4.4499999999999998E-2</v>
      </c>
    </row>
    <row r="89" spans="2:16">
      <c r="B89" s="89">
        <v>100</v>
      </c>
      <c r="C89" s="90" t="s">
        <v>63</v>
      </c>
      <c r="D89" s="118">
        <f t="shared" si="5"/>
        <v>5.0000000000000001E-3</v>
      </c>
      <c r="E89" s="91">
        <v>1.367</v>
      </c>
      <c r="F89" s="92">
        <v>0.57420000000000004</v>
      </c>
      <c r="G89" s="88">
        <f t="shared" si="8"/>
        <v>1.9412</v>
      </c>
      <c r="H89" s="89">
        <v>1714</v>
      </c>
      <c r="I89" s="90" t="s">
        <v>64</v>
      </c>
      <c r="J89" s="74">
        <f t="shared" si="9"/>
        <v>0.1714</v>
      </c>
      <c r="K89" s="89">
        <v>579</v>
      </c>
      <c r="L89" s="90" t="s">
        <v>64</v>
      </c>
      <c r="M89" s="74">
        <f t="shared" si="6"/>
        <v>5.7899999999999993E-2</v>
      </c>
      <c r="N89" s="89">
        <v>479</v>
      </c>
      <c r="O89" s="90" t="s">
        <v>64</v>
      </c>
      <c r="P89" s="74">
        <f t="shared" si="7"/>
        <v>4.7899999999999998E-2</v>
      </c>
    </row>
    <row r="90" spans="2:16">
      <c r="B90" s="89">
        <v>110</v>
      </c>
      <c r="C90" s="90" t="s">
        <v>63</v>
      </c>
      <c r="D90" s="118">
        <f t="shared" si="5"/>
        <v>5.4999999999999997E-3</v>
      </c>
      <c r="E90" s="91">
        <v>1.3959999999999999</v>
      </c>
      <c r="F90" s="92">
        <v>0.54820000000000002</v>
      </c>
      <c r="G90" s="88">
        <f t="shared" si="8"/>
        <v>1.9441999999999999</v>
      </c>
      <c r="H90" s="89">
        <v>1874</v>
      </c>
      <c r="I90" s="90" t="s">
        <v>64</v>
      </c>
      <c r="J90" s="74">
        <f t="shared" si="9"/>
        <v>0.18740000000000001</v>
      </c>
      <c r="K90" s="89">
        <v>614</v>
      </c>
      <c r="L90" s="90" t="s">
        <v>64</v>
      </c>
      <c r="M90" s="74">
        <f t="shared" si="6"/>
        <v>6.1399999999999996E-2</v>
      </c>
      <c r="N90" s="89">
        <v>513</v>
      </c>
      <c r="O90" s="90" t="s">
        <v>64</v>
      </c>
      <c r="P90" s="74">
        <f t="shared" si="7"/>
        <v>5.1299999999999998E-2</v>
      </c>
    </row>
    <row r="91" spans="2:16">
      <c r="B91" s="89">
        <v>120</v>
      </c>
      <c r="C91" s="90" t="s">
        <v>63</v>
      </c>
      <c r="D91" s="118">
        <f t="shared" si="5"/>
        <v>6.0000000000000001E-3</v>
      </c>
      <c r="E91" s="91">
        <v>1.423</v>
      </c>
      <c r="F91" s="92">
        <v>0.52490000000000003</v>
      </c>
      <c r="G91" s="88">
        <f t="shared" si="8"/>
        <v>1.9479000000000002</v>
      </c>
      <c r="H91" s="89">
        <v>2036</v>
      </c>
      <c r="I91" s="90" t="s">
        <v>64</v>
      </c>
      <c r="J91" s="74">
        <f t="shared" si="9"/>
        <v>0.2036</v>
      </c>
      <c r="K91" s="89">
        <v>648</v>
      </c>
      <c r="L91" s="90" t="s">
        <v>64</v>
      </c>
      <c r="M91" s="74">
        <f t="shared" si="6"/>
        <v>6.4799999999999996E-2</v>
      </c>
      <c r="N91" s="89">
        <v>545</v>
      </c>
      <c r="O91" s="90" t="s">
        <v>64</v>
      </c>
      <c r="P91" s="74">
        <f t="shared" si="7"/>
        <v>5.4500000000000007E-2</v>
      </c>
    </row>
    <row r="92" spans="2:16">
      <c r="B92" s="89">
        <v>130</v>
      </c>
      <c r="C92" s="90" t="s">
        <v>63</v>
      </c>
      <c r="D92" s="118">
        <f t="shared" si="5"/>
        <v>6.5000000000000006E-3</v>
      </c>
      <c r="E92" s="91">
        <v>1.4490000000000001</v>
      </c>
      <c r="F92" s="92">
        <v>0.50370000000000004</v>
      </c>
      <c r="G92" s="88">
        <f t="shared" si="8"/>
        <v>1.9527000000000001</v>
      </c>
      <c r="H92" s="89">
        <v>2199</v>
      </c>
      <c r="I92" s="90" t="s">
        <v>64</v>
      </c>
      <c r="J92" s="74">
        <f t="shared" si="9"/>
        <v>0.21989999999999998</v>
      </c>
      <c r="K92" s="89">
        <v>681</v>
      </c>
      <c r="L92" s="90" t="s">
        <v>64</v>
      </c>
      <c r="M92" s="74">
        <f t="shared" si="6"/>
        <v>6.8100000000000008E-2</v>
      </c>
      <c r="N92" s="89">
        <v>577</v>
      </c>
      <c r="O92" s="90" t="s">
        <v>64</v>
      </c>
      <c r="P92" s="74">
        <f t="shared" si="7"/>
        <v>5.7699999999999994E-2</v>
      </c>
    </row>
    <row r="93" spans="2:16">
      <c r="B93" s="89">
        <v>140</v>
      </c>
      <c r="C93" s="90" t="s">
        <v>63</v>
      </c>
      <c r="D93" s="118">
        <f t="shared" si="5"/>
        <v>7.000000000000001E-3</v>
      </c>
      <c r="E93" s="91">
        <v>1.474</v>
      </c>
      <c r="F93" s="92">
        <v>0.48449999999999999</v>
      </c>
      <c r="G93" s="88">
        <f t="shared" si="8"/>
        <v>1.9584999999999999</v>
      </c>
      <c r="H93" s="89">
        <v>2362</v>
      </c>
      <c r="I93" s="90" t="s">
        <v>64</v>
      </c>
      <c r="J93" s="74">
        <f t="shared" si="9"/>
        <v>0.23620000000000002</v>
      </c>
      <c r="K93" s="89">
        <v>713</v>
      </c>
      <c r="L93" s="90" t="s">
        <v>64</v>
      </c>
      <c r="M93" s="74">
        <f t="shared" si="6"/>
        <v>7.1300000000000002E-2</v>
      </c>
      <c r="N93" s="89">
        <v>609</v>
      </c>
      <c r="O93" s="90" t="s">
        <v>64</v>
      </c>
      <c r="P93" s="74">
        <f t="shared" si="7"/>
        <v>6.0899999999999996E-2</v>
      </c>
    </row>
    <row r="94" spans="2:16">
      <c r="B94" s="89">
        <v>150</v>
      </c>
      <c r="C94" s="90" t="s">
        <v>63</v>
      </c>
      <c r="D94" s="118">
        <f t="shared" si="5"/>
        <v>7.4999999999999997E-3</v>
      </c>
      <c r="E94" s="91">
        <v>1.5009999999999999</v>
      </c>
      <c r="F94" s="92">
        <v>0.46689999999999998</v>
      </c>
      <c r="G94" s="88">
        <f t="shared" si="8"/>
        <v>1.9678999999999998</v>
      </c>
      <c r="H94" s="89">
        <v>2526</v>
      </c>
      <c r="I94" s="90" t="s">
        <v>64</v>
      </c>
      <c r="J94" s="74">
        <f t="shared" si="9"/>
        <v>0.25259999999999999</v>
      </c>
      <c r="K94" s="89">
        <v>744</v>
      </c>
      <c r="L94" s="90" t="s">
        <v>64</v>
      </c>
      <c r="M94" s="74">
        <f t="shared" si="6"/>
        <v>7.4399999999999994E-2</v>
      </c>
      <c r="N94" s="89">
        <v>640</v>
      </c>
      <c r="O94" s="90" t="s">
        <v>64</v>
      </c>
      <c r="P94" s="74">
        <f t="shared" si="7"/>
        <v>6.4000000000000001E-2</v>
      </c>
    </row>
    <row r="95" spans="2:16">
      <c r="B95" s="89">
        <v>160</v>
      </c>
      <c r="C95" s="90" t="s">
        <v>63</v>
      </c>
      <c r="D95" s="118">
        <f t="shared" si="5"/>
        <v>8.0000000000000002E-3</v>
      </c>
      <c r="E95" s="91">
        <v>1.528</v>
      </c>
      <c r="F95" s="92">
        <v>0.45079999999999998</v>
      </c>
      <c r="G95" s="88">
        <f t="shared" si="8"/>
        <v>1.9788000000000001</v>
      </c>
      <c r="H95" s="89">
        <v>2689</v>
      </c>
      <c r="I95" s="90" t="s">
        <v>64</v>
      </c>
      <c r="J95" s="74">
        <f t="shared" si="9"/>
        <v>0.26890000000000003</v>
      </c>
      <c r="K95" s="89">
        <v>774</v>
      </c>
      <c r="L95" s="90" t="s">
        <v>64</v>
      </c>
      <c r="M95" s="74">
        <f t="shared" si="6"/>
        <v>7.7399999999999997E-2</v>
      </c>
      <c r="N95" s="89">
        <v>670</v>
      </c>
      <c r="O95" s="90" t="s">
        <v>64</v>
      </c>
      <c r="P95" s="74">
        <f t="shared" si="7"/>
        <v>6.7000000000000004E-2</v>
      </c>
    </row>
    <row r="96" spans="2:16">
      <c r="B96" s="89">
        <v>170</v>
      </c>
      <c r="C96" s="90" t="s">
        <v>63</v>
      </c>
      <c r="D96" s="118">
        <f t="shared" si="5"/>
        <v>8.5000000000000006E-3</v>
      </c>
      <c r="E96" s="91">
        <v>1.5569999999999999</v>
      </c>
      <c r="F96" s="92">
        <v>0.43590000000000001</v>
      </c>
      <c r="G96" s="88">
        <f t="shared" si="8"/>
        <v>1.9928999999999999</v>
      </c>
      <c r="H96" s="89">
        <v>2853</v>
      </c>
      <c r="I96" s="90" t="s">
        <v>64</v>
      </c>
      <c r="J96" s="74">
        <f t="shared" si="9"/>
        <v>0.2853</v>
      </c>
      <c r="K96" s="89">
        <v>802</v>
      </c>
      <c r="L96" s="90" t="s">
        <v>64</v>
      </c>
      <c r="M96" s="74">
        <f t="shared" si="6"/>
        <v>8.0200000000000007E-2</v>
      </c>
      <c r="N96" s="89">
        <v>700</v>
      </c>
      <c r="O96" s="90" t="s">
        <v>64</v>
      </c>
      <c r="P96" s="74">
        <f t="shared" si="7"/>
        <v>6.9999999999999993E-2</v>
      </c>
    </row>
    <row r="97" spans="2:16">
      <c r="B97" s="89">
        <v>180</v>
      </c>
      <c r="C97" s="90" t="s">
        <v>63</v>
      </c>
      <c r="D97" s="118">
        <f t="shared" si="5"/>
        <v>8.9999999999999993E-3</v>
      </c>
      <c r="E97" s="91">
        <v>1.587</v>
      </c>
      <c r="F97" s="92">
        <v>0.42209999999999998</v>
      </c>
      <c r="G97" s="88">
        <f t="shared" si="8"/>
        <v>2.0091000000000001</v>
      </c>
      <c r="H97" s="89">
        <v>3016</v>
      </c>
      <c r="I97" s="90" t="s">
        <v>64</v>
      </c>
      <c r="J97" s="74">
        <f t="shared" si="9"/>
        <v>0.30159999999999998</v>
      </c>
      <c r="K97" s="89">
        <v>830</v>
      </c>
      <c r="L97" s="90" t="s">
        <v>64</v>
      </c>
      <c r="M97" s="74">
        <f t="shared" si="6"/>
        <v>8.299999999999999E-2</v>
      </c>
      <c r="N97" s="89">
        <v>729</v>
      </c>
      <c r="O97" s="90" t="s">
        <v>64</v>
      </c>
      <c r="P97" s="74">
        <f t="shared" si="7"/>
        <v>7.2899999999999993E-2</v>
      </c>
    </row>
    <row r="98" spans="2:16">
      <c r="B98" s="89">
        <v>200</v>
      </c>
      <c r="C98" s="90" t="s">
        <v>63</v>
      </c>
      <c r="D98" s="118">
        <f t="shared" si="5"/>
        <v>0.01</v>
      </c>
      <c r="E98" s="91">
        <v>1.65</v>
      </c>
      <c r="F98" s="92">
        <v>0.39739999999999998</v>
      </c>
      <c r="G98" s="88">
        <f t="shared" si="8"/>
        <v>2.0473999999999997</v>
      </c>
      <c r="H98" s="89">
        <v>3340</v>
      </c>
      <c r="I98" s="90" t="s">
        <v>64</v>
      </c>
      <c r="J98" s="74">
        <f t="shared" si="9"/>
        <v>0.33399999999999996</v>
      </c>
      <c r="K98" s="89">
        <v>884</v>
      </c>
      <c r="L98" s="90" t="s">
        <v>64</v>
      </c>
      <c r="M98" s="74">
        <f t="shared" si="6"/>
        <v>8.8400000000000006E-2</v>
      </c>
      <c r="N98" s="89">
        <v>787</v>
      </c>
      <c r="O98" s="90" t="s">
        <v>64</v>
      </c>
      <c r="P98" s="74">
        <f t="shared" si="7"/>
        <v>7.8700000000000006E-2</v>
      </c>
    </row>
    <row r="99" spans="2:16">
      <c r="B99" s="89">
        <v>225</v>
      </c>
      <c r="C99" s="90" t="s">
        <v>63</v>
      </c>
      <c r="D99" s="118">
        <f t="shared" si="5"/>
        <v>1.125E-2</v>
      </c>
      <c r="E99" s="91">
        <v>1.734</v>
      </c>
      <c r="F99" s="92">
        <v>0.37090000000000001</v>
      </c>
      <c r="G99" s="88">
        <f t="shared" si="8"/>
        <v>2.1048999999999998</v>
      </c>
      <c r="H99" s="89">
        <v>3738</v>
      </c>
      <c r="I99" s="90" t="s">
        <v>64</v>
      </c>
      <c r="J99" s="74">
        <f t="shared" si="9"/>
        <v>0.37380000000000002</v>
      </c>
      <c r="K99" s="89">
        <v>945</v>
      </c>
      <c r="L99" s="90" t="s">
        <v>64</v>
      </c>
      <c r="M99" s="74">
        <f t="shared" si="6"/>
        <v>9.4500000000000001E-2</v>
      </c>
      <c r="N99" s="89">
        <v>855</v>
      </c>
      <c r="O99" s="90" t="s">
        <v>64</v>
      </c>
      <c r="P99" s="74">
        <f t="shared" si="7"/>
        <v>8.5499999999999993E-2</v>
      </c>
    </row>
    <row r="100" spans="2:16">
      <c r="B100" s="89">
        <v>250</v>
      </c>
      <c r="C100" s="90" t="s">
        <v>63</v>
      </c>
      <c r="D100" s="118">
        <f t="shared" si="5"/>
        <v>1.2500000000000001E-2</v>
      </c>
      <c r="E100" s="91">
        <v>1.8240000000000001</v>
      </c>
      <c r="F100" s="92">
        <v>0.34810000000000002</v>
      </c>
      <c r="G100" s="88">
        <f t="shared" si="8"/>
        <v>2.1720999999999999</v>
      </c>
      <c r="H100" s="89">
        <v>4127</v>
      </c>
      <c r="I100" s="90" t="s">
        <v>64</v>
      </c>
      <c r="J100" s="74">
        <f t="shared" si="9"/>
        <v>0.41269999999999996</v>
      </c>
      <c r="K100" s="89">
        <v>1002</v>
      </c>
      <c r="L100" s="90" t="s">
        <v>64</v>
      </c>
      <c r="M100" s="74">
        <f t="shared" si="6"/>
        <v>0.1002</v>
      </c>
      <c r="N100" s="89">
        <v>921</v>
      </c>
      <c r="O100" s="90" t="s">
        <v>64</v>
      </c>
      <c r="P100" s="74">
        <f t="shared" si="7"/>
        <v>9.2100000000000001E-2</v>
      </c>
    </row>
    <row r="101" spans="2:16">
      <c r="B101" s="89">
        <v>275</v>
      </c>
      <c r="C101" s="90" t="s">
        <v>63</v>
      </c>
      <c r="D101" s="118">
        <f t="shared" si="5"/>
        <v>1.3750000000000002E-2</v>
      </c>
      <c r="E101" s="91">
        <v>1.917</v>
      </c>
      <c r="F101" s="92">
        <v>0.32840000000000003</v>
      </c>
      <c r="G101" s="88">
        <f t="shared" si="8"/>
        <v>2.2454000000000001</v>
      </c>
      <c r="H101" s="89">
        <v>4507</v>
      </c>
      <c r="I101" s="90" t="s">
        <v>64</v>
      </c>
      <c r="J101" s="74">
        <f t="shared" si="9"/>
        <v>0.45069999999999999</v>
      </c>
      <c r="K101" s="89">
        <v>1053</v>
      </c>
      <c r="L101" s="90" t="s">
        <v>64</v>
      </c>
      <c r="M101" s="74">
        <f t="shared" si="6"/>
        <v>0.10529999999999999</v>
      </c>
      <c r="N101" s="89">
        <v>983</v>
      </c>
      <c r="O101" s="90" t="s">
        <v>64</v>
      </c>
      <c r="P101" s="74">
        <f t="shared" si="7"/>
        <v>9.8299999999999998E-2</v>
      </c>
    </row>
    <row r="102" spans="2:16">
      <c r="B102" s="89">
        <v>300</v>
      </c>
      <c r="C102" s="90" t="s">
        <v>63</v>
      </c>
      <c r="D102" s="118">
        <f t="shared" ref="D102:D114" si="10">B102/1000/$C$5</f>
        <v>1.4999999999999999E-2</v>
      </c>
      <c r="E102" s="91">
        <v>2.0129999999999999</v>
      </c>
      <c r="F102" s="92">
        <v>0.311</v>
      </c>
      <c r="G102" s="88">
        <f t="shared" si="8"/>
        <v>2.3239999999999998</v>
      </c>
      <c r="H102" s="89">
        <v>4876</v>
      </c>
      <c r="I102" s="90" t="s">
        <v>64</v>
      </c>
      <c r="J102" s="74">
        <f t="shared" si="9"/>
        <v>0.48760000000000003</v>
      </c>
      <c r="K102" s="89">
        <v>1100</v>
      </c>
      <c r="L102" s="90" t="s">
        <v>64</v>
      </c>
      <c r="M102" s="74">
        <f t="shared" si="6"/>
        <v>0.11000000000000001</v>
      </c>
      <c r="N102" s="89">
        <v>1041</v>
      </c>
      <c r="O102" s="90" t="s">
        <v>64</v>
      </c>
      <c r="P102" s="74">
        <f t="shared" si="7"/>
        <v>0.1041</v>
      </c>
    </row>
    <row r="103" spans="2:16">
      <c r="B103" s="89">
        <v>325</v>
      </c>
      <c r="C103" s="90" t="s">
        <v>63</v>
      </c>
      <c r="D103" s="118">
        <f t="shared" si="10"/>
        <v>1.6250000000000001E-2</v>
      </c>
      <c r="E103" s="91">
        <v>2.11</v>
      </c>
      <c r="F103" s="92">
        <v>0.29570000000000002</v>
      </c>
      <c r="G103" s="88">
        <f t="shared" si="8"/>
        <v>2.4056999999999999</v>
      </c>
      <c r="H103" s="89">
        <v>5235</v>
      </c>
      <c r="I103" s="90" t="s">
        <v>64</v>
      </c>
      <c r="J103" s="74">
        <f t="shared" si="9"/>
        <v>0.52350000000000008</v>
      </c>
      <c r="K103" s="89">
        <v>1142</v>
      </c>
      <c r="L103" s="90" t="s">
        <v>64</v>
      </c>
      <c r="M103" s="74">
        <f t="shared" si="6"/>
        <v>0.1142</v>
      </c>
      <c r="N103" s="89">
        <v>1097</v>
      </c>
      <c r="O103" s="90" t="s">
        <v>64</v>
      </c>
      <c r="P103" s="74">
        <f t="shared" si="7"/>
        <v>0.10969999999999999</v>
      </c>
    </row>
    <row r="104" spans="2:16">
      <c r="B104" s="89">
        <v>350</v>
      </c>
      <c r="C104" s="90" t="s">
        <v>63</v>
      </c>
      <c r="D104" s="118">
        <f t="shared" si="10"/>
        <v>1.7499999999999998E-2</v>
      </c>
      <c r="E104" s="91">
        <v>2.2080000000000002</v>
      </c>
      <c r="F104" s="92">
        <v>0.28199999999999997</v>
      </c>
      <c r="G104" s="88">
        <f t="shared" si="8"/>
        <v>2.4900000000000002</v>
      </c>
      <c r="H104" s="89">
        <v>5583</v>
      </c>
      <c r="I104" s="90" t="s">
        <v>64</v>
      </c>
      <c r="J104" s="74">
        <f t="shared" si="9"/>
        <v>0.55830000000000002</v>
      </c>
      <c r="K104" s="89">
        <v>1182</v>
      </c>
      <c r="L104" s="90" t="s">
        <v>64</v>
      </c>
      <c r="M104" s="74">
        <f t="shared" si="6"/>
        <v>0.1182</v>
      </c>
      <c r="N104" s="89">
        <v>1149</v>
      </c>
      <c r="O104" s="90" t="s">
        <v>64</v>
      </c>
      <c r="P104" s="74">
        <f t="shared" si="7"/>
        <v>0.1149</v>
      </c>
    </row>
    <row r="105" spans="2:16">
      <c r="B105" s="89">
        <v>375</v>
      </c>
      <c r="C105" s="90" t="s">
        <v>63</v>
      </c>
      <c r="D105" s="118">
        <f t="shared" si="10"/>
        <v>1.8749999999999999E-2</v>
      </c>
      <c r="E105" s="91">
        <v>2.3069999999999999</v>
      </c>
      <c r="F105" s="92">
        <v>0.2697</v>
      </c>
      <c r="G105" s="88">
        <f t="shared" si="8"/>
        <v>2.5766999999999998</v>
      </c>
      <c r="H105" s="89">
        <v>5921</v>
      </c>
      <c r="I105" s="90" t="s">
        <v>64</v>
      </c>
      <c r="J105" s="74">
        <f t="shared" si="9"/>
        <v>0.59210000000000007</v>
      </c>
      <c r="K105" s="89">
        <v>1218</v>
      </c>
      <c r="L105" s="90" t="s">
        <v>64</v>
      </c>
      <c r="M105" s="74">
        <f t="shared" si="6"/>
        <v>0.12179999999999999</v>
      </c>
      <c r="N105" s="89">
        <v>1198</v>
      </c>
      <c r="O105" s="90" t="s">
        <v>64</v>
      </c>
      <c r="P105" s="74">
        <f t="shared" si="7"/>
        <v>0.11979999999999999</v>
      </c>
    </row>
    <row r="106" spans="2:16">
      <c r="B106" s="89">
        <v>400</v>
      </c>
      <c r="C106" s="90" t="s">
        <v>63</v>
      </c>
      <c r="D106" s="118">
        <f t="shared" si="10"/>
        <v>0.02</v>
      </c>
      <c r="E106" s="91">
        <v>2.4049999999999998</v>
      </c>
      <c r="F106" s="92">
        <v>0.25850000000000001</v>
      </c>
      <c r="G106" s="88">
        <f t="shared" si="8"/>
        <v>2.6635</v>
      </c>
      <c r="H106" s="89">
        <v>6248</v>
      </c>
      <c r="I106" s="90" t="s">
        <v>64</v>
      </c>
      <c r="J106" s="74">
        <f t="shared" si="9"/>
        <v>0.62480000000000002</v>
      </c>
      <c r="K106" s="89">
        <v>1251</v>
      </c>
      <c r="L106" s="90" t="s">
        <v>64</v>
      </c>
      <c r="M106" s="74">
        <f t="shared" si="6"/>
        <v>0.12509999999999999</v>
      </c>
      <c r="N106" s="89">
        <v>1245</v>
      </c>
      <c r="O106" s="90" t="s">
        <v>64</v>
      </c>
      <c r="P106" s="74">
        <f t="shared" si="7"/>
        <v>0.12450000000000001</v>
      </c>
    </row>
    <row r="107" spans="2:16">
      <c r="B107" s="89">
        <v>450</v>
      </c>
      <c r="C107" s="90" t="s">
        <v>63</v>
      </c>
      <c r="D107" s="74">
        <f t="shared" si="10"/>
        <v>2.2499999999999999E-2</v>
      </c>
      <c r="E107" s="91">
        <v>2.6</v>
      </c>
      <c r="F107" s="92">
        <v>0.23910000000000001</v>
      </c>
      <c r="G107" s="88">
        <f t="shared" si="8"/>
        <v>2.8391000000000002</v>
      </c>
      <c r="H107" s="89">
        <v>6876</v>
      </c>
      <c r="I107" s="90" t="s">
        <v>64</v>
      </c>
      <c r="J107" s="74">
        <f t="shared" si="9"/>
        <v>0.68759999999999999</v>
      </c>
      <c r="K107" s="89">
        <v>1310</v>
      </c>
      <c r="L107" s="90" t="s">
        <v>64</v>
      </c>
      <c r="M107" s="74">
        <f t="shared" si="6"/>
        <v>0.13100000000000001</v>
      </c>
      <c r="N107" s="89">
        <v>1330</v>
      </c>
      <c r="O107" s="90" t="s">
        <v>64</v>
      </c>
      <c r="P107" s="74">
        <f t="shared" si="7"/>
        <v>0.13300000000000001</v>
      </c>
    </row>
    <row r="108" spans="2:16">
      <c r="B108" s="89">
        <v>500</v>
      </c>
      <c r="C108" s="90" t="s">
        <v>63</v>
      </c>
      <c r="D108" s="74">
        <f t="shared" si="10"/>
        <v>2.5000000000000001E-2</v>
      </c>
      <c r="E108" s="91">
        <v>2.7909999999999999</v>
      </c>
      <c r="F108" s="92">
        <v>0.22270000000000001</v>
      </c>
      <c r="G108" s="88">
        <f t="shared" si="8"/>
        <v>3.0137</v>
      </c>
      <c r="H108" s="89">
        <v>7470</v>
      </c>
      <c r="I108" s="90" t="s">
        <v>64</v>
      </c>
      <c r="J108" s="74">
        <f t="shared" si="9"/>
        <v>0.747</v>
      </c>
      <c r="K108" s="89">
        <v>1362</v>
      </c>
      <c r="L108" s="90" t="s">
        <v>64</v>
      </c>
      <c r="M108" s="74">
        <f t="shared" si="6"/>
        <v>0.13620000000000002</v>
      </c>
      <c r="N108" s="89">
        <v>1407</v>
      </c>
      <c r="O108" s="90" t="s">
        <v>64</v>
      </c>
      <c r="P108" s="74">
        <f t="shared" si="7"/>
        <v>0.14069999999999999</v>
      </c>
    </row>
    <row r="109" spans="2:16">
      <c r="B109" s="89">
        <v>550</v>
      </c>
      <c r="C109" s="90" t="s">
        <v>63</v>
      </c>
      <c r="D109" s="74">
        <f t="shared" si="10"/>
        <v>2.7500000000000004E-2</v>
      </c>
      <c r="E109" s="91">
        <v>2.976</v>
      </c>
      <c r="F109" s="92">
        <v>0.2087</v>
      </c>
      <c r="G109" s="88">
        <f t="shared" si="8"/>
        <v>3.1846999999999999</v>
      </c>
      <c r="H109" s="89">
        <v>8034</v>
      </c>
      <c r="I109" s="90" t="s">
        <v>64</v>
      </c>
      <c r="J109" s="74">
        <f t="shared" si="9"/>
        <v>0.80340000000000011</v>
      </c>
      <c r="K109" s="89">
        <v>1406</v>
      </c>
      <c r="L109" s="90" t="s">
        <v>64</v>
      </c>
      <c r="M109" s="74">
        <f t="shared" si="6"/>
        <v>0.1406</v>
      </c>
      <c r="N109" s="89">
        <v>1476</v>
      </c>
      <c r="O109" s="90" t="s">
        <v>64</v>
      </c>
      <c r="P109" s="74">
        <f t="shared" si="7"/>
        <v>0.14760000000000001</v>
      </c>
    </row>
    <row r="110" spans="2:16">
      <c r="B110" s="89">
        <v>600</v>
      </c>
      <c r="C110" s="90" t="s">
        <v>63</v>
      </c>
      <c r="D110" s="74">
        <f t="shared" si="10"/>
        <v>0.03</v>
      </c>
      <c r="E110" s="91">
        <v>3.1539999999999999</v>
      </c>
      <c r="F110" s="92">
        <v>0.1966</v>
      </c>
      <c r="G110" s="88">
        <f t="shared" si="8"/>
        <v>3.3506</v>
      </c>
      <c r="H110" s="89">
        <v>8571</v>
      </c>
      <c r="I110" s="90" t="s">
        <v>64</v>
      </c>
      <c r="J110" s="76">
        <f t="shared" si="9"/>
        <v>0.85709999999999997</v>
      </c>
      <c r="K110" s="89">
        <v>1445</v>
      </c>
      <c r="L110" s="90" t="s">
        <v>64</v>
      </c>
      <c r="M110" s="74">
        <f t="shared" si="6"/>
        <v>0.14450000000000002</v>
      </c>
      <c r="N110" s="89">
        <v>1539</v>
      </c>
      <c r="O110" s="90" t="s">
        <v>64</v>
      </c>
      <c r="P110" s="74">
        <f t="shared" si="7"/>
        <v>0.15389999999999998</v>
      </c>
    </row>
    <row r="111" spans="2:16">
      <c r="B111" s="89">
        <v>650</v>
      </c>
      <c r="C111" s="90" t="s">
        <v>63</v>
      </c>
      <c r="D111" s="74">
        <f t="shared" si="10"/>
        <v>3.2500000000000001E-2</v>
      </c>
      <c r="E111" s="91">
        <v>3.3260000000000001</v>
      </c>
      <c r="F111" s="92">
        <v>0.18590000000000001</v>
      </c>
      <c r="G111" s="88">
        <f t="shared" si="8"/>
        <v>3.5119000000000002</v>
      </c>
      <c r="H111" s="89">
        <v>9084</v>
      </c>
      <c r="I111" s="90" t="s">
        <v>64</v>
      </c>
      <c r="J111" s="76">
        <f t="shared" si="9"/>
        <v>0.90839999999999999</v>
      </c>
      <c r="K111" s="89">
        <v>1480</v>
      </c>
      <c r="L111" s="90" t="s">
        <v>64</v>
      </c>
      <c r="M111" s="74">
        <f t="shared" si="6"/>
        <v>0.14799999999999999</v>
      </c>
      <c r="N111" s="89">
        <v>1596</v>
      </c>
      <c r="O111" s="90" t="s">
        <v>64</v>
      </c>
      <c r="P111" s="74">
        <f t="shared" si="7"/>
        <v>0.15960000000000002</v>
      </c>
    </row>
    <row r="112" spans="2:16">
      <c r="B112" s="89">
        <v>700</v>
      </c>
      <c r="C112" s="90" t="s">
        <v>63</v>
      </c>
      <c r="D112" s="74">
        <f t="shared" si="10"/>
        <v>3.4999999999999996E-2</v>
      </c>
      <c r="E112" s="91">
        <v>3.4910000000000001</v>
      </c>
      <c r="F112" s="92">
        <v>0.17649999999999999</v>
      </c>
      <c r="G112" s="88">
        <f t="shared" si="8"/>
        <v>3.6675</v>
      </c>
      <c r="H112" s="89">
        <v>9577</v>
      </c>
      <c r="I112" s="90" t="s">
        <v>64</v>
      </c>
      <c r="J112" s="76">
        <f t="shared" si="9"/>
        <v>0.9577</v>
      </c>
      <c r="K112" s="89">
        <v>1511</v>
      </c>
      <c r="L112" s="90" t="s">
        <v>64</v>
      </c>
      <c r="M112" s="74">
        <f t="shared" si="6"/>
        <v>0.15109999999999998</v>
      </c>
      <c r="N112" s="89">
        <v>1648</v>
      </c>
      <c r="O112" s="90" t="s">
        <v>64</v>
      </c>
      <c r="P112" s="74">
        <f t="shared" si="7"/>
        <v>0.1648</v>
      </c>
    </row>
    <row r="113" spans="1:16">
      <c r="B113" s="89">
        <v>800</v>
      </c>
      <c r="C113" s="90" t="s">
        <v>63</v>
      </c>
      <c r="D113" s="74">
        <f t="shared" si="10"/>
        <v>0.04</v>
      </c>
      <c r="E113" s="91">
        <v>3.8</v>
      </c>
      <c r="F113" s="92">
        <v>0.1605</v>
      </c>
      <c r="G113" s="88">
        <f t="shared" si="8"/>
        <v>3.9604999999999997</v>
      </c>
      <c r="H113" s="89">
        <v>1.05</v>
      </c>
      <c r="I113" s="93" t="s">
        <v>66</v>
      </c>
      <c r="J113" s="76">
        <f t="shared" ref="J113:J171" si="11">H113</f>
        <v>1.05</v>
      </c>
      <c r="K113" s="89">
        <v>1566</v>
      </c>
      <c r="L113" s="90" t="s">
        <v>64</v>
      </c>
      <c r="M113" s="74">
        <f t="shared" si="6"/>
        <v>0.15660000000000002</v>
      </c>
      <c r="N113" s="89">
        <v>1740</v>
      </c>
      <c r="O113" s="90" t="s">
        <v>64</v>
      </c>
      <c r="P113" s="74">
        <f t="shared" si="7"/>
        <v>0.17399999999999999</v>
      </c>
    </row>
    <row r="114" spans="1:16">
      <c r="B114" s="89">
        <v>900</v>
      </c>
      <c r="C114" s="90" t="s">
        <v>63</v>
      </c>
      <c r="D114" s="74">
        <f t="shared" si="10"/>
        <v>4.4999999999999998E-2</v>
      </c>
      <c r="E114" s="91">
        <v>4.0810000000000004</v>
      </c>
      <c r="F114" s="92">
        <v>0.1474</v>
      </c>
      <c r="G114" s="88">
        <f t="shared" si="8"/>
        <v>4.2284000000000006</v>
      </c>
      <c r="H114" s="89">
        <v>1.1399999999999999</v>
      </c>
      <c r="I114" s="90" t="s">
        <v>66</v>
      </c>
      <c r="J114" s="76">
        <f t="shared" si="11"/>
        <v>1.1399999999999999</v>
      </c>
      <c r="K114" s="89">
        <v>1612</v>
      </c>
      <c r="L114" s="90" t="s">
        <v>64</v>
      </c>
      <c r="M114" s="74">
        <f t="shared" si="6"/>
        <v>0.16120000000000001</v>
      </c>
      <c r="N114" s="89">
        <v>1819</v>
      </c>
      <c r="O114" s="90" t="s">
        <v>64</v>
      </c>
      <c r="P114" s="74">
        <f t="shared" si="7"/>
        <v>0.18190000000000001</v>
      </c>
    </row>
    <row r="115" spans="1:16">
      <c r="B115" s="89">
        <v>1</v>
      </c>
      <c r="C115" s="93" t="s">
        <v>65</v>
      </c>
      <c r="D115" s="74">
        <f t="shared" ref="D115:D178" si="12">B115/$C$5</f>
        <v>0.05</v>
      </c>
      <c r="E115" s="91">
        <v>4.3390000000000004</v>
      </c>
      <c r="F115" s="92">
        <v>0.13650000000000001</v>
      </c>
      <c r="G115" s="88">
        <f t="shared" si="8"/>
        <v>4.4755000000000003</v>
      </c>
      <c r="H115" s="89">
        <v>1.22</v>
      </c>
      <c r="I115" s="90" t="s">
        <v>66</v>
      </c>
      <c r="J115" s="76">
        <f t="shared" si="11"/>
        <v>1.22</v>
      </c>
      <c r="K115" s="89">
        <v>1651</v>
      </c>
      <c r="L115" s="90" t="s">
        <v>64</v>
      </c>
      <c r="M115" s="74">
        <f t="shared" si="6"/>
        <v>0.1651</v>
      </c>
      <c r="N115" s="89">
        <v>1889</v>
      </c>
      <c r="O115" s="90" t="s">
        <v>64</v>
      </c>
      <c r="P115" s="74">
        <f t="shared" si="7"/>
        <v>0.18890000000000001</v>
      </c>
    </row>
    <row r="116" spans="1:16">
      <c r="B116" s="89">
        <v>1.1000000000000001</v>
      </c>
      <c r="C116" s="90" t="s">
        <v>65</v>
      </c>
      <c r="D116" s="74">
        <f t="shared" si="12"/>
        <v>5.5000000000000007E-2</v>
      </c>
      <c r="E116" s="91">
        <v>4.5739999999999998</v>
      </c>
      <c r="F116" s="92">
        <v>0.1273</v>
      </c>
      <c r="G116" s="88">
        <f t="shared" si="8"/>
        <v>4.7012999999999998</v>
      </c>
      <c r="H116" s="89">
        <v>1.3</v>
      </c>
      <c r="I116" s="90" t="s">
        <v>66</v>
      </c>
      <c r="J116" s="76">
        <f t="shared" si="11"/>
        <v>1.3</v>
      </c>
      <c r="K116" s="89">
        <v>1685</v>
      </c>
      <c r="L116" s="90" t="s">
        <v>64</v>
      </c>
      <c r="M116" s="74">
        <f t="shared" si="6"/>
        <v>0.16850000000000001</v>
      </c>
      <c r="N116" s="89">
        <v>1951</v>
      </c>
      <c r="O116" s="90" t="s">
        <v>64</v>
      </c>
      <c r="P116" s="74">
        <f t="shared" si="7"/>
        <v>0.1951</v>
      </c>
    </row>
    <row r="117" spans="1:16">
      <c r="B117" s="89">
        <v>1.2</v>
      </c>
      <c r="C117" s="90" t="s">
        <v>65</v>
      </c>
      <c r="D117" s="74">
        <f t="shared" si="12"/>
        <v>0.06</v>
      </c>
      <c r="E117" s="91">
        <v>4.7889999999999997</v>
      </c>
      <c r="F117" s="92">
        <v>0.11940000000000001</v>
      </c>
      <c r="G117" s="88">
        <f t="shared" si="8"/>
        <v>4.9083999999999994</v>
      </c>
      <c r="H117" s="89">
        <v>1.37</v>
      </c>
      <c r="I117" s="90" t="s">
        <v>66</v>
      </c>
      <c r="J117" s="76">
        <f t="shared" si="11"/>
        <v>1.37</v>
      </c>
      <c r="K117" s="89">
        <v>1714</v>
      </c>
      <c r="L117" s="90" t="s">
        <v>64</v>
      </c>
      <c r="M117" s="74">
        <f t="shared" si="6"/>
        <v>0.1714</v>
      </c>
      <c r="N117" s="89">
        <v>2006</v>
      </c>
      <c r="O117" s="90" t="s">
        <v>64</v>
      </c>
      <c r="P117" s="74">
        <f t="shared" si="7"/>
        <v>0.20059999999999997</v>
      </c>
    </row>
    <row r="118" spans="1:16">
      <c r="B118" s="89">
        <v>1.3</v>
      </c>
      <c r="C118" s="90" t="s">
        <v>65</v>
      </c>
      <c r="D118" s="74">
        <f t="shared" si="12"/>
        <v>6.5000000000000002E-2</v>
      </c>
      <c r="E118" s="91">
        <v>4.9870000000000001</v>
      </c>
      <c r="F118" s="92">
        <v>0.1125</v>
      </c>
      <c r="G118" s="88">
        <f t="shared" si="8"/>
        <v>5.0994999999999999</v>
      </c>
      <c r="H118" s="89">
        <v>1.45</v>
      </c>
      <c r="I118" s="90" t="s">
        <v>66</v>
      </c>
      <c r="J118" s="76">
        <f t="shared" si="11"/>
        <v>1.45</v>
      </c>
      <c r="K118" s="89">
        <v>1741</v>
      </c>
      <c r="L118" s="90" t="s">
        <v>64</v>
      </c>
      <c r="M118" s="74">
        <f t="shared" si="6"/>
        <v>0.1741</v>
      </c>
      <c r="N118" s="89">
        <v>2056</v>
      </c>
      <c r="O118" s="90" t="s">
        <v>64</v>
      </c>
      <c r="P118" s="74">
        <f t="shared" si="7"/>
        <v>0.2056</v>
      </c>
    </row>
    <row r="119" spans="1:16">
      <c r="B119" s="89">
        <v>1.4</v>
      </c>
      <c r="C119" s="90" t="s">
        <v>65</v>
      </c>
      <c r="D119" s="74">
        <f t="shared" si="12"/>
        <v>6.9999999999999993E-2</v>
      </c>
      <c r="E119" s="91">
        <v>5.1689999999999996</v>
      </c>
      <c r="F119" s="92">
        <v>0.10639999999999999</v>
      </c>
      <c r="G119" s="88">
        <f t="shared" si="8"/>
        <v>5.2753999999999994</v>
      </c>
      <c r="H119" s="89">
        <v>1.52</v>
      </c>
      <c r="I119" s="90" t="s">
        <v>66</v>
      </c>
      <c r="J119" s="76">
        <f t="shared" si="11"/>
        <v>1.52</v>
      </c>
      <c r="K119" s="89">
        <v>1764</v>
      </c>
      <c r="L119" s="90" t="s">
        <v>64</v>
      </c>
      <c r="M119" s="74">
        <f t="shared" si="6"/>
        <v>0.1764</v>
      </c>
      <c r="N119" s="89">
        <v>2102</v>
      </c>
      <c r="O119" s="90" t="s">
        <v>64</v>
      </c>
      <c r="P119" s="74">
        <f t="shared" si="7"/>
        <v>0.2102</v>
      </c>
    </row>
    <row r="120" spans="1:16">
      <c r="B120" s="89">
        <v>1.5</v>
      </c>
      <c r="C120" s="90" t="s">
        <v>65</v>
      </c>
      <c r="D120" s="74">
        <f t="shared" si="12"/>
        <v>7.4999999999999997E-2</v>
      </c>
      <c r="E120" s="91">
        <v>5.3369999999999997</v>
      </c>
      <c r="F120" s="92">
        <v>0.10100000000000001</v>
      </c>
      <c r="G120" s="88">
        <f t="shared" si="8"/>
        <v>5.4379999999999997</v>
      </c>
      <c r="H120" s="89">
        <v>1.58</v>
      </c>
      <c r="I120" s="90" t="s">
        <v>66</v>
      </c>
      <c r="J120" s="76">
        <f t="shared" si="11"/>
        <v>1.58</v>
      </c>
      <c r="K120" s="89">
        <v>1786</v>
      </c>
      <c r="L120" s="90" t="s">
        <v>64</v>
      </c>
      <c r="M120" s="74">
        <f t="shared" si="6"/>
        <v>0.17860000000000001</v>
      </c>
      <c r="N120" s="89">
        <v>2144</v>
      </c>
      <c r="O120" s="90" t="s">
        <v>64</v>
      </c>
      <c r="P120" s="74">
        <f t="shared" si="7"/>
        <v>0.21440000000000001</v>
      </c>
    </row>
    <row r="121" spans="1:16">
      <c r="B121" s="89">
        <v>1.6</v>
      </c>
      <c r="C121" s="90" t="s">
        <v>65</v>
      </c>
      <c r="D121" s="74">
        <f t="shared" si="12"/>
        <v>0.08</v>
      </c>
      <c r="E121" s="91">
        <v>5.4930000000000003</v>
      </c>
      <c r="F121" s="92">
        <v>9.6159999999999995E-2</v>
      </c>
      <c r="G121" s="88">
        <f t="shared" si="8"/>
        <v>5.5891600000000006</v>
      </c>
      <c r="H121" s="89">
        <v>1.65</v>
      </c>
      <c r="I121" s="90" t="s">
        <v>66</v>
      </c>
      <c r="J121" s="76">
        <f t="shared" si="11"/>
        <v>1.65</v>
      </c>
      <c r="K121" s="89">
        <v>1805</v>
      </c>
      <c r="L121" s="90" t="s">
        <v>64</v>
      </c>
      <c r="M121" s="74">
        <f t="shared" si="6"/>
        <v>0.18049999999999999</v>
      </c>
      <c r="N121" s="89">
        <v>2183</v>
      </c>
      <c r="O121" s="90" t="s">
        <v>64</v>
      </c>
      <c r="P121" s="74">
        <f t="shared" si="7"/>
        <v>0.21829999999999999</v>
      </c>
    </row>
    <row r="122" spans="1:16">
      <c r="B122" s="89">
        <v>1.7</v>
      </c>
      <c r="C122" s="90" t="s">
        <v>65</v>
      </c>
      <c r="D122" s="74">
        <f t="shared" si="12"/>
        <v>8.4999999999999992E-2</v>
      </c>
      <c r="E122" s="91">
        <v>5.6379999999999999</v>
      </c>
      <c r="F122" s="92">
        <v>9.1819999999999999E-2</v>
      </c>
      <c r="G122" s="88">
        <f t="shared" si="8"/>
        <v>5.7298200000000001</v>
      </c>
      <c r="H122" s="89">
        <v>1.71</v>
      </c>
      <c r="I122" s="90" t="s">
        <v>66</v>
      </c>
      <c r="J122" s="76">
        <f t="shared" si="11"/>
        <v>1.71</v>
      </c>
      <c r="K122" s="89">
        <v>1824</v>
      </c>
      <c r="L122" s="90" t="s">
        <v>64</v>
      </c>
      <c r="M122" s="74">
        <f t="shared" si="6"/>
        <v>0.18240000000000001</v>
      </c>
      <c r="N122" s="89">
        <v>2219</v>
      </c>
      <c r="O122" s="90" t="s">
        <v>64</v>
      </c>
      <c r="P122" s="74">
        <f t="shared" si="7"/>
        <v>0.22189999999999999</v>
      </c>
    </row>
    <row r="123" spans="1:16">
      <c r="B123" s="89">
        <v>1.8</v>
      </c>
      <c r="C123" s="90" t="s">
        <v>65</v>
      </c>
      <c r="D123" s="74">
        <f t="shared" si="12"/>
        <v>0.09</v>
      </c>
      <c r="E123" s="91">
        <v>5.7729999999999997</v>
      </c>
      <c r="F123" s="92">
        <v>8.7900000000000006E-2</v>
      </c>
      <c r="G123" s="88">
        <f t="shared" si="8"/>
        <v>5.8609</v>
      </c>
      <c r="H123" s="89">
        <v>1.78</v>
      </c>
      <c r="I123" s="90" t="s">
        <v>66</v>
      </c>
      <c r="J123" s="76">
        <f t="shared" si="11"/>
        <v>1.78</v>
      </c>
      <c r="K123" s="89">
        <v>1840</v>
      </c>
      <c r="L123" s="90" t="s">
        <v>64</v>
      </c>
      <c r="M123" s="74">
        <f t="shared" si="6"/>
        <v>0.184</v>
      </c>
      <c r="N123" s="89">
        <v>2253</v>
      </c>
      <c r="O123" s="90" t="s">
        <v>64</v>
      </c>
      <c r="P123" s="74">
        <f t="shared" si="7"/>
        <v>0.2253</v>
      </c>
    </row>
    <row r="124" spans="1:16">
      <c r="B124" s="89">
        <v>2</v>
      </c>
      <c r="C124" s="90" t="s">
        <v>65</v>
      </c>
      <c r="D124" s="74">
        <f t="shared" si="12"/>
        <v>0.1</v>
      </c>
      <c r="E124" s="91">
        <v>6.0170000000000003</v>
      </c>
      <c r="F124" s="92">
        <v>8.1059999999999993E-2</v>
      </c>
      <c r="G124" s="88">
        <f t="shared" si="8"/>
        <v>6.0980600000000003</v>
      </c>
      <c r="H124" s="89">
        <v>1.9</v>
      </c>
      <c r="I124" s="90" t="s">
        <v>66</v>
      </c>
      <c r="J124" s="76">
        <f t="shared" si="11"/>
        <v>1.9</v>
      </c>
      <c r="K124" s="89">
        <v>1875</v>
      </c>
      <c r="L124" s="90" t="s">
        <v>64</v>
      </c>
      <c r="M124" s="74">
        <f t="shared" si="6"/>
        <v>0.1875</v>
      </c>
      <c r="N124" s="89">
        <v>2316</v>
      </c>
      <c r="O124" s="90" t="s">
        <v>64</v>
      </c>
      <c r="P124" s="74">
        <f t="shared" si="7"/>
        <v>0.23159999999999997</v>
      </c>
    </row>
    <row r="125" spans="1:16">
      <c r="B125" s="77">
        <v>2.25</v>
      </c>
      <c r="C125" s="79" t="s">
        <v>65</v>
      </c>
      <c r="D125" s="74">
        <f t="shared" si="12"/>
        <v>0.1125</v>
      </c>
      <c r="E125" s="91">
        <v>6.2830000000000004</v>
      </c>
      <c r="F125" s="92">
        <v>7.399E-2</v>
      </c>
      <c r="G125" s="88">
        <f t="shared" si="8"/>
        <v>6.3569900000000006</v>
      </c>
      <c r="H125" s="89">
        <v>2.04</v>
      </c>
      <c r="I125" s="90" t="s">
        <v>66</v>
      </c>
      <c r="J125" s="76">
        <f t="shared" si="11"/>
        <v>2.04</v>
      </c>
      <c r="K125" s="89">
        <v>1914</v>
      </c>
      <c r="L125" s="90" t="s">
        <v>64</v>
      </c>
      <c r="M125" s="74">
        <f t="shared" si="6"/>
        <v>0.19139999999999999</v>
      </c>
      <c r="N125" s="89">
        <v>2385</v>
      </c>
      <c r="O125" s="90" t="s">
        <v>64</v>
      </c>
      <c r="P125" s="74">
        <f t="shared" si="7"/>
        <v>0.23849999999999999</v>
      </c>
    </row>
    <row r="126" spans="1:16">
      <c r="B126" s="77">
        <v>2.5</v>
      </c>
      <c r="C126" s="79" t="s">
        <v>65</v>
      </c>
      <c r="D126" s="74">
        <f t="shared" si="12"/>
        <v>0.125</v>
      </c>
      <c r="E126" s="91">
        <v>6.5140000000000002</v>
      </c>
      <c r="F126" s="92">
        <v>6.8150000000000002E-2</v>
      </c>
      <c r="G126" s="88">
        <f t="shared" si="8"/>
        <v>6.5821500000000004</v>
      </c>
      <c r="H126" s="77">
        <v>2.19</v>
      </c>
      <c r="I126" s="79" t="s">
        <v>66</v>
      </c>
      <c r="J126" s="76">
        <f t="shared" si="11"/>
        <v>2.19</v>
      </c>
      <c r="K126" s="77">
        <v>1949</v>
      </c>
      <c r="L126" s="79" t="s">
        <v>64</v>
      </c>
      <c r="M126" s="74">
        <f t="shared" si="6"/>
        <v>0.19490000000000002</v>
      </c>
      <c r="N126" s="77">
        <v>2446</v>
      </c>
      <c r="O126" s="79" t="s">
        <v>64</v>
      </c>
      <c r="P126" s="74">
        <f t="shared" si="7"/>
        <v>0.24460000000000001</v>
      </c>
    </row>
    <row r="127" spans="1:16">
      <c r="B127" s="77">
        <v>2.75</v>
      </c>
      <c r="C127" s="79" t="s">
        <v>65</v>
      </c>
      <c r="D127" s="74">
        <f t="shared" si="12"/>
        <v>0.13750000000000001</v>
      </c>
      <c r="E127" s="91">
        <v>6.7169999999999996</v>
      </c>
      <c r="F127" s="92">
        <v>6.3240000000000005E-2</v>
      </c>
      <c r="G127" s="88">
        <f t="shared" si="8"/>
        <v>6.78024</v>
      </c>
      <c r="H127" s="77">
        <v>2.3199999999999998</v>
      </c>
      <c r="I127" s="79" t="s">
        <v>66</v>
      </c>
      <c r="J127" s="76">
        <f t="shared" si="11"/>
        <v>2.3199999999999998</v>
      </c>
      <c r="K127" s="77">
        <v>1980</v>
      </c>
      <c r="L127" s="79" t="s">
        <v>64</v>
      </c>
      <c r="M127" s="74">
        <f t="shared" si="6"/>
        <v>0.19800000000000001</v>
      </c>
      <c r="N127" s="77">
        <v>2501</v>
      </c>
      <c r="O127" s="79" t="s">
        <v>64</v>
      </c>
      <c r="P127" s="74">
        <f t="shared" si="7"/>
        <v>0.25009999999999999</v>
      </c>
    </row>
    <row r="128" spans="1:16">
      <c r="A128" s="94"/>
      <c r="B128" s="89">
        <v>3</v>
      </c>
      <c r="C128" s="90" t="s">
        <v>65</v>
      </c>
      <c r="D128" s="74">
        <f t="shared" si="12"/>
        <v>0.15</v>
      </c>
      <c r="E128" s="91">
        <v>6.8970000000000002</v>
      </c>
      <c r="F128" s="92">
        <v>5.9049999999999998E-2</v>
      </c>
      <c r="G128" s="88">
        <f t="shared" si="8"/>
        <v>6.9560500000000003</v>
      </c>
      <c r="H128" s="89">
        <v>2.46</v>
      </c>
      <c r="I128" s="90" t="s">
        <v>66</v>
      </c>
      <c r="J128" s="76">
        <f t="shared" si="11"/>
        <v>2.46</v>
      </c>
      <c r="K128" s="77">
        <v>2009</v>
      </c>
      <c r="L128" s="79" t="s">
        <v>64</v>
      </c>
      <c r="M128" s="74">
        <f t="shared" si="6"/>
        <v>0.2009</v>
      </c>
      <c r="N128" s="77">
        <v>2551</v>
      </c>
      <c r="O128" s="79" t="s">
        <v>64</v>
      </c>
      <c r="P128" s="74">
        <f t="shared" si="7"/>
        <v>0.25509999999999999</v>
      </c>
    </row>
    <row r="129" spans="1:16">
      <c r="A129" s="94"/>
      <c r="B129" s="89">
        <v>3.25</v>
      </c>
      <c r="C129" s="90" t="s">
        <v>65</v>
      </c>
      <c r="D129" s="74">
        <f t="shared" si="12"/>
        <v>0.16250000000000001</v>
      </c>
      <c r="E129" s="91">
        <v>7.0590000000000002</v>
      </c>
      <c r="F129" s="92">
        <v>5.5419999999999997E-2</v>
      </c>
      <c r="G129" s="88">
        <f t="shared" si="8"/>
        <v>7.11442</v>
      </c>
      <c r="H129" s="89">
        <v>2.59</v>
      </c>
      <c r="I129" s="90" t="s">
        <v>66</v>
      </c>
      <c r="J129" s="76">
        <f t="shared" si="11"/>
        <v>2.59</v>
      </c>
      <c r="K129" s="77">
        <v>2035</v>
      </c>
      <c r="L129" s="79" t="s">
        <v>64</v>
      </c>
      <c r="M129" s="74">
        <f t="shared" si="6"/>
        <v>0.20350000000000001</v>
      </c>
      <c r="N129" s="77">
        <v>2598</v>
      </c>
      <c r="O129" s="79" t="s">
        <v>64</v>
      </c>
      <c r="P129" s="74">
        <f t="shared" si="7"/>
        <v>0.25979999999999998</v>
      </c>
    </row>
    <row r="130" spans="1:16">
      <c r="A130" s="94"/>
      <c r="B130" s="89">
        <v>3.5</v>
      </c>
      <c r="C130" s="90" t="s">
        <v>65</v>
      </c>
      <c r="D130" s="74">
        <f t="shared" si="12"/>
        <v>0.17499999999999999</v>
      </c>
      <c r="E130" s="91">
        <v>7.2039999999999997</v>
      </c>
      <c r="F130" s="92">
        <v>5.2249999999999998E-2</v>
      </c>
      <c r="G130" s="88">
        <f t="shared" si="8"/>
        <v>7.2562499999999996</v>
      </c>
      <c r="H130" s="89">
        <v>2.72</v>
      </c>
      <c r="I130" s="90" t="s">
        <v>66</v>
      </c>
      <c r="J130" s="76">
        <f t="shared" si="11"/>
        <v>2.72</v>
      </c>
      <c r="K130" s="77">
        <v>2059</v>
      </c>
      <c r="L130" s="79" t="s">
        <v>64</v>
      </c>
      <c r="M130" s="74">
        <f t="shared" si="6"/>
        <v>0.20590000000000003</v>
      </c>
      <c r="N130" s="77">
        <v>2641</v>
      </c>
      <c r="O130" s="79" t="s">
        <v>64</v>
      </c>
      <c r="P130" s="74">
        <f t="shared" si="7"/>
        <v>0.2641</v>
      </c>
    </row>
    <row r="131" spans="1:16">
      <c r="A131" s="94"/>
      <c r="B131" s="89">
        <v>3.75</v>
      </c>
      <c r="C131" s="90" t="s">
        <v>65</v>
      </c>
      <c r="D131" s="74">
        <f t="shared" si="12"/>
        <v>0.1875</v>
      </c>
      <c r="E131" s="91">
        <v>7.335</v>
      </c>
      <c r="F131" s="92">
        <v>4.9450000000000001E-2</v>
      </c>
      <c r="G131" s="88">
        <f t="shared" si="8"/>
        <v>7.3844500000000002</v>
      </c>
      <c r="H131" s="89">
        <v>2.84</v>
      </c>
      <c r="I131" s="90" t="s">
        <v>66</v>
      </c>
      <c r="J131" s="76">
        <f t="shared" si="11"/>
        <v>2.84</v>
      </c>
      <c r="K131" s="77">
        <v>2081</v>
      </c>
      <c r="L131" s="79" t="s">
        <v>64</v>
      </c>
      <c r="M131" s="74">
        <f t="shared" si="6"/>
        <v>0.20810000000000001</v>
      </c>
      <c r="N131" s="77">
        <v>2681</v>
      </c>
      <c r="O131" s="79" t="s">
        <v>64</v>
      </c>
      <c r="P131" s="74">
        <f t="shared" si="7"/>
        <v>0.2681</v>
      </c>
    </row>
    <row r="132" spans="1:16">
      <c r="A132" s="94"/>
      <c r="B132" s="89">
        <v>4</v>
      </c>
      <c r="C132" s="90" t="s">
        <v>65</v>
      </c>
      <c r="D132" s="74">
        <f t="shared" si="12"/>
        <v>0.2</v>
      </c>
      <c r="E132" s="91">
        <v>7.4539999999999997</v>
      </c>
      <c r="F132" s="92">
        <v>4.6960000000000002E-2</v>
      </c>
      <c r="G132" s="88">
        <f t="shared" si="8"/>
        <v>7.5009600000000001</v>
      </c>
      <c r="H132" s="89">
        <v>2.96</v>
      </c>
      <c r="I132" s="90" t="s">
        <v>66</v>
      </c>
      <c r="J132" s="76">
        <f t="shared" si="11"/>
        <v>2.96</v>
      </c>
      <c r="K132" s="77">
        <v>2103</v>
      </c>
      <c r="L132" s="79" t="s">
        <v>64</v>
      </c>
      <c r="M132" s="74">
        <f t="shared" si="6"/>
        <v>0.21030000000000001</v>
      </c>
      <c r="N132" s="77">
        <v>2719</v>
      </c>
      <c r="O132" s="79" t="s">
        <v>64</v>
      </c>
      <c r="P132" s="74">
        <f t="shared" si="7"/>
        <v>0.27189999999999998</v>
      </c>
    </row>
    <row r="133" spans="1:16">
      <c r="A133" s="94"/>
      <c r="B133" s="89">
        <v>4.5</v>
      </c>
      <c r="C133" s="90" t="s">
        <v>65</v>
      </c>
      <c r="D133" s="74">
        <f t="shared" si="12"/>
        <v>0.22500000000000001</v>
      </c>
      <c r="E133" s="91">
        <v>7.6630000000000003</v>
      </c>
      <c r="F133" s="92">
        <v>4.2709999999999998E-2</v>
      </c>
      <c r="G133" s="88">
        <f t="shared" si="8"/>
        <v>7.7057099999999998</v>
      </c>
      <c r="H133" s="89">
        <v>3.21</v>
      </c>
      <c r="I133" s="90" t="s">
        <v>66</v>
      </c>
      <c r="J133" s="76">
        <f t="shared" si="11"/>
        <v>3.21</v>
      </c>
      <c r="K133" s="77">
        <v>2155</v>
      </c>
      <c r="L133" s="79" t="s">
        <v>64</v>
      </c>
      <c r="M133" s="74">
        <f t="shared" si="6"/>
        <v>0.21549999999999997</v>
      </c>
      <c r="N133" s="77">
        <v>2789</v>
      </c>
      <c r="O133" s="79" t="s">
        <v>64</v>
      </c>
      <c r="P133" s="74">
        <f t="shared" si="7"/>
        <v>0.27890000000000004</v>
      </c>
    </row>
    <row r="134" spans="1:16">
      <c r="A134" s="94"/>
      <c r="B134" s="89">
        <v>5</v>
      </c>
      <c r="C134" s="90" t="s">
        <v>65</v>
      </c>
      <c r="D134" s="74">
        <f t="shared" si="12"/>
        <v>0.25</v>
      </c>
      <c r="E134" s="91">
        <v>7.8390000000000004</v>
      </c>
      <c r="F134" s="92">
        <v>3.9219999999999998E-2</v>
      </c>
      <c r="G134" s="88">
        <f t="shared" si="8"/>
        <v>7.8782200000000007</v>
      </c>
      <c r="H134" s="89">
        <v>3.44</v>
      </c>
      <c r="I134" s="90" t="s">
        <v>66</v>
      </c>
      <c r="J134" s="76">
        <f t="shared" si="11"/>
        <v>3.44</v>
      </c>
      <c r="K134" s="77">
        <v>2203</v>
      </c>
      <c r="L134" s="79" t="s">
        <v>64</v>
      </c>
      <c r="M134" s="74">
        <f t="shared" si="6"/>
        <v>0.2203</v>
      </c>
      <c r="N134" s="77">
        <v>2852</v>
      </c>
      <c r="O134" s="79" t="s">
        <v>64</v>
      </c>
      <c r="P134" s="74">
        <f t="shared" si="7"/>
        <v>0.28520000000000001</v>
      </c>
    </row>
    <row r="135" spans="1:16">
      <c r="A135" s="94"/>
      <c r="B135" s="89">
        <v>5.5</v>
      </c>
      <c r="C135" s="90" t="s">
        <v>65</v>
      </c>
      <c r="D135" s="74">
        <f t="shared" si="12"/>
        <v>0.27500000000000002</v>
      </c>
      <c r="E135" s="91">
        <v>7.9880000000000004</v>
      </c>
      <c r="F135" s="92">
        <v>3.6299999999999999E-2</v>
      </c>
      <c r="G135" s="88">
        <f t="shared" si="8"/>
        <v>8.0243000000000002</v>
      </c>
      <c r="H135" s="89">
        <v>3.67</v>
      </c>
      <c r="I135" s="90" t="s">
        <v>66</v>
      </c>
      <c r="J135" s="76">
        <f t="shared" si="11"/>
        <v>3.67</v>
      </c>
      <c r="K135" s="77">
        <v>2247</v>
      </c>
      <c r="L135" s="79" t="s">
        <v>64</v>
      </c>
      <c r="M135" s="74">
        <f t="shared" si="6"/>
        <v>0.22469999999999998</v>
      </c>
      <c r="N135" s="77">
        <v>2910</v>
      </c>
      <c r="O135" s="79" t="s">
        <v>64</v>
      </c>
      <c r="P135" s="74">
        <f t="shared" si="7"/>
        <v>0.29100000000000004</v>
      </c>
    </row>
    <row r="136" spans="1:16">
      <c r="A136" s="94"/>
      <c r="B136" s="89">
        <v>6</v>
      </c>
      <c r="C136" s="90" t="s">
        <v>65</v>
      </c>
      <c r="D136" s="74">
        <f t="shared" si="12"/>
        <v>0.3</v>
      </c>
      <c r="E136" s="91">
        <v>8.1159999999999997</v>
      </c>
      <c r="F136" s="92">
        <v>3.381E-2</v>
      </c>
      <c r="G136" s="88">
        <f t="shared" si="8"/>
        <v>8.1498100000000004</v>
      </c>
      <c r="H136" s="89">
        <v>3.9</v>
      </c>
      <c r="I136" s="90" t="s">
        <v>66</v>
      </c>
      <c r="J136" s="76">
        <f t="shared" si="11"/>
        <v>3.9</v>
      </c>
      <c r="K136" s="77">
        <v>2288</v>
      </c>
      <c r="L136" s="79" t="s">
        <v>64</v>
      </c>
      <c r="M136" s="74">
        <f t="shared" si="6"/>
        <v>0.22879999999999998</v>
      </c>
      <c r="N136" s="77">
        <v>2964</v>
      </c>
      <c r="O136" s="79" t="s">
        <v>64</v>
      </c>
      <c r="P136" s="74">
        <f t="shared" si="7"/>
        <v>0.2964</v>
      </c>
    </row>
    <row r="137" spans="1:16">
      <c r="A137" s="94"/>
      <c r="B137" s="89">
        <v>6.5</v>
      </c>
      <c r="C137" s="90" t="s">
        <v>65</v>
      </c>
      <c r="D137" s="74">
        <f t="shared" si="12"/>
        <v>0.32500000000000001</v>
      </c>
      <c r="E137" s="91">
        <v>8.2260000000000009</v>
      </c>
      <c r="F137" s="92">
        <v>3.1669999999999997E-2</v>
      </c>
      <c r="G137" s="88">
        <f t="shared" si="8"/>
        <v>8.257670000000001</v>
      </c>
      <c r="H137" s="89">
        <v>4.13</v>
      </c>
      <c r="I137" s="90" t="s">
        <v>66</v>
      </c>
      <c r="J137" s="76">
        <f t="shared" si="11"/>
        <v>4.13</v>
      </c>
      <c r="K137" s="77">
        <v>2327</v>
      </c>
      <c r="L137" s="79" t="s">
        <v>64</v>
      </c>
      <c r="M137" s="74">
        <f t="shared" si="6"/>
        <v>0.23269999999999999</v>
      </c>
      <c r="N137" s="77">
        <v>3014</v>
      </c>
      <c r="O137" s="79" t="s">
        <v>64</v>
      </c>
      <c r="P137" s="74">
        <f t="shared" si="7"/>
        <v>0.3014</v>
      </c>
    </row>
    <row r="138" spans="1:16">
      <c r="A138" s="94"/>
      <c r="B138" s="89">
        <v>7</v>
      </c>
      <c r="C138" s="90" t="s">
        <v>65</v>
      </c>
      <c r="D138" s="74">
        <f t="shared" si="12"/>
        <v>0.35</v>
      </c>
      <c r="E138" s="91">
        <v>8.3209999999999997</v>
      </c>
      <c r="F138" s="92">
        <v>2.98E-2</v>
      </c>
      <c r="G138" s="88">
        <f t="shared" si="8"/>
        <v>8.3507999999999996</v>
      </c>
      <c r="H138" s="89">
        <v>4.3499999999999996</v>
      </c>
      <c r="I138" s="90" t="s">
        <v>66</v>
      </c>
      <c r="J138" s="76">
        <f t="shared" si="11"/>
        <v>4.3499999999999996</v>
      </c>
      <c r="K138" s="77">
        <v>2363</v>
      </c>
      <c r="L138" s="79" t="s">
        <v>64</v>
      </c>
      <c r="M138" s="74">
        <f t="shared" si="6"/>
        <v>0.23630000000000001</v>
      </c>
      <c r="N138" s="77">
        <v>3062</v>
      </c>
      <c r="O138" s="79" t="s">
        <v>64</v>
      </c>
      <c r="P138" s="74">
        <f t="shared" si="7"/>
        <v>0.30619999999999997</v>
      </c>
    </row>
    <row r="139" spans="1:16">
      <c r="A139" s="94"/>
      <c r="B139" s="89">
        <v>8</v>
      </c>
      <c r="C139" s="90" t="s">
        <v>65</v>
      </c>
      <c r="D139" s="74">
        <f t="shared" si="12"/>
        <v>0.4</v>
      </c>
      <c r="E139" s="91">
        <v>8.4740000000000002</v>
      </c>
      <c r="F139" s="92">
        <v>2.6700000000000002E-2</v>
      </c>
      <c r="G139" s="88">
        <f t="shared" si="8"/>
        <v>8.5007000000000001</v>
      </c>
      <c r="H139" s="89">
        <v>4.79</v>
      </c>
      <c r="I139" s="90" t="s">
        <v>66</v>
      </c>
      <c r="J139" s="76">
        <f t="shared" si="11"/>
        <v>4.79</v>
      </c>
      <c r="K139" s="77">
        <v>2471</v>
      </c>
      <c r="L139" s="79" t="s">
        <v>64</v>
      </c>
      <c r="M139" s="74">
        <f t="shared" si="6"/>
        <v>0.24710000000000001</v>
      </c>
      <c r="N139" s="77">
        <v>3150</v>
      </c>
      <c r="O139" s="79" t="s">
        <v>64</v>
      </c>
      <c r="P139" s="74">
        <f t="shared" si="7"/>
        <v>0.315</v>
      </c>
    </row>
    <row r="140" spans="1:16">
      <c r="A140" s="94"/>
      <c r="B140" s="89">
        <v>9</v>
      </c>
      <c r="C140" s="95" t="s">
        <v>65</v>
      </c>
      <c r="D140" s="74">
        <f t="shared" si="12"/>
        <v>0.45</v>
      </c>
      <c r="E140" s="91">
        <v>8.5879999999999992</v>
      </c>
      <c r="F140" s="92">
        <v>2.4209999999999999E-2</v>
      </c>
      <c r="G140" s="88">
        <f t="shared" si="8"/>
        <v>8.6122099999999993</v>
      </c>
      <c r="H140" s="89">
        <v>5.22</v>
      </c>
      <c r="I140" s="90" t="s">
        <v>66</v>
      </c>
      <c r="J140" s="76">
        <f t="shared" si="11"/>
        <v>5.22</v>
      </c>
      <c r="K140" s="77">
        <v>2570</v>
      </c>
      <c r="L140" s="79" t="s">
        <v>64</v>
      </c>
      <c r="M140" s="74">
        <f t="shared" si="6"/>
        <v>0.25700000000000001</v>
      </c>
      <c r="N140" s="77">
        <v>3230</v>
      </c>
      <c r="O140" s="79" t="s">
        <v>64</v>
      </c>
      <c r="P140" s="74">
        <f t="shared" si="7"/>
        <v>0.32300000000000001</v>
      </c>
    </row>
    <row r="141" spans="1:16">
      <c r="B141" s="89">
        <v>10</v>
      </c>
      <c r="C141" s="79" t="s">
        <v>65</v>
      </c>
      <c r="D141" s="74">
        <f t="shared" si="12"/>
        <v>0.5</v>
      </c>
      <c r="E141" s="91">
        <v>8.6739999999999995</v>
      </c>
      <c r="F141" s="92">
        <v>2.2179999999999998E-2</v>
      </c>
      <c r="G141" s="88">
        <f t="shared" si="8"/>
        <v>8.69618</v>
      </c>
      <c r="H141" s="77">
        <v>5.64</v>
      </c>
      <c r="I141" s="79" t="s">
        <v>66</v>
      </c>
      <c r="J141" s="76">
        <f t="shared" si="11"/>
        <v>5.64</v>
      </c>
      <c r="K141" s="77">
        <v>2662</v>
      </c>
      <c r="L141" s="79" t="s">
        <v>64</v>
      </c>
      <c r="M141" s="74">
        <f t="shared" si="6"/>
        <v>0.26619999999999999</v>
      </c>
      <c r="N141" s="77">
        <v>3305</v>
      </c>
      <c r="O141" s="79" t="s">
        <v>64</v>
      </c>
      <c r="P141" s="74">
        <f t="shared" si="7"/>
        <v>0.33050000000000002</v>
      </c>
    </row>
    <row r="142" spans="1:16">
      <c r="B142" s="89">
        <v>11</v>
      </c>
      <c r="C142" s="79" t="s">
        <v>65</v>
      </c>
      <c r="D142" s="74">
        <f t="shared" si="12"/>
        <v>0.55000000000000004</v>
      </c>
      <c r="E142" s="91">
        <v>8.7360000000000007</v>
      </c>
      <c r="F142" s="92">
        <v>2.0490000000000001E-2</v>
      </c>
      <c r="G142" s="88">
        <f t="shared" si="8"/>
        <v>8.7564900000000012</v>
      </c>
      <c r="H142" s="77">
        <v>6.07</v>
      </c>
      <c r="I142" s="79" t="s">
        <v>66</v>
      </c>
      <c r="J142" s="76">
        <f t="shared" si="11"/>
        <v>6.07</v>
      </c>
      <c r="K142" s="77">
        <v>2749</v>
      </c>
      <c r="L142" s="79" t="s">
        <v>64</v>
      </c>
      <c r="M142" s="74">
        <f t="shared" si="6"/>
        <v>0.27490000000000003</v>
      </c>
      <c r="N142" s="77">
        <v>3375</v>
      </c>
      <c r="O142" s="79" t="s">
        <v>64</v>
      </c>
      <c r="P142" s="74">
        <f t="shared" si="7"/>
        <v>0.33750000000000002</v>
      </c>
    </row>
    <row r="143" spans="1:16">
      <c r="B143" s="89">
        <v>12</v>
      </c>
      <c r="C143" s="79" t="s">
        <v>65</v>
      </c>
      <c r="D143" s="74">
        <f t="shared" si="12"/>
        <v>0.6</v>
      </c>
      <c r="E143" s="91">
        <v>8.7810000000000006</v>
      </c>
      <c r="F143" s="92">
        <v>1.9050000000000001E-2</v>
      </c>
      <c r="G143" s="88">
        <f t="shared" si="8"/>
        <v>8.8000500000000006</v>
      </c>
      <c r="H143" s="77">
        <v>6.49</v>
      </c>
      <c r="I143" s="79" t="s">
        <v>66</v>
      </c>
      <c r="J143" s="76">
        <f t="shared" si="11"/>
        <v>6.49</v>
      </c>
      <c r="K143" s="77">
        <v>2832</v>
      </c>
      <c r="L143" s="79" t="s">
        <v>64</v>
      </c>
      <c r="M143" s="74">
        <f t="shared" si="6"/>
        <v>0.28320000000000001</v>
      </c>
      <c r="N143" s="77">
        <v>3442</v>
      </c>
      <c r="O143" s="79" t="s">
        <v>64</v>
      </c>
      <c r="P143" s="74">
        <f t="shared" si="7"/>
        <v>0.34420000000000001</v>
      </c>
    </row>
    <row r="144" spans="1:16">
      <c r="B144" s="89">
        <v>13</v>
      </c>
      <c r="C144" s="79" t="s">
        <v>65</v>
      </c>
      <c r="D144" s="74">
        <f t="shared" si="12"/>
        <v>0.65</v>
      </c>
      <c r="E144" s="91">
        <v>8.81</v>
      </c>
      <c r="F144" s="92">
        <v>1.7809999999999999E-2</v>
      </c>
      <c r="G144" s="88">
        <f t="shared" si="8"/>
        <v>8.8278100000000013</v>
      </c>
      <c r="H144" s="77">
        <v>6.91</v>
      </c>
      <c r="I144" s="79" t="s">
        <v>66</v>
      </c>
      <c r="J144" s="76">
        <f t="shared" si="11"/>
        <v>6.91</v>
      </c>
      <c r="K144" s="77">
        <v>2911</v>
      </c>
      <c r="L144" s="79" t="s">
        <v>64</v>
      </c>
      <c r="M144" s="74">
        <f t="shared" si="6"/>
        <v>0.29110000000000003</v>
      </c>
      <c r="N144" s="77">
        <v>3506</v>
      </c>
      <c r="O144" s="79" t="s">
        <v>64</v>
      </c>
      <c r="P144" s="74">
        <f t="shared" si="7"/>
        <v>0.35059999999999997</v>
      </c>
    </row>
    <row r="145" spans="2:16">
      <c r="B145" s="89">
        <v>14</v>
      </c>
      <c r="C145" s="79" t="s">
        <v>65</v>
      </c>
      <c r="D145" s="74">
        <f t="shared" si="12"/>
        <v>0.7</v>
      </c>
      <c r="E145" s="91">
        <v>8.8279999999999994</v>
      </c>
      <c r="F145" s="92">
        <v>1.6740000000000001E-2</v>
      </c>
      <c r="G145" s="88">
        <f t="shared" si="8"/>
        <v>8.8447399999999998</v>
      </c>
      <c r="H145" s="77">
        <v>7.33</v>
      </c>
      <c r="I145" s="79" t="s">
        <v>66</v>
      </c>
      <c r="J145" s="76">
        <f t="shared" si="11"/>
        <v>7.33</v>
      </c>
      <c r="K145" s="77">
        <v>2987</v>
      </c>
      <c r="L145" s="79" t="s">
        <v>64</v>
      </c>
      <c r="M145" s="74">
        <f t="shared" si="6"/>
        <v>0.29870000000000002</v>
      </c>
      <c r="N145" s="77">
        <v>3567</v>
      </c>
      <c r="O145" s="79" t="s">
        <v>64</v>
      </c>
      <c r="P145" s="74">
        <f t="shared" si="7"/>
        <v>0.35670000000000002</v>
      </c>
    </row>
    <row r="146" spans="2:16">
      <c r="B146" s="89">
        <v>15</v>
      </c>
      <c r="C146" s="79" t="s">
        <v>65</v>
      </c>
      <c r="D146" s="74">
        <f t="shared" si="12"/>
        <v>0.75</v>
      </c>
      <c r="E146" s="91">
        <v>8.8360000000000003</v>
      </c>
      <c r="F146" s="92">
        <v>1.5789999999999998E-2</v>
      </c>
      <c r="G146" s="88">
        <f t="shared" si="8"/>
        <v>8.8517900000000012</v>
      </c>
      <c r="H146" s="77">
        <v>7.74</v>
      </c>
      <c r="I146" s="79" t="s">
        <v>66</v>
      </c>
      <c r="J146" s="76">
        <f t="shared" si="11"/>
        <v>7.74</v>
      </c>
      <c r="K146" s="77">
        <v>3061</v>
      </c>
      <c r="L146" s="79" t="s">
        <v>64</v>
      </c>
      <c r="M146" s="74">
        <f t="shared" si="6"/>
        <v>0.30609999999999998</v>
      </c>
      <c r="N146" s="77">
        <v>3626</v>
      </c>
      <c r="O146" s="79" t="s">
        <v>64</v>
      </c>
      <c r="P146" s="74">
        <f t="shared" si="7"/>
        <v>0.36259999999999998</v>
      </c>
    </row>
    <row r="147" spans="2:16">
      <c r="B147" s="89">
        <v>16</v>
      </c>
      <c r="C147" s="79" t="s">
        <v>65</v>
      </c>
      <c r="D147" s="74">
        <f t="shared" si="12"/>
        <v>0.8</v>
      </c>
      <c r="E147" s="91">
        <v>8.8360000000000003</v>
      </c>
      <c r="F147" s="92">
        <v>1.495E-2</v>
      </c>
      <c r="G147" s="88">
        <f t="shared" si="8"/>
        <v>8.850950000000001</v>
      </c>
      <c r="H147" s="77">
        <v>8.16</v>
      </c>
      <c r="I147" s="79" t="s">
        <v>66</v>
      </c>
      <c r="J147" s="76">
        <f t="shared" si="11"/>
        <v>8.16</v>
      </c>
      <c r="K147" s="77">
        <v>3133</v>
      </c>
      <c r="L147" s="79" t="s">
        <v>64</v>
      </c>
      <c r="M147" s="74">
        <f t="shared" si="6"/>
        <v>0.31330000000000002</v>
      </c>
      <c r="N147" s="77">
        <v>3683</v>
      </c>
      <c r="O147" s="79" t="s">
        <v>64</v>
      </c>
      <c r="P147" s="74">
        <f t="shared" si="7"/>
        <v>0.36829999999999996</v>
      </c>
    </row>
    <row r="148" spans="2:16">
      <c r="B148" s="89">
        <v>17</v>
      </c>
      <c r="C148" s="79" t="s">
        <v>65</v>
      </c>
      <c r="D148" s="74">
        <f t="shared" si="12"/>
        <v>0.85</v>
      </c>
      <c r="E148" s="91">
        <v>8.8279999999999994</v>
      </c>
      <c r="F148" s="92">
        <v>1.421E-2</v>
      </c>
      <c r="G148" s="88">
        <f t="shared" si="8"/>
        <v>8.8422099999999997</v>
      </c>
      <c r="H148" s="77">
        <v>8.58</v>
      </c>
      <c r="I148" s="79" t="s">
        <v>66</v>
      </c>
      <c r="J148" s="76">
        <f t="shared" si="11"/>
        <v>8.58</v>
      </c>
      <c r="K148" s="77">
        <v>3203</v>
      </c>
      <c r="L148" s="79" t="s">
        <v>64</v>
      </c>
      <c r="M148" s="74">
        <f t="shared" ref="M148:M162" si="13">K148/1000/10</f>
        <v>0.32029999999999997</v>
      </c>
      <c r="N148" s="77">
        <v>3738</v>
      </c>
      <c r="O148" s="79" t="s">
        <v>64</v>
      </c>
      <c r="P148" s="74">
        <f t="shared" ref="P148:P170" si="14">N148/1000/10</f>
        <v>0.37380000000000002</v>
      </c>
    </row>
    <row r="149" spans="2:16">
      <c r="B149" s="89">
        <v>18</v>
      </c>
      <c r="C149" s="79" t="s">
        <v>65</v>
      </c>
      <c r="D149" s="74">
        <f t="shared" si="12"/>
        <v>0.9</v>
      </c>
      <c r="E149" s="91">
        <v>8.8149999999999995</v>
      </c>
      <c r="F149" s="92">
        <v>1.353E-2</v>
      </c>
      <c r="G149" s="88">
        <f t="shared" ref="G149:G212" si="15">E149+F149</f>
        <v>8.8285299999999989</v>
      </c>
      <c r="H149" s="77">
        <v>9</v>
      </c>
      <c r="I149" s="79" t="s">
        <v>66</v>
      </c>
      <c r="J149" s="76">
        <f t="shared" si="11"/>
        <v>9</v>
      </c>
      <c r="K149" s="77">
        <v>3272</v>
      </c>
      <c r="L149" s="79" t="s">
        <v>64</v>
      </c>
      <c r="M149" s="74">
        <f t="shared" si="13"/>
        <v>0.32719999999999999</v>
      </c>
      <c r="N149" s="77">
        <v>3792</v>
      </c>
      <c r="O149" s="79" t="s">
        <v>64</v>
      </c>
      <c r="P149" s="74">
        <f t="shared" si="14"/>
        <v>0.37919999999999998</v>
      </c>
    </row>
    <row r="150" spans="2:16">
      <c r="B150" s="89">
        <v>20</v>
      </c>
      <c r="C150" s="79" t="s">
        <v>65</v>
      </c>
      <c r="D150" s="74">
        <f t="shared" si="12"/>
        <v>1</v>
      </c>
      <c r="E150" s="91">
        <v>8.7729999999999997</v>
      </c>
      <c r="F150" s="92">
        <v>1.238E-2</v>
      </c>
      <c r="G150" s="88">
        <f t="shared" si="15"/>
        <v>8.78538</v>
      </c>
      <c r="H150" s="77">
        <v>9.84</v>
      </c>
      <c r="I150" s="79" t="s">
        <v>66</v>
      </c>
      <c r="J150" s="76">
        <f t="shared" si="11"/>
        <v>9.84</v>
      </c>
      <c r="K150" s="77">
        <v>3507</v>
      </c>
      <c r="L150" s="79" t="s">
        <v>64</v>
      </c>
      <c r="M150" s="74">
        <f t="shared" si="13"/>
        <v>0.35070000000000001</v>
      </c>
      <c r="N150" s="77">
        <v>3897</v>
      </c>
      <c r="O150" s="79" t="s">
        <v>64</v>
      </c>
      <c r="P150" s="74">
        <f t="shared" si="14"/>
        <v>0.38969999999999999</v>
      </c>
    </row>
    <row r="151" spans="2:16">
      <c r="B151" s="89">
        <v>22.5</v>
      </c>
      <c r="C151" s="79" t="s">
        <v>65</v>
      </c>
      <c r="D151" s="74">
        <f t="shared" si="12"/>
        <v>1.125</v>
      </c>
      <c r="E151" s="91">
        <v>8.6999999999999993</v>
      </c>
      <c r="F151" s="92">
        <v>1.119E-2</v>
      </c>
      <c r="G151" s="88">
        <f t="shared" si="15"/>
        <v>8.7111899999999984</v>
      </c>
      <c r="H151" s="77">
        <v>10.89</v>
      </c>
      <c r="I151" s="79" t="s">
        <v>66</v>
      </c>
      <c r="J151" s="76">
        <f t="shared" si="11"/>
        <v>10.89</v>
      </c>
      <c r="K151" s="77">
        <v>3841</v>
      </c>
      <c r="L151" s="79" t="s">
        <v>64</v>
      </c>
      <c r="M151" s="74">
        <f t="shared" si="13"/>
        <v>0.3841</v>
      </c>
      <c r="N151" s="77">
        <v>4024</v>
      </c>
      <c r="O151" s="79" t="s">
        <v>64</v>
      </c>
      <c r="P151" s="74">
        <f t="shared" si="14"/>
        <v>0.40239999999999998</v>
      </c>
    </row>
    <row r="152" spans="2:16">
      <c r="B152" s="89">
        <v>25</v>
      </c>
      <c r="C152" s="79" t="s">
        <v>65</v>
      </c>
      <c r="D152" s="74">
        <f t="shared" si="12"/>
        <v>1.25</v>
      </c>
      <c r="E152" s="91">
        <v>8.61</v>
      </c>
      <c r="F152" s="92">
        <v>1.023E-2</v>
      </c>
      <c r="G152" s="88">
        <f t="shared" si="15"/>
        <v>8.6202299999999994</v>
      </c>
      <c r="H152" s="77">
        <v>11.96</v>
      </c>
      <c r="I152" s="79" t="s">
        <v>66</v>
      </c>
      <c r="J152" s="76">
        <f t="shared" si="11"/>
        <v>11.96</v>
      </c>
      <c r="K152" s="77">
        <v>4154</v>
      </c>
      <c r="L152" s="79" t="s">
        <v>64</v>
      </c>
      <c r="M152" s="74">
        <f t="shared" si="13"/>
        <v>0.41539999999999999</v>
      </c>
      <c r="N152" s="77">
        <v>4146</v>
      </c>
      <c r="O152" s="79" t="s">
        <v>64</v>
      </c>
      <c r="P152" s="74">
        <f t="shared" si="14"/>
        <v>0.41459999999999997</v>
      </c>
    </row>
    <row r="153" spans="2:16">
      <c r="B153" s="89">
        <v>27.5</v>
      </c>
      <c r="C153" s="79" t="s">
        <v>65</v>
      </c>
      <c r="D153" s="74">
        <f t="shared" si="12"/>
        <v>1.375</v>
      </c>
      <c r="E153" s="91">
        <v>8.5090000000000003</v>
      </c>
      <c r="F153" s="92">
        <v>9.4289999999999999E-3</v>
      </c>
      <c r="G153" s="88">
        <f t="shared" si="15"/>
        <v>8.5184290000000011</v>
      </c>
      <c r="H153" s="77">
        <v>13.04</v>
      </c>
      <c r="I153" s="79" t="s">
        <v>66</v>
      </c>
      <c r="J153" s="76">
        <f t="shared" si="11"/>
        <v>13.04</v>
      </c>
      <c r="K153" s="77">
        <v>4451</v>
      </c>
      <c r="L153" s="79" t="s">
        <v>64</v>
      </c>
      <c r="M153" s="74">
        <f t="shared" si="13"/>
        <v>0.44509999999999994</v>
      </c>
      <c r="N153" s="77">
        <v>4265</v>
      </c>
      <c r="O153" s="79" t="s">
        <v>64</v>
      </c>
      <c r="P153" s="74">
        <f t="shared" si="14"/>
        <v>0.42649999999999999</v>
      </c>
    </row>
    <row r="154" spans="2:16">
      <c r="B154" s="89">
        <v>30</v>
      </c>
      <c r="C154" s="79" t="s">
        <v>65</v>
      </c>
      <c r="D154" s="74">
        <f t="shared" si="12"/>
        <v>1.5</v>
      </c>
      <c r="E154" s="91">
        <v>8.4</v>
      </c>
      <c r="F154" s="92">
        <v>8.7500000000000008E-3</v>
      </c>
      <c r="G154" s="88">
        <f t="shared" si="15"/>
        <v>8.4087499999999995</v>
      </c>
      <c r="H154" s="77">
        <v>14.13</v>
      </c>
      <c r="I154" s="79" t="s">
        <v>66</v>
      </c>
      <c r="J154" s="76">
        <f t="shared" si="11"/>
        <v>14.13</v>
      </c>
      <c r="K154" s="77">
        <v>4735</v>
      </c>
      <c r="L154" s="79" t="s">
        <v>64</v>
      </c>
      <c r="M154" s="74">
        <f t="shared" si="13"/>
        <v>0.47350000000000003</v>
      </c>
      <c r="N154" s="77">
        <v>4382</v>
      </c>
      <c r="O154" s="79" t="s">
        <v>64</v>
      </c>
      <c r="P154" s="74">
        <f t="shared" si="14"/>
        <v>0.43819999999999998</v>
      </c>
    </row>
    <row r="155" spans="2:16">
      <c r="B155" s="89">
        <v>32.5</v>
      </c>
      <c r="C155" s="79" t="s">
        <v>65</v>
      </c>
      <c r="D155" s="74">
        <f t="shared" si="12"/>
        <v>1.625</v>
      </c>
      <c r="E155" s="91">
        <v>8.2850000000000001</v>
      </c>
      <c r="F155" s="92">
        <v>8.1679999999999999E-3</v>
      </c>
      <c r="G155" s="88">
        <f t="shared" si="15"/>
        <v>8.2931679999999997</v>
      </c>
      <c r="H155" s="77">
        <v>15.24</v>
      </c>
      <c r="I155" s="79" t="s">
        <v>66</v>
      </c>
      <c r="J155" s="76">
        <f t="shared" si="11"/>
        <v>15.24</v>
      </c>
      <c r="K155" s="77">
        <v>5011</v>
      </c>
      <c r="L155" s="79" t="s">
        <v>64</v>
      </c>
      <c r="M155" s="74">
        <f t="shared" si="13"/>
        <v>0.50109999999999999</v>
      </c>
      <c r="N155" s="77">
        <v>4498</v>
      </c>
      <c r="O155" s="79" t="s">
        <v>64</v>
      </c>
      <c r="P155" s="74">
        <f t="shared" si="14"/>
        <v>0.44980000000000003</v>
      </c>
    </row>
    <row r="156" spans="2:16">
      <c r="B156" s="89">
        <v>35</v>
      </c>
      <c r="C156" s="79" t="s">
        <v>65</v>
      </c>
      <c r="D156" s="74">
        <f t="shared" si="12"/>
        <v>1.75</v>
      </c>
      <c r="E156" s="91">
        <v>8.1669999999999998</v>
      </c>
      <c r="F156" s="92">
        <v>7.6629999999999997E-3</v>
      </c>
      <c r="G156" s="88">
        <f t="shared" si="15"/>
        <v>8.1746630000000007</v>
      </c>
      <c r="H156" s="77">
        <v>16.36</v>
      </c>
      <c r="I156" s="79" t="s">
        <v>66</v>
      </c>
      <c r="J156" s="76">
        <f t="shared" si="11"/>
        <v>16.36</v>
      </c>
      <c r="K156" s="77">
        <v>5279</v>
      </c>
      <c r="L156" s="79" t="s">
        <v>64</v>
      </c>
      <c r="M156" s="74">
        <f t="shared" si="13"/>
        <v>0.52790000000000004</v>
      </c>
      <c r="N156" s="77">
        <v>4612</v>
      </c>
      <c r="O156" s="79" t="s">
        <v>64</v>
      </c>
      <c r="P156" s="74">
        <f t="shared" si="14"/>
        <v>0.4612</v>
      </c>
    </row>
    <row r="157" spans="2:16">
      <c r="B157" s="89">
        <v>37.5</v>
      </c>
      <c r="C157" s="79" t="s">
        <v>65</v>
      </c>
      <c r="D157" s="74">
        <f t="shared" si="12"/>
        <v>1.875</v>
      </c>
      <c r="E157" s="91">
        <v>8.048</v>
      </c>
      <c r="F157" s="92">
        <v>7.2199999999999999E-3</v>
      </c>
      <c r="G157" s="88">
        <f t="shared" si="15"/>
        <v>8.0552200000000003</v>
      </c>
      <c r="H157" s="77">
        <v>17.5</v>
      </c>
      <c r="I157" s="79" t="s">
        <v>66</v>
      </c>
      <c r="J157" s="76">
        <f t="shared" si="11"/>
        <v>17.5</v>
      </c>
      <c r="K157" s="77">
        <v>5541</v>
      </c>
      <c r="L157" s="79" t="s">
        <v>64</v>
      </c>
      <c r="M157" s="74">
        <f t="shared" si="13"/>
        <v>0.55410000000000004</v>
      </c>
      <c r="N157" s="77">
        <v>4726</v>
      </c>
      <c r="O157" s="79" t="s">
        <v>64</v>
      </c>
      <c r="P157" s="74">
        <f t="shared" si="14"/>
        <v>0.47260000000000002</v>
      </c>
    </row>
    <row r="158" spans="2:16">
      <c r="B158" s="89">
        <v>40</v>
      </c>
      <c r="C158" s="79" t="s">
        <v>65</v>
      </c>
      <c r="D158" s="74">
        <f t="shared" si="12"/>
        <v>2</v>
      </c>
      <c r="E158" s="91">
        <v>7.9269999999999996</v>
      </c>
      <c r="F158" s="92">
        <v>6.8279999999999999E-3</v>
      </c>
      <c r="G158" s="88">
        <f t="shared" si="15"/>
        <v>7.9338279999999992</v>
      </c>
      <c r="H158" s="77">
        <v>18.66</v>
      </c>
      <c r="I158" s="79" t="s">
        <v>66</v>
      </c>
      <c r="J158" s="76">
        <f t="shared" si="11"/>
        <v>18.66</v>
      </c>
      <c r="K158" s="77">
        <v>5799</v>
      </c>
      <c r="L158" s="79" t="s">
        <v>64</v>
      </c>
      <c r="M158" s="74">
        <f t="shared" si="13"/>
        <v>0.57990000000000008</v>
      </c>
      <c r="N158" s="77">
        <v>4839</v>
      </c>
      <c r="O158" s="79" t="s">
        <v>64</v>
      </c>
      <c r="P158" s="74">
        <f t="shared" si="14"/>
        <v>0.48390000000000005</v>
      </c>
    </row>
    <row r="159" spans="2:16">
      <c r="B159" s="89">
        <v>45</v>
      </c>
      <c r="C159" s="79" t="s">
        <v>65</v>
      </c>
      <c r="D159" s="74">
        <f t="shared" si="12"/>
        <v>2.25</v>
      </c>
      <c r="E159" s="91">
        <v>7.665</v>
      </c>
      <c r="F159" s="92">
        <v>6.1659999999999996E-3</v>
      </c>
      <c r="G159" s="88">
        <f t="shared" si="15"/>
        <v>7.6711660000000004</v>
      </c>
      <c r="H159" s="77">
        <v>21.03</v>
      </c>
      <c r="I159" s="79" t="s">
        <v>66</v>
      </c>
      <c r="J159" s="76">
        <f t="shared" si="11"/>
        <v>21.03</v>
      </c>
      <c r="K159" s="77">
        <v>6736</v>
      </c>
      <c r="L159" s="79" t="s">
        <v>64</v>
      </c>
      <c r="M159" s="74">
        <f t="shared" si="13"/>
        <v>0.67359999999999998</v>
      </c>
      <c r="N159" s="77">
        <v>5066</v>
      </c>
      <c r="O159" s="79" t="s">
        <v>64</v>
      </c>
      <c r="P159" s="74">
        <f t="shared" si="14"/>
        <v>0.50659999999999994</v>
      </c>
    </row>
    <row r="160" spans="2:16">
      <c r="B160" s="89">
        <v>50</v>
      </c>
      <c r="C160" s="79" t="s">
        <v>65</v>
      </c>
      <c r="D160" s="74">
        <f t="shared" si="12"/>
        <v>2.5</v>
      </c>
      <c r="E160" s="91">
        <v>7.3540000000000001</v>
      </c>
      <c r="F160" s="92">
        <v>5.6270000000000001E-3</v>
      </c>
      <c r="G160" s="88">
        <f t="shared" si="15"/>
        <v>7.3596269999999997</v>
      </c>
      <c r="H160" s="77">
        <v>23.49</v>
      </c>
      <c r="I160" s="79" t="s">
        <v>66</v>
      </c>
      <c r="J160" s="76">
        <f t="shared" si="11"/>
        <v>23.49</v>
      </c>
      <c r="K160" s="77">
        <v>7619</v>
      </c>
      <c r="L160" s="79" t="s">
        <v>64</v>
      </c>
      <c r="M160" s="74">
        <f t="shared" si="13"/>
        <v>0.76190000000000002</v>
      </c>
      <c r="N160" s="77">
        <v>5296</v>
      </c>
      <c r="O160" s="79" t="s">
        <v>64</v>
      </c>
      <c r="P160" s="74">
        <f t="shared" si="14"/>
        <v>0.52960000000000007</v>
      </c>
    </row>
    <row r="161" spans="2:16">
      <c r="B161" s="89">
        <v>55</v>
      </c>
      <c r="C161" s="79" t="s">
        <v>65</v>
      </c>
      <c r="D161" s="74">
        <f t="shared" si="12"/>
        <v>2.75</v>
      </c>
      <c r="E161" s="91">
        <v>7.0990000000000002</v>
      </c>
      <c r="F161" s="92">
        <v>5.1789999999999996E-3</v>
      </c>
      <c r="G161" s="88">
        <f t="shared" si="15"/>
        <v>7.1041790000000002</v>
      </c>
      <c r="H161" s="77">
        <v>26.05</v>
      </c>
      <c r="I161" s="79" t="s">
        <v>66</v>
      </c>
      <c r="J161" s="76">
        <f t="shared" si="11"/>
        <v>26.05</v>
      </c>
      <c r="K161" s="77">
        <v>8469</v>
      </c>
      <c r="L161" s="79" t="s">
        <v>64</v>
      </c>
      <c r="M161" s="74">
        <f t="shared" si="13"/>
        <v>0.84689999999999999</v>
      </c>
      <c r="N161" s="77">
        <v>5530</v>
      </c>
      <c r="O161" s="79" t="s">
        <v>64</v>
      </c>
      <c r="P161" s="74">
        <f t="shared" si="14"/>
        <v>0.55300000000000005</v>
      </c>
    </row>
    <row r="162" spans="2:16">
      <c r="B162" s="89">
        <v>60</v>
      </c>
      <c r="C162" s="79" t="s">
        <v>65</v>
      </c>
      <c r="D162" s="74">
        <f t="shared" si="12"/>
        <v>3</v>
      </c>
      <c r="E162" s="91">
        <v>6.8559999999999999</v>
      </c>
      <c r="F162" s="92">
        <v>4.8009999999999997E-3</v>
      </c>
      <c r="G162" s="88">
        <f t="shared" si="15"/>
        <v>6.8608009999999995</v>
      </c>
      <c r="H162" s="77">
        <v>28.7</v>
      </c>
      <c r="I162" s="79" t="s">
        <v>66</v>
      </c>
      <c r="J162" s="76">
        <f t="shared" si="11"/>
        <v>28.7</v>
      </c>
      <c r="K162" s="77">
        <v>9295</v>
      </c>
      <c r="L162" s="79" t="s">
        <v>64</v>
      </c>
      <c r="M162" s="74">
        <f t="shared" si="13"/>
        <v>0.92949999999999999</v>
      </c>
      <c r="N162" s="77">
        <v>5769</v>
      </c>
      <c r="O162" s="79" t="s">
        <v>64</v>
      </c>
      <c r="P162" s="74">
        <f t="shared" si="14"/>
        <v>0.57689999999999997</v>
      </c>
    </row>
    <row r="163" spans="2:16">
      <c r="B163" s="89">
        <v>65</v>
      </c>
      <c r="C163" s="79" t="s">
        <v>65</v>
      </c>
      <c r="D163" s="74">
        <f t="shared" si="12"/>
        <v>3.25</v>
      </c>
      <c r="E163" s="91">
        <v>6.6260000000000003</v>
      </c>
      <c r="F163" s="92">
        <v>4.4770000000000001E-3</v>
      </c>
      <c r="G163" s="88">
        <f t="shared" si="15"/>
        <v>6.630477</v>
      </c>
      <c r="H163" s="77">
        <v>31.44</v>
      </c>
      <c r="I163" s="79" t="s">
        <v>66</v>
      </c>
      <c r="J163" s="76">
        <f t="shared" si="11"/>
        <v>31.44</v>
      </c>
      <c r="K163" s="77">
        <v>1.01</v>
      </c>
      <c r="L163" s="78" t="s">
        <v>66</v>
      </c>
      <c r="M163" s="74">
        <f t="shared" ref="M163:M210" si="16">K163</f>
        <v>1.01</v>
      </c>
      <c r="N163" s="77">
        <v>6013</v>
      </c>
      <c r="O163" s="79" t="s">
        <v>64</v>
      </c>
      <c r="P163" s="74">
        <f t="shared" si="14"/>
        <v>0.60129999999999995</v>
      </c>
    </row>
    <row r="164" spans="2:16">
      <c r="B164" s="89">
        <v>70</v>
      </c>
      <c r="C164" s="79" t="s">
        <v>65</v>
      </c>
      <c r="D164" s="74">
        <f t="shared" si="12"/>
        <v>3.5</v>
      </c>
      <c r="E164" s="91">
        <v>6.4089999999999998</v>
      </c>
      <c r="F164" s="92">
        <v>4.1970000000000002E-3</v>
      </c>
      <c r="G164" s="88">
        <f t="shared" si="15"/>
        <v>6.4131969999999994</v>
      </c>
      <c r="H164" s="77">
        <v>34.28</v>
      </c>
      <c r="I164" s="79" t="s">
        <v>66</v>
      </c>
      <c r="J164" s="76">
        <f t="shared" si="11"/>
        <v>34.28</v>
      </c>
      <c r="K164" s="77">
        <v>1.0900000000000001</v>
      </c>
      <c r="L164" s="79" t="s">
        <v>66</v>
      </c>
      <c r="M164" s="76">
        <f t="shared" si="16"/>
        <v>1.0900000000000001</v>
      </c>
      <c r="N164" s="77">
        <v>6264</v>
      </c>
      <c r="O164" s="79" t="s">
        <v>64</v>
      </c>
      <c r="P164" s="74">
        <f t="shared" si="14"/>
        <v>0.62640000000000007</v>
      </c>
    </row>
    <row r="165" spans="2:16">
      <c r="B165" s="89">
        <v>80</v>
      </c>
      <c r="C165" s="79" t="s">
        <v>65</v>
      </c>
      <c r="D165" s="74">
        <f t="shared" si="12"/>
        <v>4</v>
      </c>
      <c r="E165" s="91">
        <v>6.008</v>
      </c>
      <c r="F165" s="92">
        <v>3.7330000000000002E-3</v>
      </c>
      <c r="G165" s="88">
        <f t="shared" si="15"/>
        <v>6.0117330000000004</v>
      </c>
      <c r="H165" s="77">
        <v>40.24</v>
      </c>
      <c r="I165" s="79" t="s">
        <v>66</v>
      </c>
      <c r="J165" s="76">
        <f t="shared" si="11"/>
        <v>40.24</v>
      </c>
      <c r="K165" s="77">
        <v>1.38</v>
      </c>
      <c r="L165" s="79" t="s">
        <v>66</v>
      </c>
      <c r="M165" s="76">
        <f t="shared" si="16"/>
        <v>1.38</v>
      </c>
      <c r="N165" s="77">
        <v>6784</v>
      </c>
      <c r="O165" s="79" t="s">
        <v>64</v>
      </c>
      <c r="P165" s="74">
        <f t="shared" si="14"/>
        <v>0.6784</v>
      </c>
    </row>
    <row r="166" spans="2:16">
      <c r="B166" s="89">
        <v>90</v>
      </c>
      <c r="C166" s="79" t="s">
        <v>65</v>
      </c>
      <c r="D166" s="74">
        <f t="shared" si="12"/>
        <v>4.5</v>
      </c>
      <c r="E166" s="91">
        <v>5.649</v>
      </c>
      <c r="F166" s="92">
        <v>3.3670000000000002E-3</v>
      </c>
      <c r="G166" s="88">
        <f t="shared" si="15"/>
        <v>5.6523669999999999</v>
      </c>
      <c r="H166" s="77">
        <v>46.59</v>
      </c>
      <c r="I166" s="79" t="s">
        <v>66</v>
      </c>
      <c r="J166" s="76">
        <f t="shared" si="11"/>
        <v>46.59</v>
      </c>
      <c r="K166" s="77">
        <v>1.66</v>
      </c>
      <c r="L166" s="79" t="s">
        <v>66</v>
      </c>
      <c r="M166" s="76">
        <f t="shared" si="16"/>
        <v>1.66</v>
      </c>
      <c r="N166" s="77">
        <v>7332</v>
      </c>
      <c r="O166" s="79" t="s">
        <v>64</v>
      </c>
      <c r="P166" s="74">
        <f t="shared" si="14"/>
        <v>0.73319999999999996</v>
      </c>
    </row>
    <row r="167" spans="2:16">
      <c r="B167" s="89">
        <v>100</v>
      </c>
      <c r="C167" s="79" t="s">
        <v>65</v>
      </c>
      <c r="D167" s="74">
        <f t="shared" si="12"/>
        <v>5</v>
      </c>
      <c r="E167" s="91">
        <v>5.327</v>
      </c>
      <c r="F167" s="92">
        <v>3.0690000000000001E-3</v>
      </c>
      <c r="G167" s="88">
        <f t="shared" si="15"/>
        <v>5.3300689999999999</v>
      </c>
      <c r="H167" s="77">
        <v>53.34</v>
      </c>
      <c r="I167" s="79" t="s">
        <v>66</v>
      </c>
      <c r="J167" s="76">
        <f t="shared" si="11"/>
        <v>53.34</v>
      </c>
      <c r="K167" s="77">
        <v>1.92</v>
      </c>
      <c r="L167" s="79" t="s">
        <v>66</v>
      </c>
      <c r="M167" s="76">
        <f t="shared" si="16"/>
        <v>1.92</v>
      </c>
      <c r="N167" s="77">
        <v>7910</v>
      </c>
      <c r="O167" s="79" t="s">
        <v>64</v>
      </c>
      <c r="P167" s="74">
        <f t="shared" si="14"/>
        <v>0.79100000000000004</v>
      </c>
    </row>
    <row r="168" spans="2:16">
      <c r="B168" s="89">
        <v>110</v>
      </c>
      <c r="C168" s="79" t="s">
        <v>65</v>
      </c>
      <c r="D168" s="74">
        <f t="shared" si="12"/>
        <v>5.5</v>
      </c>
      <c r="E168" s="91">
        <v>5.0369999999999999</v>
      </c>
      <c r="F168" s="92">
        <v>2.8219999999999999E-3</v>
      </c>
      <c r="G168" s="88">
        <f t="shared" si="15"/>
        <v>5.039822</v>
      </c>
      <c r="H168" s="77">
        <v>60.48</v>
      </c>
      <c r="I168" s="79" t="s">
        <v>66</v>
      </c>
      <c r="J168" s="76">
        <f t="shared" si="11"/>
        <v>60.48</v>
      </c>
      <c r="K168" s="77">
        <v>2.17</v>
      </c>
      <c r="L168" s="79" t="s">
        <v>66</v>
      </c>
      <c r="M168" s="76">
        <f t="shared" si="16"/>
        <v>2.17</v>
      </c>
      <c r="N168" s="77">
        <v>8519</v>
      </c>
      <c r="O168" s="79" t="s">
        <v>64</v>
      </c>
      <c r="P168" s="74">
        <f t="shared" si="14"/>
        <v>0.85189999999999999</v>
      </c>
    </row>
    <row r="169" spans="2:16">
      <c r="B169" s="89">
        <v>120</v>
      </c>
      <c r="C169" s="79" t="s">
        <v>65</v>
      </c>
      <c r="D169" s="74">
        <f t="shared" si="12"/>
        <v>6</v>
      </c>
      <c r="E169" s="91">
        <v>4.7750000000000004</v>
      </c>
      <c r="F169" s="92">
        <v>2.6129999999999999E-3</v>
      </c>
      <c r="G169" s="88">
        <f t="shared" si="15"/>
        <v>4.7776130000000006</v>
      </c>
      <c r="H169" s="77">
        <v>68.02</v>
      </c>
      <c r="I169" s="79" t="s">
        <v>66</v>
      </c>
      <c r="J169" s="76">
        <f t="shared" si="11"/>
        <v>68.02</v>
      </c>
      <c r="K169" s="77">
        <v>2.4300000000000002</v>
      </c>
      <c r="L169" s="79" t="s">
        <v>66</v>
      </c>
      <c r="M169" s="76">
        <f t="shared" si="16"/>
        <v>2.4300000000000002</v>
      </c>
      <c r="N169" s="77">
        <v>9159</v>
      </c>
      <c r="O169" s="79" t="s">
        <v>64</v>
      </c>
      <c r="P169" s="74">
        <f t="shared" si="14"/>
        <v>0.91590000000000005</v>
      </c>
    </row>
    <row r="170" spans="2:16">
      <c r="B170" s="89">
        <v>130</v>
      </c>
      <c r="C170" s="79" t="s">
        <v>65</v>
      </c>
      <c r="D170" s="74">
        <f t="shared" si="12"/>
        <v>6.5</v>
      </c>
      <c r="E170" s="91">
        <v>4.5380000000000003</v>
      </c>
      <c r="F170" s="92">
        <v>2.4350000000000001E-3</v>
      </c>
      <c r="G170" s="88">
        <f t="shared" si="15"/>
        <v>4.5404350000000004</v>
      </c>
      <c r="H170" s="77">
        <v>75.97</v>
      </c>
      <c r="I170" s="79" t="s">
        <v>66</v>
      </c>
      <c r="J170" s="76">
        <f t="shared" si="11"/>
        <v>75.97</v>
      </c>
      <c r="K170" s="77">
        <v>2.68</v>
      </c>
      <c r="L170" s="79" t="s">
        <v>66</v>
      </c>
      <c r="M170" s="76">
        <f t="shared" si="16"/>
        <v>2.68</v>
      </c>
      <c r="N170" s="77">
        <v>9832</v>
      </c>
      <c r="O170" s="79" t="s">
        <v>64</v>
      </c>
      <c r="P170" s="74">
        <f t="shared" si="14"/>
        <v>0.98320000000000007</v>
      </c>
    </row>
    <row r="171" spans="2:16">
      <c r="B171" s="89">
        <v>140</v>
      </c>
      <c r="C171" s="79" t="s">
        <v>65</v>
      </c>
      <c r="D171" s="74">
        <f t="shared" si="12"/>
        <v>7</v>
      </c>
      <c r="E171" s="91">
        <v>4.3230000000000004</v>
      </c>
      <c r="F171" s="92">
        <v>2.2799999999999999E-3</v>
      </c>
      <c r="G171" s="88">
        <f t="shared" si="15"/>
        <v>4.3252800000000002</v>
      </c>
      <c r="H171" s="77">
        <v>84.32</v>
      </c>
      <c r="I171" s="79" t="s">
        <v>66</v>
      </c>
      <c r="J171" s="76">
        <f t="shared" si="11"/>
        <v>84.32</v>
      </c>
      <c r="K171" s="77">
        <v>2.93</v>
      </c>
      <c r="L171" s="79" t="s">
        <v>66</v>
      </c>
      <c r="M171" s="76">
        <f t="shared" si="16"/>
        <v>2.93</v>
      </c>
      <c r="N171" s="77">
        <v>1.05</v>
      </c>
      <c r="O171" s="78" t="s">
        <v>66</v>
      </c>
      <c r="P171" s="74">
        <f t="shared" ref="P171:P174" si="17">N171</f>
        <v>1.05</v>
      </c>
    </row>
    <row r="172" spans="2:16">
      <c r="B172" s="89">
        <v>150</v>
      </c>
      <c r="C172" s="79" t="s">
        <v>65</v>
      </c>
      <c r="D172" s="74">
        <f t="shared" si="12"/>
        <v>7.5</v>
      </c>
      <c r="E172" s="91">
        <v>4.1269999999999998</v>
      </c>
      <c r="F172" s="92">
        <v>2.1450000000000002E-3</v>
      </c>
      <c r="G172" s="88">
        <f t="shared" si="15"/>
        <v>4.1291449999999994</v>
      </c>
      <c r="H172" s="77">
        <v>93.08</v>
      </c>
      <c r="I172" s="79" t="s">
        <v>66</v>
      </c>
      <c r="J172" s="76">
        <f t="shared" ref="J172:J188" si="18">H172</f>
        <v>93.08</v>
      </c>
      <c r="K172" s="77">
        <v>3.19</v>
      </c>
      <c r="L172" s="79" t="s">
        <v>66</v>
      </c>
      <c r="M172" s="76">
        <f t="shared" si="16"/>
        <v>3.19</v>
      </c>
      <c r="N172" s="77">
        <v>1.1299999999999999</v>
      </c>
      <c r="O172" s="79" t="s">
        <v>66</v>
      </c>
      <c r="P172" s="74">
        <f t="shared" si="17"/>
        <v>1.1299999999999999</v>
      </c>
    </row>
    <row r="173" spans="2:16">
      <c r="B173" s="89">
        <v>160</v>
      </c>
      <c r="C173" s="79" t="s">
        <v>65</v>
      </c>
      <c r="D173" s="74">
        <f t="shared" si="12"/>
        <v>8</v>
      </c>
      <c r="E173" s="91">
        <v>3.9470000000000001</v>
      </c>
      <c r="F173" s="92">
        <v>2.026E-3</v>
      </c>
      <c r="G173" s="88">
        <f t="shared" si="15"/>
        <v>3.9490259999999999</v>
      </c>
      <c r="H173" s="77">
        <v>102.25</v>
      </c>
      <c r="I173" s="79" t="s">
        <v>66</v>
      </c>
      <c r="J173" s="76">
        <f t="shared" si="18"/>
        <v>102.25</v>
      </c>
      <c r="K173" s="77">
        <v>3.45</v>
      </c>
      <c r="L173" s="79" t="s">
        <v>66</v>
      </c>
      <c r="M173" s="76">
        <f t="shared" si="16"/>
        <v>3.45</v>
      </c>
      <c r="N173" s="77">
        <v>1.2</v>
      </c>
      <c r="O173" s="79" t="s">
        <v>66</v>
      </c>
      <c r="P173" s="74">
        <f t="shared" si="17"/>
        <v>1.2</v>
      </c>
    </row>
    <row r="174" spans="2:16">
      <c r="B174" s="89">
        <v>170</v>
      </c>
      <c r="C174" s="79" t="s">
        <v>65</v>
      </c>
      <c r="D174" s="74">
        <f t="shared" si="12"/>
        <v>8.5</v>
      </c>
      <c r="E174" s="91">
        <v>3.782</v>
      </c>
      <c r="F174" s="92">
        <v>1.92E-3</v>
      </c>
      <c r="G174" s="88">
        <f t="shared" si="15"/>
        <v>3.7839200000000002</v>
      </c>
      <c r="H174" s="77">
        <v>111.82</v>
      </c>
      <c r="I174" s="79" t="s">
        <v>66</v>
      </c>
      <c r="J174" s="76">
        <f t="shared" si="18"/>
        <v>111.82</v>
      </c>
      <c r="K174" s="77">
        <v>3.71</v>
      </c>
      <c r="L174" s="79" t="s">
        <v>66</v>
      </c>
      <c r="M174" s="76">
        <f t="shared" si="16"/>
        <v>3.71</v>
      </c>
      <c r="N174" s="77">
        <v>1.29</v>
      </c>
      <c r="O174" s="79" t="s">
        <v>66</v>
      </c>
      <c r="P174" s="74">
        <f t="shared" si="17"/>
        <v>1.29</v>
      </c>
    </row>
    <row r="175" spans="2:16">
      <c r="B175" s="89">
        <v>180</v>
      </c>
      <c r="C175" s="79" t="s">
        <v>65</v>
      </c>
      <c r="D175" s="74">
        <f t="shared" si="12"/>
        <v>9</v>
      </c>
      <c r="E175" s="91">
        <v>3.63</v>
      </c>
      <c r="F175" s="92">
        <v>1.825E-3</v>
      </c>
      <c r="G175" s="88">
        <f t="shared" si="15"/>
        <v>3.6318250000000001</v>
      </c>
      <c r="H175" s="77">
        <v>121.81</v>
      </c>
      <c r="I175" s="79" t="s">
        <v>66</v>
      </c>
      <c r="J175" s="76">
        <f t="shared" si="18"/>
        <v>121.81</v>
      </c>
      <c r="K175" s="77">
        <v>3.98</v>
      </c>
      <c r="L175" s="79" t="s">
        <v>66</v>
      </c>
      <c r="M175" s="76">
        <f t="shared" si="16"/>
        <v>3.98</v>
      </c>
      <c r="N175" s="77">
        <v>1.37</v>
      </c>
      <c r="O175" s="79" t="s">
        <v>66</v>
      </c>
      <c r="P175" s="76">
        <f t="shared" ref="P175:P221" si="19">N175</f>
        <v>1.37</v>
      </c>
    </row>
    <row r="176" spans="2:16">
      <c r="B176" s="89">
        <v>200</v>
      </c>
      <c r="C176" s="79" t="s">
        <v>65</v>
      </c>
      <c r="D176" s="74">
        <f t="shared" si="12"/>
        <v>10</v>
      </c>
      <c r="E176" s="91">
        <v>3.36</v>
      </c>
      <c r="F176" s="92">
        <v>1.6620000000000001E-3</v>
      </c>
      <c r="G176" s="88">
        <f t="shared" si="15"/>
        <v>3.3616619999999999</v>
      </c>
      <c r="H176" s="77">
        <v>142.99</v>
      </c>
      <c r="I176" s="79" t="s">
        <v>66</v>
      </c>
      <c r="J176" s="76">
        <f t="shared" si="18"/>
        <v>142.99</v>
      </c>
      <c r="K176" s="77">
        <v>5</v>
      </c>
      <c r="L176" s="79" t="s">
        <v>66</v>
      </c>
      <c r="M176" s="76">
        <f t="shared" si="16"/>
        <v>5</v>
      </c>
      <c r="N176" s="77">
        <v>1.55</v>
      </c>
      <c r="O176" s="79" t="s">
        <v>66</v>
      </c>
      <c r="P176" s="76">
        <f t="shared" si="19"/>
        <v>1.55</v>
      </c>
    </row>
    <row r="177" spans="1:16">
      <c r="A177" s="4"/>
      <c r="B177" s="89">
        <v>225</v>
      </c>
      <c r="C177" s="79" t="s">
        <v>65</v>
      </c>
      <c r="D177" s="74">
        <f t="shared" si="12"/>
        <v>11.25</v>
      </c>
      <c r="E177" s="91">
        <v>3.0750000000000002</v>
      </c>
      <c r="F177" s="92">
        <v>1.4959999999999999E-3</v>
      </c>
      <c r="G177" s="88">
        <f t="shared" si="15"/>
        <v>3.0764960000000001</v>
      </c>
      <c r="H177" s="77">
        <v>171.77</v>
      </c>
      <c r="I177" s="79" t="s">
        <v>66</v>
      </c>
      <c r="J177" s="76">
        <f t="shared" si="18"/>
        <v>171.77</v>
      </c>
      <c r="K177" s="77">
        <v>6.46</v>
      </c>
      <c r="L177" s="79" t="s">
        <v>66</v>
      </c>
      <c r="M177" s="76">
        <f t="shared" si="16"/>
        <v>6.46</v>
      </c>
      <c r="N177" s="77">
        <v>1.79</v>
      </c>
      <c r="O177" s="79" t="s">
        <v>66</v>
      </c>
      <c r="P177" s="76">
        <f t="shared" si="19"/>
        <v>1.79</v>
      </c>
    </row>
    <row r="178" spans="1:16">
      <c r="B178" s="77">
        <v>250</v>
      </c>
      <c r="C178" s="79" t="s">
        <v>65</v>
      </c>
      <c r="D178" s="74">
        <f t="shared" si="12"/>
        <v>12.5</v>
      </c>
      <c r="E178" s="91">
        <v>2.835</v>
      </c>
      <c r="F178" s="92">
        <v>1.3619999999999999E-3</v>
      </c>
      <c r="G178" s="88">
        <f t="shared" si="15"/>
        <v>2.8363619999999998</v>
      </c>
      <c r="H178" s="77">
        <v>203.11</v>
      </c>
      <c r="I178" s="79" t="s">
        <v>66</v>
      </c>
      <c r="J178" s="76">
        <f t="shared" si="18"/>
        <v>203.11</v>
      </c>
      <c r="K178" s="77">
        <v>7.85</v>
      </c>
      <c r="L178" s="79" t="s">
        <v>66</v>
      </c>
      <c r="M178" s="76">
        <f t="shared" si="16"/>
        <v>7.85</v>
      </c>
      <c r="N178" s="77">
        <v>2.0499999999999998</v>
      </c>
      <c r="O178" s="79" t="s">
        <v>66</v>
      </c>
      <c r="P178" s="76">
        <f t="shared" si="19"/>
        <v>2.0499999999999998</v>
      </c>
    </row>
    <row r="179" spans="1:16">
      <c r="B179" s="89">
        <v>275</v>
      </c>
      <c r="C179" s="90" t="s">
        <v>65</v>
      </c>
      <c r="D179" s="74">
        <f t="shared" ref="D179:D192" si="20">B179/$C$5</f>
        <v>13.75</v>
      </c>
      <c r="E179" s="91">
        <v>2.63</v>
      </c>
      <c r="F179" s="92">
        <v>1.2509999999999999E-3</v>
      </c>
      <c r="G179" s="88">
        <f t="shared" si="15"/>
        <v>2.6312509999999998</v>
      </c>
      <c r="H179" s="77">
        <v>236.99</v>
      </c>
      <c r="I179" s="79" t="s">
        <v>66</v>
      </c>
      <c r="J179" s="76">
        <f t="shared" si="18"/>
        <v>236.99</v>
      </c>
      <c r="K179" s="77">
        <v>9.2200000000000006</v>
      </c>
      <c r="L179" s="79" t="s">
        <v>66</v>
      </c>
      <c r="M179" s="76">
        <f t="shared" si="16"/>
        <v>9.2200000000000006</v>
      </c>
      <c r="N179" s="77">
        <v>2.33</v>
      </c>
      <c r="O179" s="79" t="s">
        <v>66</v>
      </c>
      <c r="P179" s="76">
        <f t="shared" si="19"/>
        <v>2.33</v>
      </c>
    </row>
    <row r="180" spans="1:16">
      <c r="B180" s="89">
        <v>300</v>
      </c>
      <c r="C180" s="90" t="s">
        <v>65</v>
      </c>
      <c r="D180" s="74">
        <f t="shared" si="20"/>
        <v>15</v>
      </c>
      <c r="E180" s="91">
        <v>2.4540000000000002</v>
      </c>
      <c r="F180" s="92">
        <v>1.157E-3</v>
      </c>
      <c r="G180" s="88">
        <f t="shared" si="15"/>
        <v>2.4551570000000003</v>
      </c>
      <c r="H180" s="77">
        <v>273.39999999999998</v>
      </c>
      <c r="I180" s="79" t="s">
        <v>66</v>
      </c>
      <c r="J180" s="76">
        <f t="shared" si="18"/>
        <v>273.39999999999998</v>
      </c>
      <c r="K180" s="77">
        <v>10.58</v>
      </c>
      <c r="L180" s="79" t="s">
        <v>66</v>
      </c>
      <c r="M180" s="76">
        <f t="shared" si="16"/>
        <v>10.58</v>
      </c>
      <c r="N180" s="77">
        <v>2.63</v>
      </c>
      <c r="O180" s="79" t="s">
        <v>66</v>
      </c>
      <c r="P180" s="76">
        <f t="shared" si="19"/>
        <v>2.63</v>
      </c>
    </row>
    <row r="181" spans="1:16">
      <c r="B181" s="89">
        <v>325</v>
      </c>
      <c r="C181" s="90" t="s">
        <v>65</v>
      </c>
      <c r="D181" s="74">
        <f t="shared" si="20"/>
        <v>16.25</v>
      </c>
      <c r="E181" s="91">
        <v>2.3010000000000002</v>
      </c>
      <c r="F181" s="92">
        <v>1.077E-3</v>
      </c>
      <c r="G181" s="88">
        <f t="shared" si="15"/>
        <v>2.3020770000000002</v>
      </c>
      <c r="H181" s="77">
        <v>312.33999999999997</v>
      </c>
      <c r="I181" s="79" t="s">
        <v>66</v>
      </c>
      <c r="J181" s="76">
        <f t="shared" si="18"/>
        <v>312.33999999999997</v>
      </c>
      <c r="K181" s="77">
        <v>11.94</v>
      </c>
      <c r="L181" s="79" t="s">
        <v>66</v>
      </c>
      <c r="M181" s="76">
        <f t="shared" si="16"/>
        <v>11.94</v>
      </c>
      <c r="N181" s="77">
        <v>2.96</v>
      </c>
      <c r="O181" s="79" t="s">
        <v>66</v>
      </c>
      <c r="P181" s="76">
        <f t="shared" si="19"/>
        <v>2.96</v>
      </c>
    </row>
    <row r="182" spans="1:16">
      <c r="B182" s="89">
        <v>350</v>
      </c>
      <c r="C182" s="90" t="s">
        <v>65</v>
      </c>
      <c r="D182" s="74">
        <f t="shared" si="20"/>
        <v>17.5</v>
      </c>
      <c r="E182" s="91">
        <v>2.1669999999999998</v>
      </c>
      <c r="F182" s="92">
        <v>1.008E-3</v>
      </c>
      <c r="G182" s="88">
        <f t="shared" si="15"/>
        <v>2.1680079999999999</v>
      </c>
      <c r="H182" s="77">
        <v>353.77</v>
      </c>
      <c r="I182" s="79" t="s">
        <v>66</v>
      </c>
      <c r="J182" s="76">
        <f t="shared" si="18"/>
        <v>353.77</v>
      </c>
      <c r="K182" s="77">
        <v>13.32</v>
      </c>
      <c r="L182" s="79" t="s">
        <v>66</v>
      </c>
      <c r="M182" s="76">
        <f t="shared" si="16"/>
        <v>13.32</v>
      </c>
      <c r="N182" s="77">
        <v>3.3</v>
      </c>
      <c r="O182" s="79" t="s">
        <v>66</v>
      </c>
      <c r="P182" s="76">
        <f t="shared" si="19"/>
        <v>3.3</v>
      </c>
    </row>
    <row r="183" spans="1:16">
      <c r="B183" s="89">
        <v>375</v>
      </c>
      <c r="C183" s="90" t="s">
        <v>65</v>
      </c>
      <c r="D183" s="74">
        <f t="shared" si="20"/>
        <v>18.75</v>
      </c>
      <c r="E183" s="91">
        <v>2.0489999999999999</v>
      </c>
      <c r="F183" s="92">
        <v>9.4780000000000005E-4</v>
      </c>
      <c r="G183" s="88">
        <f t="shared" si="15"/>
        <v>2.0499478</v>
      </c>
      <c r="H183" s="77">
        <v>397.67</v>
      </c>
      <c r="I183" s="79" t="s">
        <v>66</v>
      </c>
      <c r="J183" s="76">
        <f t="shared" si="18"/>
        <v>397.67</v>
      </c>
      <c r="K183" s="77">
        <v>14.72</v>
      </c>
      <c r="L183" s="79" t="s">
        <v>66</v>
      </c>
      <c r="M183" s="76">
        <f t="shared" si="16"/>
        <v>14.72</v>
      </c>
      <c r="N183" s="77">
        <v>3.66</v>
      </c>
      <c r="O183" s="79" t="s">
        <v>66</v>
      </c>
      <c r="P183" s="76">
        <f t="shared" si="19"/>
        <v>3.66</v>
      </c>
    </row>
    <row r="184" spans="1:16">
      <c r="B184" s="89">
        <v>400</v>
      </c>
      <c r="C184" s="90" t="s">
        <v>65</v>
      </c>
      <c r="D184" s="74">
        <f t="shared" si="20"/>
        <v>20</v>
      </c>
      <c r="E184" s="91">
        <v>1.9450000000000001</v>
      </c>
      <c r="F184" s="92">
        <v>8.9439999999999995E-4</v>
      </c>
      <c r="G184" s="88">
        <f t="shared" si="15"/>
        <v>1.9458944</v>
      </c>
      <c r="H184" s="77">
        <v>444.01</v>
      </c>
      <c r="I184" s="79" t="s">
        <v>66</v>
      </c>
      <c r="J184" s="76">
        <f t="shared" si="18"/>
        <v>444.01</v>
      </c>
      <c r="K184" s="77">
        <v>16.14</v>
      </c>
      <c r="L184" s="79" t="s">
        <v>66</v>
      </c>
      <c r="M184" s="76">
        <f t="shared" si="16"/>
        <v>16.14</v>
      </c>
      <c r="N184" s="77">
        <v>4.04</v>
      </c>
      <c r="O184" s="79" t="s">
        <v>66</v>
      </c>
      <c r="P184" s="76">
        <f t="shared" si="19"/>
        <v>4.04</v>
      </c>
    </row>
    <row r="185" spans="1:16">
      <c r="B185" s="89">
        <v>450</v>
      </c>
      <c r="C185" s="90" t="s">
        <v>65</v>
      </c>
      <c r="D185" s="74">
        <f t="shared" si="20"/>
        <v>22.5</v>
      </c>
      <c r="E185" s="91">
        <v>1.7689999999999999</v>
      </c>
      <c r="F185" s="92">
        <v>8.0469999999999999E-4</v>
      </c>
      <c r="G185" s="88">
        <f t="shared" si="15"/>
        <v>1.7698046999999999</v>
      </c>
      <c r="H185" s="77">
        <v>543.76</v>
      </c>
      <c r="I185" s="79" t="s">
        <v>66</v>
      </c>
      <c r="J185" s="76">
        <f t="shared" si="18"/>
        <v>543.76</v>
      </c>
      <c r="K185" s="77">
        <v>21.48</v>
      </c>
      <c r="L185" s="79" t="s">
        <v>66</v>
      </c>
      <c r="M185" s="76">
        <f t="shared" si="16"/>
        <v>21.48</v>
      </c>
      <c r="N185" s="77">
        <v>4.87</v>
      </c>
      <c r="O185" s="79" t="s">
        <v>66</v>
      </c>
      <c r="P185" s="76">
        <f t="shared" si="19"/>
        <v>4.87</v>
      </c>
    </row>
    <row r="186" spans="1:16">
      <c r="B186" s="89">
        <v>500</v>
      </c>
      <c r="C186" s="90" t="s">
        <v>65</v>
      </c>
      <c r="D186" s="74">
        <f t="shared" si="20"/>
        <v>25</v>
      </c>
      <c r="E186" s="91">
        <v>1.63</v>
      </c>
      <c r="F186" s="92">
        <v>7.3189999999999996E-4</v>
      </c>
      <c r="G186" s="88">
        <f t="shared" si="15"/>
        <v>1.6307318999999998</v>
      </c>
      <c r="H186" s="77">
        <v>652.72</v>
      </c>
      <c r="I186" s="79" t="s">
        <v>66</v>
      </c>
      <c r="J186" s="76">
        <f t="shared" si="18"/>
        <v>652.72</v>
      </c>
      <c r="K186" s="77">
        <v>26.49</v>
      </c>
      <c r="L186" s="79" t="s">
        <v>66</v>
      </c>
      <c r="M186" s="76">
        <f t="shared" si="16"/>
        <v>26.49</v>
      </c>
      <c r="N186" s="77">
        <v>5.76</v>
      </c>
      <c r="O186" s="79" t="s">
        <v>66</v>
      </c>
      <c r="P186" s="76">
        <f t="shared" si="19"/>
        <v>5.76</v>
      </c>
    </row>
    <row r="187" spans="1:16">
      <c r="B187" s="89">
        <v>550</v>
      </c>
      <c r="C187" s="90" t="s">
        <v>65</v>
      </c>
      <c r="D187" s="74">
        <f t="shared" si="20"/>
        <v>27.5</v>
      </c>
      <c r="E187" s="91">
        <v>1.518</v>
      </c>
      <c r="F187" s="92">
        <v>6.7170000000000001E-4</v>
      </c>
      <c r="G187" s="88">
        <f t="shared" si="15"/>
        <v>1.5186717000000001</v>
      </c>
      <c r="H187" s="77">
        <v>770.37</v>
      </c>
      <c r="I187" s="79" t="s">
        <v>66</v>
      </c>
      <c r="J187" s="76">
        <f t="shared" si="18"/>
        <v>770.37</v>
      </c>
      <c r="K187" s="77">
        <v>31.33</v>
      </c>
      <c r="L187" s="79" t="s">
        <v>66</v>
      </c>
      <c r="M187" s="76">
        <f t="shared" si="16"/>
        <v>31.33</v>
      </c>
      <c r="N187" s="77">
        <v>6.73</v>
      </c>
      <c r="O187" s="79" t="s">
        <v>66</v>
      </c>
      <c r="P187" s="76">
        <f t="shared" si="19"/>
        <v>6.73</v>
      </c>
    </row>
    <row r="188" spans="1:16">
      <c r="B188" s="89">
        <v>600</v>
      </c>
      <c r="C188" s="90" t="s">
        <v>65</v>
      </c>
      <c r="D188" s="74">
        <f t="shared" si="20"/>
        <v>30</v>
      </c>
      <c r="E188" s="91">
        <v>1.4279999999999999</v>
      </c>
      <c r="F188" s="92">
        <v>6.2109999999999997E-4</v>
      </c>
      <c r="G188" s="88">
        <f t="shared" si="15"/>
        <v>1.4286211</v>
      </c>
      <c r="H188" s="77">
        <v>896.03</v>
      </c>
      <c r="I188" s="79" t="s">
        <v>66</v>
      </c>
      <c r="J188" s="76">
        <f t="shared" si="18"/>
        <v>896.03</v>
      </c>
      <c r="K188" s="77">
        <v>36.07</v>
      </c>
      <c r="L188" s="79" t="s">
        <v>66</v>
      </c>
      <c r="M188" s="76">
        <f t="shared" si="16"/>
        <v>36.07</v>
      </c>
      <c r="N188" s="77">
        <v>7.76</v>
      </c>
      <c r="O188" s="79" t="s">
        <v>66</v>
      </c>
      <c r="P188" s="76">
        <f t="shared" si="19"/>
        <v>7.76</v>
      </c>
    </row>
    <row r="189" spans="1:16">
      <c r="B189" s="89">
        <v>650</v>
      </c>
      <c r="C189" s="90" t="s">
        <v>65</v>
      </c>
      <c r="D189" s="74">
        <f t="shared" si="20"/>
        <v>32.5</v>
      </c>
      <c r="E189" s="91">
        <v>1.341</v>
      </c>
      <c r="F189" s="92">
        <v>5.7779999999999995E-4</v>
      </c>
      <c r="G189" s="88">
        <f t="shared" si="15"/>
        <v>1.3415778</v>
      </c>
      <c r="H189" s="77">
        <v>1.03</v>
      </c>
      <c r="I189" s="78" t="s">
        <v>12</v>
      </c>
      <c r="J189" s="76">
        <f t="shared" ref="J189:J191" si="21">H189*1000</f>
        <v>1030</v>
      </c>
      <c r="K189" s="77">
        <v>40.78</v>
      </c>
      <c r="L189" s="79" t="s">
        <v>66</v>
      </c>
      <c r="M189" s="76">
        <f t="shared" si="16"/>
        <v>40.78</v>
      </c>
      <c r="N189" s="77">
        <v>8.84</v>
      </c>
      <c r="O189" s="79" t="s">
        <v>66</v>
      </c>
      <c r="P189" s="76">
        <f t="shared" si="19"/>
        <v>8.84</v>
      </c>
    </row>
    <row r="190" spans="1:16">
      <c r="B190" s="89">
        <v>700</v>
      </c>
      <c r="C190" s="90" t="s">
        <v>65</v>
      </c>
      <c r="D190" s="74">
        <f t="shared" si="20"/>
        <v>35</v>
      </c>
      <c r="E190" s="91">
        <v>1.264</v>
      </c>
      <c r="F190" s="92">
        <v>5.4040000000000002E-4</v>
      </c>
      <c r="G190" s="88">
        <f t="shared" si="15"/>
        <v>1.2645404</v>
      </c>
      <c r="H190" s="77">
        <v>1.17</v>
      </c>
      <c r="I190" s="79" t="s">
        <v>12</v>
      </c>
      <c r="J190" s="76">
        <f t="shared" si="21"/>
        <v>1170</v>
      </c>
      <c r="K190" s="77">
        <v>45.53</v>
      </c>
      <c r="L190" s="79" t="s">
        <v>66</v>
      </c>
      <c r="M190" s="76">
        <f t="shared" si="16"/>
        <v>45.53</v>
      </c>
      <c r="N190" s="77">
        <v>10</v>
      </c>
      <c r="O190" s="79" t="s">
        <v>66</v>
      </c>
      <c r="P190" s="76">
        <f t="shared" si="19"/>
        <v>10</v>
      </c>
    </row>
    <row r="191" spans="1:16">
      <c r="B191" s="89">
        <v>800</v>
      </c>
      <c r="C191" s="90" t="s">
        <v>65</v>
      </c>
      <c r="D191" s="74">
        <f t="shared" si="20"/>
        <v>40</v>
      </c>
      <c r="E191" s="91">
        <v>1.1379999999999999</v>
      </c>
      <c r="F191" s="92">
        <v>4.7899999999999999E-4</v>
      </c>
      <c r="G191" s="88">
        <f t="shared" si="15"/>
        <v>1.1384789999999998</v>
      </c>
      <c r="H191" s="77">
        <v>1.48</v>
      </c>
      <c r="I191" s="79" t="s">
        <v>12</v>
      </c>
      <c r="J191" s="76">
        <f t="shared" si="21"/>
        <v>1480</v>
      </c>
      <c r="K191" s="77">
        <v>63.18</v>
      </c>
      <c r="L191" s="79" t="s">
        <v>66</v>
      </c>
      <c r="M191" s="76">
        <f t="shared" si="16"/>
        <v>63.18</v>
      </c>
      <c r="N191" s="77">
        <v>12.49</v>
      </c>
      <c r="O191" s="79" t="s">
        <v>66</v>
      </c>
      <c r="P191" s="76">
        <f t="shared" si="19"/>
        <v>12.49</v>
      </c>
    </row>
    <row r="192" spans="1:16">
      <c r="B192" s="89">
        <v>900</v>
      </c>
      <c r="C192" s="90" t="s">
        <v>65</v>
      </c>
      <c r="D192" s="74">
        <f t="shared" si="20"/>
        <v>45</v>
      </c>
      <c r="E192" s="91">
        <v>1.0369999999999999</v>
      </c>
      <c r="F192" s="92">
        <v>4.305E-4</v>
      </c>
      <c r="G192" s="88">
        <f t="shared" si="15"/>
        <v>1.0374304999999999</v>
      </c>
      <c r="H192" s="77">
        <v>1.82</v>
      </c>
      <c r="I192" s="79" t="s">
        <v>12</v>
      </c>
      <c r="J192" s="80">
        <f t="shared" ref="J192:J228" si="22">H192*1000</f>
        <v>1820</v>
      </c>
      <c r="K192" s="77">
        <v>79.569999999999993</v>
      </c>
      <c r="L192" s="79" t="s">
        <v>66</v>
      </c>
      <c r="M192" s="76">
        <f t="shared" si="16"/>
        <v>79.569999999999993</v>
      </c>
      <c r="N192" s="77">
        <v>15.21</v>
      </c>
      <c r="O192" s="79" t="s">
        <v>66</v>
      </c>
      <c r="P192" s="76">
        <f t="shared" si="19"/>
        <v>15.21</v>
      </c>
    </row>
    <row r="193" spans="2:16">
      <c r="B193" s="89">
        <v>1</v>
      </c>
      <c r="C193" s="93" t="s">
        <v>67</v>
      </c>
      <c r="D193" s="74">
        <f t="shared" ref="D193:D228" si="23">B193*1000/$C$5</f>
        <v>50</v>
      </c>
      <c r="E193" s="91">
        <v>0.95499999999999996</v>
      </c>
      <c r="F193" s="92">
        <v>3.9130000000000002E-4</v>
      </c>
      <c r="G193" s="88">
        <f t="shared" si="15"/>
        <v>0.95539129999999994</v>
      </c>
      <c r="H193" s="77">
        <v>2.19</v>
      </c>
      <c r="I193" s="79" t="s">
        <v>12</v>
      </c>
      <c r="J193" s="80">
        <f t="shared" si="22"/>
        <v>2190</v>
      </c>
      <c r="K193" s="77">
        <v>95.51</v>
      </c>
      <c r="L193" s="79" t="s">
        <v>66</v>
      </c>
      <c r="M193" s="76">
        <f t="shared" si="16"/>
        <v>95.51</v>
      </c>
      <c r="N193" s="77">
        <v>18.18</v>
      </c>
      <c r="O193" s="79" t="s">
        <v>66</v>
      </c>
      <c r="P193" s="76">
        <f t="shared" si="19"/>
        <v>18.18</v>
      </c>
    </row>
    <row r="194" spans="2:16">
      <c r="B194" s="89">
        <v>1.1000000000000001</v>
      </c>
      <c r="C194" s="90" t="s">
        <v>67</v>
      </c>
      <c r="D194" s="74">
        <f t="shared" si="23"/>
        <v>55</v>
      </c>
      <c r="E194" s="91">
        <v>0.88649999999999995</v>
      </c>
      <c r="F194" s="92">
        <v>3.589E-4</v>
      </c>
      <c r="G194" s="88">
        <f t="shared" si="15"/>
        <v>0.88685890000000001</v>
      </c>
      <c r="H194" s="77">
        <v>2.6</v>
      </c>
      <c r="I194" s="79" t="s">
        <v>12</v>
      </c>
      <c r="J194" s="80">
        <f t="shared" si="22"/>
        <v>2600</v>
      </c>
      <c r="K194" s="77">
        <v>111.3</v>
      </c>
      <c r="L194" s="79" t="s">
        <v>66</v>
      </c>
      <c r="M194" s="76">
        <f t="shared" si="16"/>
        <v>111.3</v>
      </c>
      <c r="N194" s="77">
        <v>21.36</v>
      </c>
      <c r="O194" s="79" t="s">
        <v>66</v>
      </c>
      <c r="P194" s="76">
        <f t="shared" si="19"/>
        <v>21.36</v>
      </c>
    </row>
    <row r="195" spans="2:16">
      <c r="B195" s="89">
        <v>1.2</v>
      </c>
      <c r="C195" s="90" t="s">
        <v>67</v>
      </c>
      <c r="D195" s="74">
        <f t="shared" si="23"/>
        <v>60</v>
      </c>
      <c r="E195" s="91">
        <v>0.8286</v>
      </c>
      <c r="F195" s="92">
        <v>3.3169999999999999E-4</v>
      </c>
      <c r="G195" s="88">
        <f t="shared" si="15"/>
        <v>0.82893170000000005</v>
      </c>
      <c r="H195" s="77">
        <v>3.03</v>
      </c>
      <c r="I195" s="79" t="s">
        <v>12</v>
      </c>
      <c r="J195" s="80">
        <f t="shared" si="22"/>
        <v>3030</v>
      </c>
      <c r="K195" s="77">
        <v>127.1</v>
      </c>
      <c r="L195" s="79" t="s">
        <v>66</v>
      </c>
      <c r="M195" s="76">
        <f t="shared" si="16"/>
        <v>127.1</v>
      </c>
      <c r="N195" s="77">
        <v>24.76</v>
      </c>
      <c r="O195" s="79" t="s">
        <v>66</v>
      </c>
      <c r="P195" s="76">
        <f t="shared" si="19"/>
        <v>24.76</v>
      </c>
    </row>
    <row r="196" spans="2:16">
      <c r="B196" s="89">
        <v>1.3</v>
      </c>
      <c r="C196" s="90" t="s">
        <v>67</v>
      </c>
      <c r="D196" s="74">
        <f t="shared" si="23"/>
        <v>65</v>
      </c>
      <c r="E196" s="91">
        <v>0.77880000000000005</v>
      </c>
      <c r="F196" s="92">
        <v>3.0840000000000002E-4</v>
      </c>
      <c r="G196" s="88">
        <f t="shared" si="15"/>
        <v>0.77910840000000003</v>
      </c>
      <c r="H196" s="77">
        <v>3.49</v>
      </c>
      <c r="I196" s="79" t="s">
        <v>12</v>
      </c>
      <c r="J196" s="80">
        <f t="shared" si="22"/>
        <v>3490</v>
      </c>
      <c r="K196" s="77">
        <v>142.99</v>
      </c>
      <c r="L196" s="79" t="s">
        <v>66</v>
      </c>
      <c r="M196" s="76">
        <f t="shared" si="16"/>
        <v>142.99</v>
      </c>
      <c r="N196" s="77">
        <v>28.38</v>
      </c>
      <c r="O196" s="79" t="s">
        <v>66</v>
      </c>
      <c r="P196" s="76">
        <f t="shared" si="19"/>
        <v>28.38</v>
      </c>
    </row>
    <row r="197" spans="2:16">
      <c r="B197" s="89">
        <v>1.4</v>
      </c>
      <c r="C197" s="90" t="s">
        <v>67</v>
      </c>
      <c r="D197" s="74">
        <f t="shared" si="23"/>
        <v>70</v>
      </c>
      <c r="E197" s="91">
        <v>0.73570000000000002</v>
      </c>
      <c r="F197" s="92">
        <v>2.8830000000000001E-4</v>
      </c>
      <c r="G197" s="88">
        <f t="shared" si="15"/>
        <v>0.73598830000000004</v>
      </c>
      <c r="H197" s="77">
        <v>3.98</v>
      </c>
      <c r="I197" s="79" t="s">
        <v>12</v>
      </c>
      <c r="J197" s="80">
        <f t="shared" si="22"/>
        <v>3980</v>
      </c>
      <c r="K197" s="77">
        <v>158.99</v>
      </c>
      <c r="L197" s="79" t="s">
        <v>66</v>
      </c>
      <c r="M197" s="76">
        <f t="shared" si="16"/>
        <v>158.99</v>
      </c>
      <c r="N197" s="77">
        <v>32.19</v>
      </c>
      <c r="O197" s="79" t="s">
        <v>66</v>
      </c>
      <c r="P197" s="76">
        <f t="shared" si="19"/>
        <v>32.19</v>
      </c>
    </row>
    <row r="198" spans="2:16">
      <c r="B198" s="89">
        <v>1.5</v>
      </c>
      <c r="C198" s="90" t="s">
        <v>67</v>
      </c>
      <c r="D198" s="74">
        <f t="shared" si="23"/>
        <v>75</v>
      </c>
      <c r="E198" s="91">
        <v>0.69789999999999996</v>
      </c>
      <c r="F198" s="92">
        <v>2.7080000000000002E-4</v>
      </c>
      <c r="G198" s="88">
        <f t="shared" si="15"/>
        <v>0.69817079999999998</v>
      </c>
      <c r="H198" s="77">
        <v>4.49</v>
      </c>
      <c r="I198" s="79" t="s">
        <v>12</v>
      </c>
      <c r="J198" s="80">
        <f t="shared" si="22"/>
        <v>4490</v>
      </c>
      <c r="K198" s="77">
        <v>175.15</v>
      </c>
      <c r="L198" s="79" t="s">
        <v>66</v>
      </c>
      <c r="M198" s="76">
        <f t="shared" si="16"/>
        <v>175.15</v>
      </c>
      <c r="N198" s="77">
        <v>36.21</v>
      </c>
      <c r="O198" s="79" t="s">
        <v>66</v>
      </c>
      <c r="P198" s="76">
        <f t="shared" si="19"/>
        <v>36.21</v>
      </c>
    </row>
    <row r="199" spans="2:16">
      <c r="B199" s="89">
        <v>1.6</v>
      </c>
      <c r="C199" s="90" t="s">
        <v>67</v>
      </c>
      <c r="D199" s="74">
        <f t="shared" si="23"/>
        <v>80</v>
      </c>
      <c r="E199" s="91">
        <v>0.66449999999999998</v>
      </c>
      <c r="F199" s="92">
        <v>2.5530000000000003E-4</v>
      </c>
      <c r="G199" s="88">
        <f t="shared" si="15"/>
        <v>0.66475529999999994</v>
      </c>
      <c r="H199" s="77">
        <v>5.04</v>
      </c>
      <c r="I199" s="79" t="s">
        <v>12</v>
      </c>
      <c r="J199" s="80">
        <f t="shared" si="22"/>
        <v>5040</v>
      </c>
      <c r="K199" s="77">
        <v>191.46</v>
      </c>
      <c r="L199" s="79" t="s">
        <v>66</v>
      </c>
      <c r="M199" s="76">
        <f t="shared" si="16"/>
        <v>191.46</v>
      </c>
      <c r="N199" s="77">
        <v>40.42</v>
      </c>
      <c r="O199" s="79" t="s">
        <v>66</v>
      </c>
      <c r="P199" s="76">
        <f t="shared" si="19"/>
        <v>40.42</v>
      </c>
    </row>
    <row r="200" spans="2:16">
      <c r="B200" s="89">
        <v>1.7</v>
      </c>
      <c r="C200" s="90" t="s">
        <v>67</v>
      </c>
      <c r="D200" s="74">
        <f t="shared" si="23"/>
        <v>85</v>
      </c>
      <c r="E200" s="91">
        <v>0.63480000000000003</v>
      </c>
      <c r="F200" s="92">
        <v>2.4159999999999999E-4</v>
      </c>
      <c r="G200" s="88">
        <f t="shared" si="15"/>
        <v>0.63504159999999998</v>
      </c>
      <c r="H200" s="77">
        <v>5.61</v>
      </c>
      <c r="I200" s="79" t="s">
        <v>12</v>
      </c>
      <c r="J200" s="80">
        <f t="shared" si="22"/>
        <v>5610</v>
      </c>
      <c r="K200" s="77">
        <v>207.93</v>
      </c>
      <c r="L200" s="79" t="s">
        <v>66</v>
      </c>
      <c r="M200" s="76">
        <f t="shared" si="16"/>
        <v>207.93</v>
      </c>
      <c r="N200" s="77">
        <v>44.82</v>
      </c>
      <c r="O200" s="79" t="s">
        <v>66</v>
      </c>
      <c r="P200" s="76">
        <f t="shared" si="19"/>
        <v>44.82</v>
      </c>
    </row>
    <row r="201" spans="2:16">
      <c r="B201" s="89">
        <v>1.8</v>
      </c>
      <c r="C201" s="90" t="s">
        <v>67</v>
      </c>
      <c r="D201" s="74">
        <f t="shared" si="23"/>
        <v>90</v>
      </c>
      <c r="E201" s="91">
        <v>0.60819999999999996</v>
      </c>
      <c r="F201" s="92">
        <v>2.2929999999999999E-4</v>
      </c>
      <c r="G201" s="88">
        <f t="shared" si="15"/>
        <v>0.60842929999999995</v>
      </c>
      <c r="H201" s="77">
        <v>6.2</v>
      </c>
      <c r="I201" s="79" t="s">
        <v>12</v>
      </c>
      <c r="J201" s="80">
        <f t="shared" si="22"/>
        <v>6200</v>
      </c>
      <c r="K201" s="77">
        <v>224.56</v>
      </c>
      <c r="L201" s="79" t="s">
        <v>66</v>
      </c>
      <c r="M201" s="76">
        <f t="shared" si="16"/>
        <v>224.56</v>
      </c>
      <c r="N201" s="77">
        <v>49.39</v>
      </c>
      <c r="O201" s="79" t="s">
        <v>66</v>
      </c>
      <c r="P201" s="76">
        <f t="shared" si="19"/>
        <v>49.39</v>
      </c>
    </row>
    <row r="202" spans="2:16">
      <c r="B202" s="89">
        <v>2</v>
      </c>
      <c r="C202" s="90" t="s">
        <v>67</v>
      </c>
      <c r="D202" s="74">
        <f t="shared" si="23"/>
        <v>100</v>
      </c>
      <c r="E202" s="91">
        <v>0.56240000000000001</v>
      </c>
      <c r="F202" s="92">
        <v>2.0829999999999999E-4</v>
      </c>
      <c r="G202" s="88">
        <f t="shared" si="15"/>
        <v>0.56260830000000006</v>
      </c>
      <c r="H202" s="77">
        <v>7.47</v>
      </c>
      <c r="I202" s="79" t="s">
        <v>12</v>
      </c>
      <c r="J202" s="80">
        <f t="shared" si="22"/>
        <v>7470</v>
      </c>
      <c r="K202" s="77">
        <v>287.58999999999997</v>
      </c>
      <c r="L202" s="79" t="s">
        <v>66</v>
      </c>
      <c r="M202" s="76">
        <f t="shared" si="16"/>
        <v>287.58999999999997</v>
      </c>
      <c r="N202" s="77">
        <v>59.08</v>
      </c>
      <c r="O202" s="79" t="s">
        <v>66</v>
      </c>
      <c r="P202" s="76">
        <f t="shared" si="19"/>
        <v>59.08</v>
      </c>
    </row>
    <row r="203" spans="2:16">
      <c r="B203" s="89">
        <v>2.25</v>
      </c>
      <c r="C203" s="90" t="s">
        <v>67</v>
      </c>
      <c r="D203" s="74">
        <f t="shared" si="23"/>
        <v>112.5</v>
      </c>
      <c r="E203" s="91">
        <v>0.51600000000000001</v>
      </c>
      <c r="F203" s="92">
        <v>1.8709999999999999E-4</v>
      </c>
      <c r="G203" s="88">
        <f t="shared" si="15"/>
        <v>0.51618710000000001</v>
      </c>
      <c r="H203" s="77">
        <v>9.18</v>
      </c>
      <c r="I203" s="79" t="s">
        <v>12</v>
      </c>
      <c r="J203" s="80">
        <f t="shared" si="22"/>
        <v>9180</v>
      </c>
      <c r="K203" s="77">
        <v>376.99</v>
      </c>
      <c r="L203" s="79" t="s">
        <v>66</v>
      </c>
      <c r="M203" s="76">
        <f t="shared" si="16"/>
        <v>376.99</v>
      </c>
      <c r="N203" s="77">
        <v>72.13</v>
      </c>
      <c r="O203" s="79" t="s">
        <v>66</v>
      </c>
      <c r="P203" s="76">
        <f t="shared" si="19"/>
        <v>72.13</v>
      </c>
    </row>
    <row r="204" spans="2:16">
      <c r="B204" s="89">
        <v>2.5</v>
      </c>
      <c r="C204" s="90" t="s">
        <v>67</v>
      </c>
      <c r="D204" s="74">
        <f t="shared" si="23"/>
        <v>125</v>
      </c>
      <c r="E204" s="91">
        <v>0.4783</v>
      </c>
      <c r="F204" s="92">
        <v>1.6990000000000001E-4</v>
      </c>
      <c r="G204" s="88">
        <f t="shared" si="15"/>
        <v>0.4784699</v>
      </c>
      <c r="H204" s="77">
        <v>11.05</v>
      </c>
      <c r="I204" s="79" t="s">
        <v>12</v>
      </c>
      <c r="J204" s="80">
        <f t="shared" si="22"/>
        <v>11050</v>
      </c>
      <c r="K204" s="77">
        <v>460.44</v>
      </c>
      <c r="L204" s="79" t="s">
        <v>66</v>
      </c>
      <c r="M204" s="76">
        <f t="shared" si="16"/>
        <v>460.44</v>
      </c>
      <c r="N204" s="77">
        <v>86.17</v>
      </c>
      <c r="O204" s="79" t="s">
        <v>66</v>
      </c>
      <c r="P204" s="76">
        <f t="shared" si="19"/>
        <v>86.17</v>
      </c>
    </row>
    <row r="205" spans="2:16">
      <c r="B205" s="89">
        <v>2.75</v>
      </c>
      <c r="C205" s="90" t="s">
        <v>67</v>
      </c>
      <c r="D205" s="74">
        <f t="shared" si="23"/>
        <v>137.5</v>
      </c>
      <c r="E205" s="91">
        <v>0.44719999999999999</v>
      </c>
      <c r="F205" s="92">
        <v>1.5569999999999999E-4</v>
      </c>
      <c r="G205" s="88">
        <f t="shared" si="15"/>
        <v>0.44735569999999997</v>
      </c>
      <c r="H205" s="77">
        <v>13.05</v>
      </c>
      <c r="I205" s="79" t="s">
        <v>12</v>
      </c>
      <c r="J205" s="80">
        <f t="shared" si="22"/>
        <v>13050</v>
      </c>
      <c r="K205" s="77">
        <v>540.99</v>
      </c>
      <c r="L205" s="79" t="s">
        <v>66</v>
      </c>
      <c r="M205" s="76">
        <f t="shared" si="16"/>
        <v>540.99</v>
      </c>
      <c r="N205" s="77">
        <v>101.13</v>
      </c>
      <c r="O205" s="79" t="s">
        <v>66</v>
      </c>
      <c r="P205" s="76">
        <f t="shared" si="19"/>
        <v>101.13</v>
      </c>
    </row>
    <row r="206" spans="2:16">
      <c r="B206" s="89">
        <v>3</v>
      </c>
      <c r="C206" s="90" t="s">
        <v>67</v>
      </c>
      <c r="D206" s="74">
        <f t="shared" si="23"/>
        <v>150</v>
      </c>
      <c r="E206" s="91">
        <v>0.42099999999999999</v>
      </c>
      <c r="F206" s="92">
        <v>1.438E-4</v>
      </c>
      <c r="G206" s="88">
        <f t="shared" si="15"/>
        <v>0.42114380000000001</v>
      </c>
      <c r="H206" s="77">
        <v>15.18</v>
      </c>
      <c r="I206" s="79" t="s">
        <v>12</v>
      </c>
      <c r="J206" s="80">
        <f t="shared" si="22"/>
        <v>15180</v>
      </c>
      <c r="K206" s="77">
        <v>619.97</v>
      </c>
      <c r="L206" s="79" t="s">
        <v>66</v>
      </c>
      <c r="M206" s="76">
        <f t="shared" si="16"/>
        <v>619.97</v>
      </c>
      <c r="N206" s="77">
        <v>116.95</v>
      </c>
      <c r="O206" s="79" t="s">
        <v>66</v>
      </c>
      <c r="P206" s="76">
        <f t="shared" si="19"/>
        <v>116.95</v>
      </c>
    </row>
    <row r="207" spans="2:16">
      <c r="B207" s="89">
        <v>3.25</v>
      </c>
      <c r="C207" s="90" t="s">
        <v>67</v>
      </c>
      <c r="D207" s="74">
        <f t="shared" si="23"/>
        <v>162.5</v>
      </c>
      <c r="E207" s="91">
        <v>0.39860000000000001</v>
      </c>
      <c r="F207" s="92">
        <v>1.337E-4</v>
      </c>
      <c r="G207" s="88">
        <f t="shared" si="15"/>
        <v>0.39873370000000002</v>
      </c>
      <c r="H207" s="77">
        <v>17.440000000000001</v>
      </c>
      <c r="I207" s="79" t="s">
        <v>12</v>
      </c>
      <c r="J207" s="80">
        <f t="shared" si="22"/>
        <v>17440</v>
      </c>
      <c r="K207" s="77">
        <v>698.05</v>
      </c>
      <c r="L207" s="79" t="s">
        <v>66</v>
      </c>
      <c r="M207" s="76">
        <f t="shared" si="16"/>
        <v>698.05</v>
      </c>
      <c r="N207" s="77">
        <v>133.58000000000001</v>
      </c>
      <c r="O207" s="79" t="s">
        <v>66</v>
      </c>
      <c r="P207" s="76">
        <f t="shared" si="19"/>
        <v>133.58000000000001</v>
      </c>
    </row>
    <row r="208" spans="2:16">
      <c r="B208" s="89">
        <v>3.5</v>
      </c>
      <c r="C208" s="90" t="s">
        <v>67</v>
      </c>
      <c r="D208" s="74">
        <f t="shared" si="23"/>
        <v>175</v>
      </c>
      <c r="E208" s="91">
        <v>0.37930000000000003</v>
      </c>
      <c r="F208" s="92">
        <v>1.249E-4</v>
      </c>
      <c r="G208" s="88">
        <f t="shared" si="15"/>
        <v>0.37942490000000001</v>
      </c>
      <c r="H208" s="77">
        <v>19.82</v>
      </c>
      <c r="I208" s="79" t="s">
        <v>12</v>
      </c>
      <c r="J208" s="80">
        <f t="shared" si="22"/>
        <v>19820</v>
      </c>
      <c r="K208" s="77">
        <v>775.59</v>
      </c>
      <c r="L208" s="79" t="s">
        <v>66</v>
      </c>
      <c r="M208" s="76">
        <f t="shared" si="16"/>
        <v>775.59</v>
      </c>
      <c r="N208" s="77">
        <v>150.97999999999999</v>
      </c>
      <c r="O208" s="79" t="s">
        <v>66</v>
      </c>
      <c r="P208" s="76">
        <f t="shared" si="19"/>
        <v>150.97999999999999</v>
      </c>
    </row>
    <row r="209" spans="2:16">
      <c r="B209" s="89">
        <v>3.75</v>
      </c>
      <c r="C209" s="90" t="s">
        <v>67</v>
      </c>
      <c r="D209" s="74">
        <f t="shared" si="23"/>
        <v>187.5</v>
      </c>
      <c r="E209" s="91">
        <v>0.36249999999999999</v>
      </c>
      <c r="F209" s="92">
        <v>1.172E-4</v>
      </c>
      <c r="G209" s="88">
        <f t="shared" si="15"/>
        <v>0.36261719999999997</v>
      </c>
      <c r="H209" s="77">
        <v>22.31</v>
      </c>
      <c r="I209" s="79" t="s">
        <v>12</v>
      </c>
      <c r="J209" s="80">
        <f t="shared" si="22"/>
        <v>22310</v>
      </c>
      <c r="K209" s="77">
        <v>852.79</v>
      </c>
      <c r="L209" s="79" t="s">
        <v>66</v>
      </c>
      <c r="M209" s="76">
        <f t="shared" si="16"/>
        <v>852.79</v>
      </c>
      <c r="N209" s="77">
        <v>169.1</v>
      </c>
      <c r="O209" s="79" t="s">
        <v>66</v>
      </c>
      <c r="P209" s="76">
        <f t="shared" si="19"/>
        <v>169.1</v>
      </c>
    </row>
    <row r="210" spans="2:16">
      <c r="B210" s="89">
        <v>4</v>
      </c>
      <c r="C210" s="90" t="s">
        <v>67</v>
      </c>
      <c r="D210" s="74">
        <f t="shared" si="23"/>
        <v>200</v>
      </c>
      <c r="E210" s="91">
        <v>0.34770000000000001</v>
      </c>
      <c r="F210" s="92">
        <v>1.105E-4</v>
      </c>
      <c r="G210" s="88">
        <f t="shared" si="15"/>
        <v>0.34781050000000002</v>
      </c>
      <c r="H210" s="77">
        <v>24.92</v>
      </c>
      <c r="I210" s="79" t="s">
        <v>12</v>
      </c>
      <c r="J210" s="80">
        <f t="shared" si="22"/>
        <v>24920</v>
      </c>
      <c r="K210" s="77">
        <v>929.75</v>
      </c>
      <c r="L210" s="79" t="s">
        <v>66</v>
      </c>
      <c r="M210" s="76">
        <f t="shared" si="16"/>
        <v>929.75</v>
      </c>
      <c r="N210" s="77">
        <v>187.89</v>
      </c>
      <c r="O210" s="79" t="s">
        <v>66</v>
      </c>
      <c r="P210" s="76">
        <f t="shared" si="19"/>
        <v>187.89</v>
      </c>
    </row>
    <row r="211" spans="2:16">
      <c r="B211" s="89">
        <v>4.5</v>
      </c>
      <c r="C211" s="90" t="s">
        <v>67</v>
      </c>
      <c r="D211" s="74">
        <f t="shared" si="23"/>
        <v>225</v>
      </c>
      <c r="E211" s="91">
        <v>0.32290000000000002</v>
      </c>
      <c r="F211" s="92">
        <v>9.9179999999999996E-5</v>
      </c>
      <c r="G211" s="88">
        <f t="shared" si="15"/>
        <v>0.32299918</v>
      </c>
      <c r="H211" s="77">
        <v>30.44</v>
      </c>
      <c r="I211" s="79" t="s">
        <v>12</v>
      </c>
      <c r="J211" s="80">
        <f t="shared" si="22"/>
        <v>30440</v>
      </c>
      <c r="K211" s="77">
        <v>1.22</v>
      </c>
      <c r="L211" s="78" t="s">
        <v>12</v>
      </c>
      <c r="M211" s="76">
        <f t="shared" ref="M211:M216" si="24">K211*1000</f>
        <v>1220</v>
      </c>
      <c r="N211" s="77">
        <v>227.36</v>
      </c>
      <c r="O211" s="79" t="s">
        <v>66</v>
      </c>
      <c r="P211" s="76">
        <f t="shared" si="19"/>
        <v>227.36</v>
      </c>
    </row>
    <row r="212" spans="2:16">
      <c r="B212" s="89">
        <v>5</v>
      </c>
      <c r="C212" s="90" t="s">
        <v>67</v>
      </c>
      <c r="D212" s="74">
        <f t="shared" si="23"/>
        <v>250</v>
      </c>
      <c r="E212" s="91">
        <v>0.3029</v>
      </c>
      <c r="F212" s="92">
        <v>9.0030000000000004E-5</v>
      </c>
      <c r="G212" s="88">
        <f t="shared" si="15"/>
        <v>0.30299003000000002</v>
      </c>
      <c r="H212" s="77">
        <v>36.36</v>
      </c>
      <c r="I212" s="79" t="s">
        <v>12</v>
      </c>
      <c r="J212" s="80">
        <f t="shared" si="22"/>
        <v>36360</v>
      </c>
      <c r="K212" s="77">
        <v>1.48</v>
      </c>
      <c r="L212" s="79" t="s">
        <v>12</v>
      </c>
      <c r="M212" s="80">
        <f t="shared" si="24"/>
        <v>1480</v>
      </c>
      <c r="N212" s="77">
        <v>269.08999999999997</v>
      </c>
      <c r="O212" s="79" t="s">
        <v>66</v>
      </c>
      <c r="P212" s="76">
        <f t="shared" si="19"/>
        <v>269.08999999999997</v>
      </c>
    </row>
    <row r="213" spans="2:16">
      <c r="B213" s="89">
        <v>5.5</v>
      </c>
      <c r="C213" s="90" t="s">
        <v>67</v>
      </c>
      <c r="D213" s="74">
        <f t="shared" si="23"/>
        <v>275</v>
      </c>
      <c r="E213" s="91">
        <v>0.28649999999999998</v>
      </c>
      <c r="F213" s="92">
        <v>8.2479999999999996E-5</v>
      </c>
      <c r="G213" s="88">
        <f t="shared" ref="G213:G228" si="25">E213+F213</f>
        <v>0.28658247999999997</v>
      </c>
      <c r="H213" s="77">
        <v>42.64</v>
      </c>
      <c r="I213" s="79" t="s">
        <v>12</v>
      </c>
      <c r="J213" s="80">
        <f t="shared" si="22"/>
        <v>42640</v>
      </c>
      <c r="K213" s="77">
        <v>1.73</v>
      </c>
      <c r="L213" s="79" t="s">
        <v>12</v>
      </c>
      <c r="M213" s="80">
        <f t="shared" si="24"/>
        <v>1730</v>
      </c>
      <c r="N213" s="77">
        <v>312.83999999999997</v>
      </c>
      <c r="O213" s="79" t="s">
        <v>66</v>
      </c>
      <c r="P213" s="76">
        <f t="shared" si="19"/>
        <v>312.83999999999997</v>
      </c>
    </row>
    <row r="214" spans="2:16">
      <c r="B214" s="89">
        <v>6</v>
      </c>
      <c r="C214" s="90" t="s">
        <v>67</v>
      </c>
      <c r="D214" s="74">
        <f t="shared" si="23"/>
        <v>300</v>
      </c>
      <c r="E214" s="91">
        <v>0.27279999999999999</v>
      </c>
      <c r="F214" s="92">
        <v>7.6130000000000005E-5</v>
      </c>
      <c r="G214" s="88">
        <f t="shared" si="25"/>
        <v>0.27287612999999999</v>
      </c>
      <c r="H214" s="77">
        <v>49.26</v>
      </c>
      <c r="I214" s="79" t="s">
        <v>12</v>
      </c>
      <c r="J214" s="80">
        <f t="shared" si="22"/>
        <v>49260</v>
      </c>
      <c r="K214" s="77">
        <v>1.96</v>
      </c>
      <c r="L214" s="79" t="s">
        <v>12</v>
      </c>
      <c r="M214" s="80">
        <f t="shared" si="24"/>
        <v>1960</v>
      </c>
      <c r="N214" s="77">
        <v>358.36</v>
      </c>
      <c r="O214" s="79" t="s">
        <v>66</v>
      </c>
      <c r="P214" s="76">
        <f t="shared" si="19"/>
        <v>358.36</v>
      </c>
    </row>
    <row r="215" spans="2:16">
      <c r="B215" s="89">
        <v>6.5</v>
      </c>
      <c r="C215" s="90" t="s">
        <v>67</v>
      </c>
      <c r="D215" s="74">
        <f t="shared" si="23"/>
        <v>325</v>
      </c>
      <c r="E215" s="91">
        <v>0.26119999999999999</v>
      </c>
      <c r="F215" s="92">
        <v>7.0729999999999995E-5</v>
      </c>
      <c r="G215" s="88">
        <f t="shared" si="25"/>
        <v>0.26127073000000001</v>
      </c>
      <c r="H215" s="77">
        <v>56.19</v>
      </c>
      <c r="I215" s="79" t="s">
        <v>12</v>
      </c>
      <c r="J215" s="80">
        <f t="shared" si="22"/>
        <v>56190</v>
      </c>
      <c r="K215" s="77">
        <v>2.2000000000000002</v>
      </c>
      <c r="L215" s="79" t="s">
        <v>12</v>
      </c>
      <c r="M215" s="80">
        <f t="shared" si="24"/>
        <v>2200</v>
      </c>
      <c r="N215" s="77">
        <v>405.47</v>
      </c>
      <c r="O215" s="79" t="s">
        <v>66</v>
      </c>
      <c r="P215" s="76">
        <f t="shared" si="19"/>
        <v>405.47</v>
      </c>
    </row>
    <row r="216" spans="2:16">
      <c r="B216" s="89">
        <v>7</v>
      </c>
      <c r="C216" s="90" t="s">
        <v>67</v>
      </c>
      <c r="D216" s="74">
        <f t="shared" si="23"/>
        <v>350</v>
      </c>
      <c r="E216" s="91">
        <v>0.25119999999999998</v>
      </c>
      <c r="F216" s="92">
        <v>6.6060000000000001E-5</v>
      </c>
      <c r="G216" s="88">
        <f t="shared" si="25"/>
        <v>0.25126605999999996</v>
      </c>
      <c r="H216" s="77">
        <v>63.42</v>
      </c>
      <c r="I216" s="79" t="s">
        <v>12</v>
      </c>
      <c r="J216" s="80">
        <f t="shared" si="22"/>
        <v>63420</v>
      </c>
      <c r="K216" s="77">
        <v>2.42</v>
      </c>
      <c r="L216" s="79" t="s">
        <v>12</v>
      </c>
      <c r="M216" s="80">
        <f t="shared" si="24"/>
        <v>2420</v>
      </c>
      <c r="N216" s="77">
        <v>453.98</v>
      </c>
      <c r="O216" s="79" t="s">
        <v>66</v>
      </c>
      <c r="P216" s="76">
        <f t="shared" si="19"/>
        <v>453.98</v>
      </c>
    </row>
    <row r="217" spans="2:16">
      <c r="B217" s="89">
        <v>8</v>
      </c>
      <c r="C217" s="90" t="s">
        <v>67</v>
      </c>
      <c r="D217" s="74">
        <f t="shared" si="23"/>
        <v>400</v>
      </c>
      <c r="E217" s="91">
        <v>0.2351</v>
      </c>
      <c r="F217" s="92">
        <v>5.8409999999999998E-5</v>
      </c>
      <c r="G217" s="88">
        <f t="shared" si="25"/>
        <v>0.23515841000000001</v>
      </c>
      <c r="H217" s="77">
        <v>78.650000000000006</v>
      </c>
      <c r="I217" s="79" t="s">
        <v>12</v>
      </c>
      <c r="J217" s="80">
        <f t="shared" si="22"/>
        <v>78650</v>
      </c>
      <c r="K217" s="77">
        <v>3.25</v>
      </c>
      <c r="L217" s="79" t="s">
        <v>12</v>
      </c>
      <c r="M217" s="80">
        <f>K217*1000</f>
        <v>3250</v>
      </c>
      <c r="N217" s="77">
        <v>554.62</v>
      </c>
      <c r="O217" s="79" t="s">
        <v>66</v>
      </c>
      <c r="P217" s="76">
        <f t="shared" si="19"/>
        <v>554.62</v>
      </c>
    </row>
    <row r="218" spans="2:16">
      <c r="B218" s="89">
        <v>9</v>
      </c>
      <c r="C218" s="90" t="s">
        <v>67</v>
      </c>
      <c r="D218" s="74">
        <f t="shared" si="23"/>
        <v>450</v>
      </c>
      <c r="E218" s="91">
        <v>0.22259999999999999</v>
      </c>
      <c r="F218" s="92">
        <v>5.24E-5</v>
      </c>
      <c r="G218" s="88">
        <f t="shared" si="25"/>
        <v>0.2226524</v>
      </c>
      <c r="H218" s="77">
        <v>94.83</v>
      </c>
      <c r="I218" s="79" t="s">
        <v>12</v>
      </c>
      <c r="J218" s="80">
        <f t="shared" si="22"/>
        <v>94830</v>
      </c>
      <c r="K218" s="77">
        <v>3.97</v>
      </c>
      <c r="L218" s="79" t="s">
        <v>12</v>
      </c>
      <c r="M218" s="80">
        <f t="shared" ref="M218:M228" si="26">K218*1000</f>
        <v>3970</v>
      </c>
      <c r="N218" s="77">
        <v>659.16</v>
      </c>
      <c r="O218" s="79" t="s">
        <v>66</v>
      </c>
      <c r="P218" s="76">
        <f t="shared" si="19"/>
        <v>659.16</v>
      </c>
    </row>
    <row r="219" spans="2:16">
      <c r="B219" s="89">
        <v>10</v>
      </c>
      <c r="C219" s="90" t="s">
        <v>67</v>
      </c>
      <c r="D219" s="74">
        <f t="shared" si="23"/>
        <v>500</v>
      </c>
      <c r="E219" s="91">
        <v>0.21279999999999999</v>
      </c>
      <c r="F219" s="92">
        <v>4.7540000000000002E-5</v>
      </c>
      <c r="G219" s="88">
        <f t="shared" si="25"/>
        <v>0.21284754</v>
      </c>
      <c r="H219" s="77">
        <v>111.83</v>
      </c>
      <c r="I219" s="79" t="s">
        <v>12</v>
      </c>
      <c r="J219" s="80">
        <f t="shared" si="22"/>
        <v>111830</v>
      </c>
      <c r="K219" s="77">
        <v>4.6500000000000004</v>
      </c>
      <c r="L219" s="79" t="s">
        <v>12</v>
      </c>
      <c r="M219" s="80">
        <f t="shared" si="26"/>
        <v>4650</v>
      </c>
      <c r="N219" s="77">
        <v>766.7</v>
      </c>
      <c r="O219" s="79" t="s">
        <v>66</v>
      </c>
      <c r="P219" s="76">
        <f t="shared" si="19"/>
        <v>766.7</v>
      </c>
    </row>
    <row r="220" spans="2:16">
      <c r="B220" s="89">
        <v>11</v>
      </c>
      <c r="C220" s="90" t="s">
        <v>67</v>
      </c>
      <c r="D220" s="74">
        <f t="shared" si="23"/>
        <v>550</v>
      </c>
      <c r="E220" s="91">
        <v>0.20480000000000001</v>
      </c>
      <c r="F220" s="92">
        <v>4.354E-5</v>
      </c>
      <c r="G220" s="88">
        <f t="shared" si="25"/>
        <v>0.20484354000000002</v>
      </c>
      <c r="H220" s="77">
        <v>129.56</v>
      </c>
      <c r="I220" s="79" t="s">
        <v>12</v>
      </c>
      <c r="J220" s="80">
        <f t="shared" si="22"/>
        <v>129560</v>
      </c>
      <c r="K220" s="77">
        <v>5.28</v>
      </c>
      <c r="L220" s="79" t="s">
        <v>12</v>
      </c>
      <c r="M220" s="80">
        <f t="shared" si="26"/>
        <v>5280</v>
      </c>
      <c r="N220" s="77">
        <v>876.54</v>
      </c>
      <c r="O220" s="79" t="s">
        <v>66</v>
      </c>
      <c r="P220" s="76">
        <f t="shared" si="19"/>
        <v>876.54</v>
      </c>
    </row>
    <row r="221" spans="2:16">
      <c r="B221" s="89">
        <v>12</v>
      </c>
      <c r="C221" s="90" t="s">
        <v>67</v>
      </c>
      <c r="D221" s="74">
        <f t="shared" si="23"/>
        <v>600</v>
      </c>
      <c r="E221" s="91">
        <v>0.19819999999999999</v>
      </c>
      <c r="F221" s="92">
        <v>4.0179999999999998E-5</v>
      </c>
      <c r="G221" s="88">
        <f t="shared" si="25"/>
        <v>0.19824017999999999</v>
      </c>
      <c r="H221" s="77">
        <v>147.93</v>
      </c>
      <c r="I221" s="79" t="s">
        <v>12</v>
      </c>
      <c r="J221" s="80">
        <f t="shared" si="22"/>
        <v>147930</v>
      </c>
      <c r="K221" s="77">
        <v>5.89</v>
      </c>
      <c r="L221" s="79" t="s">
        <v>12</v>
      </c>
      <c r="M221" s="80">
        <f t="shared" si="26"/>
        <v>5890</v>
      </c>
      <c r="N221" s="77">
        <v>988.06</v>
      </c>
      <c r="O221" s="79" t="s">
        <v>66</v>
      </c>
      <c r="P221" s="76">
        <f t="shared" si="19"/>
        <v>988.06</v>
      </c>
    </row>
    <row r="222" spans="2:16">
      <c r="B222" s="89">
        <v>13</v>
      </c>
      <c r="C222" s="90" t="s">
        <v>67</v>
      </c>
      <c r="D222" s="74">
        <f t="shared" si="23"/>
        <v>650</v>
      </c>
      <c r="E222" s="91">
        <v>0.1928</v>
      </c>
      <c r="F222" s="92">
        <v>3.731E-5</v>
      </c>
      <c r="G222" s="88">
        <f t="shared" si="25"/>
        <v>0.19283731000000001</v>
      </c>
      <c r="H222" s="77">
        <v>166.86</v>
      </c>
      <c r="I222" s="79" t="s">
        <v>12</v>
      </c>
      <c r="J222" s="80">
        <f t="shared" si="22"/>
        <v>166860</v>
      </c>
      <c r="K222" s="77">
        <v>6.47</v>
      </c>
      <c r="L222" s="79" t="s">
        <v>12</v>
      </c>
      <c r="M222" s="80">
        <f t="shared" si="26"/>
        <v>6470</v>
      </c>
      <c r="N222" s="77">
        <v>1.1000000000000001</v>
      </c>
      <c r="O222" s="78" t="s">
        <v>12</v>
      </c>
      <c r="P222" s="76">
        <f>N222*1000</f>
        <v>1100</v>
      </c>
    </row>
    <row r="223" spans="2:16">
      <c r="B223" s="89">
        <v>14</v>
      </c>
      <c r="C223" s="90" t="s">
        <v>67</v>
      </c>
      <c r="D223" s="74">
        <f t="shared" si="23"/>
        <v>700</v>
      </c>
      <c r="E223" s="91">
        <v>0.18820000000000001</v>
      </c>
      <c r="F223" s="92">
        <v>3.4839999999999998E-5</v>
      </c>
      <c r="G223" s="88">
        <f t="shared" si="25"/>
        <v>0.18823484000000001</v>
      </c>
      <c r="H223" s="77">
        <v>186.29</v>
      </c>
      <c r="I223" s="79" t="s">
        <v>12</v>
      </c>
      <c r="J223" s="80">
        <f t="shared" si="22"/>
        <v>186290</v>
      </c>
      <c r="K223" s="77">
        <v>7.04</v>
      </c>
      <c r="L223" s="79" t="s">
        <v>12</v>
      </c>
      <c r="M223" s="80">
        <f t="shared" si="26"/>
        <v>7040</v>
      </c>
      <c r="N223" s="77">
        <v>1.21</v>
      </c>
      <c r="O223" s="79" t="s">
        <v>12</v>
      </c>
      <c r="P223" s="76">
        <f t="shared" ref="P223:P228" si="27">N223*1000</f>
        <v>1210</v>
      </c>
    </row>
    <row r="224" spans="2:16">
      <c r="B224" s="89">
        <v>15</v>
      </c>
      <c r="C224" s="90" t="s">
        <v>67</v>
      </c>
      <c r="D224" s="74">
        <f t="shared" si="23"/>
        <v>750</v>
      </c>
      <c r="E224" s="91">
        <v>0.18429999999999999</v>
      </c>
      <c r="F224" s="92">
        <v>3.2679999999999999E-5</v>
      </c>
      <c r="G224" s="88">
        <f t="shared" si="25"/>
        <v>0.18433268</v>
      </c>
      <c r="H224" s="77">
        <v>206.16</v>
      </c>
      <c r="I224" s="79" t="s">
        <v>12</v>
      </c>
      <c r="J224" s="80">
        <f t="shared" si="22"/>
        <v>206160</v>
      </c>
      <c r="K224" s="77">
        <v>7.58</v>
      </c>
      <c r="L224" s="79" t="s">
        <v>12</v>
      </c>
      <c r="M224" s="80">
        <f t="shared" si="26"/>
        <v>7580</v>
      </c>
      <c r="N224" s="77">
        <v>1.33</v>
      </c>
      <c r="O224" s="79" t="s">
        <v>12</v>
      </c>
      <c r="P224" s="76">
        <f t="shared" si="27"/>
        <v>1330</v>
      </c>
    </row>
    <row r="225" spans="1:16">
      <c r="B225" s="89">
        <v>16</v>
      </c>
      <c r="C225" s="90" t="s">
        <v>67</v>
      </c>
      <c r="D225" s="74">
        <f t="shared" si="23"/>
        <v>800</v>
      </c>
      <c r="E225" s="91">
        <v>0.18099999999999999</v>
      </c>
      <c r="F225" s="92">
        <v>3.0790000000000002E-5</v>
      </c>
      <c r="G225" s="88">
        <f t="shared" si="25"/>
        <v>0.18103079</v>
      </c>
      <c r="H225" s="77">
        <v>226.43</v>
      </c>
      <c r="I225" s="79" t="s">
        <v>12</v>
      </c>
      <c r="J225" s="80">
        <f t="shared" si="22"/>
        <v>226430</v>
      </c>
      <c r="K225" s="77">
        <v>8.11</v>
      </c>
      <c r="L225" s="79" t="s">
        <v>12</v>
      </c>
      <c r="M225" s="80">
        <f t="shared" si="26"/>
        <v>8109.9999999999991</v>
      </c>
      <c r="N225" s="77">
        <v>1.44</v>
      </c>
      <c r="O225" s="79" t="s">
        <v>12</v>
      </c>
      <c r="P225" s="76">
        <f t="shared" si="27"/>
        <v>1440</v>
      </c>
    </row>
    <row r="226" spans="1:16">
      <c r="B226" s="89">
        <v>17</v>
      </c>
      <c r="C226" s="90" t="s">
        <v>67</v>
      </c>
      <c r="D226" s="74">
        <f t="shared" si="23"/>
        <v>850</v>
      </c>
      <c r="E226" s="91">
        <v>0.17810000000000001</v>
      </c>
      <c r="F226" s="92">
        <v>2.9110000000000001E-5</v>
      </c>
      <c r="G226" s="88">
        <f t="shared" si="25"/>
        <v>0.17812911000000001</v>
      </c>
      <c r="H226" s="77">
        <v>247.04</v>
      </c>
      <c r="I226" s="79" t="s">
        <v>12</v>
      </c>
      <c r="J226" s="80">
        <f t="shared" si="22"/>
        <v>247040</v>
      </c>
      <c r="K226" s="77">
        <v>8.6199999999999992</v>
      </c>
      <c r="L226" s="79" t="s">
        <v>12</v>
      </c>
      <c r="M226" s="80">
        <f t="shared" si="26"/>
        <v>8620</v>
      </c>
      <c r="N226" s="77">
        <v>1.56</v>
      </c>
      <c r="O226" s="79" t="s">
        <v>12</v>
      </c>
      <c r="P226" s="76">
        <f t="shared" si="27"/>
        <v>1560</v>
      </c>
    </row>
    <row r="227" spans="1:16">
      <c r="B227" s="89">
        <v>18</v>
      </c>
      <c r="C227" s="90" t="s">
        <v>67</v>
      </c>
      <c r="D227" s="74">
        <f t="shared" si="23"/>
        <v>900</v>
      </c>
      <c r="E227" s="91">
        <v>0.17560000000000001</v>
      </c>
      <c r="F227" s="92">
        <v>2.7610000000000002E-5</v>
      </c>
      <c r="G227" s="88">
        <f t="shared" si="25"/>
        <v>0.17562761000000002</v>
      </c>
      <c r="H227" s="77">
        <v>267.97000000000003</v>
      </c>
      <c r="I227" s="79" t="s">
        <v>12</v>
      </c>
      <c r="J227" s="80">
        <f t="shared" si="22"/>
        <v>267970</v>
      </c>
      <c r="K227" s="77">
        <v>9.11</v>
      </c>
      <c r="L227" s="79" t="s">
        <v>12</v>
      </c>
      <c r="M227" s="80">
        <f t="shared" si="26"/>
        <v>9110</v>
      </c>
      <c r="N227" s="77">
        <v>1.67</v>
      </c>
      <c r="O227" s="79" t="s">
        <v>12</v>
      </c>
      <c r="P227" s="76">
        <f t="shared" si="27"/>
        <v>1670</v>
      </c>
    </row>
    <row r="228" spans="1:16">
      <c r="A228" s="4">
        <v>228</v>
      </c>
      <c r="B228" s="89">
        <v>20</v>
      </c>
      <c r="C228" s="90" t="s">
        <v>67</v>
      </c>
      <c r="D228" s="74">
        <f t="shared" si="23"/>
        <v>1000</v>
      </c>
      <c r="E228" s="91">
        <v>0.17150000000000001</v>
      </c>
      <c r="F228" s="92">
        <v>2.5040000000000001E-5</v>
      </c>
      <c r="G228" s="88">
        <f t="shared" si="25"/>
        <v>0.17152504000000002</v>
      </c>
      <c r="H228" s="77">
        <v>310.61</v>
      </c>
      <c r="I228" s="79" t="s">
        <v>12</v>
      </c>
      <c r="J228" s="80">
        <f t="shared" si="22"/>
        <v>310610</v>
      </c>
      <c r="K228" s="77">
        <v>10.93</v>
      </c>
      <c r="L228" s="79" t="s">
        <v>12</v>
      </c>
      <c r="M228" s="80">
        <f t="shared" si="26"/>
        <v>10930</v>
      </c>
      <c r="N228" s="77">
        <v>1.9</v>
      </c>
      <c r="O228" s="79" t="s">
        <v>12</v>
      </c>
      <c r="P228" s="76">
        <f t="shared" si="27"/>
        <v>1900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Y228"/>
  <sheetViews>
    <sheetView zoomScale="70" zoomScaleNormal="70" workbookViewId="0">
      <selection activeCell="F3" sqref="F3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37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62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3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13</v>
      </c>
      <c r="F2" s="7"/>
      <c r="G2" s="7"/>
      <c r="L2" s="5" t="s">
        <v>14</v>
      </c>
      <c r="M2" s="8"/>
      <c r="N2" s="9" t="s">
        <v>15</v>
      </c>
      <c r="R2" s="46"/>
      <c r="S2" s="132"/>
      <c r="T2" s="25"/>
      <c r="U2" s="46"/>
      <c r="V2" s="133"/>
      <c r="W2" s="25"/>
      <c r="X2" s="25"/>
      <c r="Y2" s="25"/>
    </row>
    <row r="3" spans="1:25">
      <c r="A3" s="4">
        <v>3</v>
      </c>
      <c r="B3" s="12" t="s">
        <v>16</v>
      </c>
      <c r="C3" s="13" t="s">
        <v>17</v>
      </c>
      <c r="E3" s="12" t="s">
        <v>113</v>
      </c>
      <c r="F3" s="190"/>
      <c r="G3" s="14" t="s">
        <v>18</v>
      </c>
      <c r="H3" s="14"/>
      <c r="I3" s="14"/>
      <c r="K3" s="15"/>
      <c r="L3" s="5" t="s">
        <v>19</v>
      </c>
      <c r="M3" s="16"/>
      <c r="N3" s="9" t="s">
        <v>20</v>
      </c>
      <c r="O3" s="9"/>
      <c r="R3" s="25"/>
      <c r="S3" s="25"/>
      <c r="T3" s="25"/>
      <c r="U3" s="46"/>
      <c r="V3" s="125"/>
      <c r="W3" s="126"/>
      <c r="X3" s="25"/>
      <c r="Y3" s="25"/>
    </row>
    <row r="4" spans="1:25">
      <c r="A4" s="4">
        <v>4</v>
      </c>
      <c r="B4" s="12" t="s">
        <v>21</v>
      </c>
      <c r="C4" s="20">
        <v>10</v>
      </c>
      <c r="D4" s="21"/>
      <c r="F4" s="14" t="s">
        <v>11</v>
      </c>
      <c r="G4" s="14" t="s">
        <v>11</v>
      </c>
      <c r="H4" s="14" t="s">
        <v>22</v>
      </c>
      <c r="I4" s="14" t="s">
        <v>1</v>
      </c>
      <c r="J4" s="9"/>
      <c r="K4" s="22" t="s">
        <v>23</v>
      </c>
      <c r="L4" s="9"/>
      <c r="M4" s="9"/>
      <c r="N4" s="9"/>
      <c r="O4" s="9"/>
      <c r="R4" s="46"/>
      <c r="S4" s="23"/>
      <c r="T4" s="25"/>
      <c r="U4" s="25"/>
      <c r="V4" s="127"/>
      <c r="W4" s="25"/>
      <c r="X4" s="25"/>
      <c r="Y4" s="25"/>
    </row>
    <row r="5" spans="1:25">
      <c r="A5" s="1">
        <v>5</v>
      </c>
      <c r="B5" s="12" t="s">
        <v>24</v>
      </c>
      <c r="C5" s="20">
        <v>20</v>
      </c>
      <c r="D5" s="21" t="s">
        <v>25</v>
      </c>
      <c r="F5" s="14" t="s">
        <v>0</v>
      </c>
      <c r="G5" s="14" t="s">
        <v>26</v>
      </c>
      <c r="H5" s="14" t="s">
        <v>27</v>
      </c>
      <c r="I5" s="14" t="s">
        <v>27</v>
      </c>
      <c r="J5" s="24" t="s">
        <v>28</v>
      </c>
      <c r="K5" s="5" t="s">
        <v>29</v>
      </c>
      <c r="L5" s="14"/>
      <c r="M5" s="14"/>
      <c r="N5" s="9"/>
      <c r="O5" s="15" t="s">
        <v>112</v>
      </c>
      <c r="P5" s="1" t="str">
        <f ca="1">RIGHT(CELL("filename",A1),LEN(CELL("filename",A1))-FIND("]",CELL("filename",A1)))</f>
        <v>srim20Ne_Au</v>
      </c>
      <c r="R5" s="46"/>
      <c r="S5" s="23"/>
      <c r="T5" s="128"/>
      <c r="U5" s="123"/>
      <c r="V5" s="114"/>
      <c r="W5" s="25"/>
      <c r="X5" s="25"/>
      <c r="Y5" s="25"/>
    </row>
    <row r="6" spans="1:25">
      <c r="A6" s="4">
        <v>6</v>
      </c>
      <c r="B6" s="12" t="s">
        <v>30</v>
      </c>
      <c r="C6" s="26" t="s">
        <v>101</v>
      </c>
      <c r="D6" s="21" t="s">
        <v>32</v>
      </c>
      <c r="F6" s="27" t="s">
        <v>100</v>
      </c>
      <c r="G6" s="28">
        <v>79</v>
      </c>
      <c r="H6" s="28">
        <v>100</v>
      </c>
      <c r="I6" s="29">
        <v>100</v>
      </c>
      <c r="J6" s="4">
        <v>1</v>
      </c>
      <c r="K6" s="30">
        <v>193.1</v>
      </c>
      <c r="L6" s="22" t="s">
        <v>33</v>
      </c>
      <c r="M6" s="9"/>
      <c r="N6" s="9"/>
      <c r="O6" s="15" t="s">
        <v>111</v>
      </c>
      <c r="P6" s="136" t="s">
        <v>116</v>
      </c>
      <c r="R6" s="46"/>
      <c r="S6" s="23"/>
      <c r="T6" s="59"/>
      <c r="U6" s="123"/>
      <c r="V6" s="114"/>
      <c r="W6" s="25"/>
      <c r="X6" s="25"/>
      <c r="Y6" s="25"/>
    </row>
    <row r="7" spans="1:25">
      <c r="A7" s="1">
        <v>7</v>
      </c>
      <c r="B7" s="31"/>
      <c r="C7" s="26" t="s">
        <v>102</v>
      </c>
      <c r="F7" s="32"/>
      <c r="G7" s="33"/>
      <c r="H7" s="33"/>
      <c r="I7" s="34"/>
      <c r="J7" s="4">
        <v>2</v>
      </c>
      <c r="K7" s="35">
        <v>1931</v>
      </c>
      <c r="L7" s="22" t="s">
        <v>35</v>
      </c>
      <c r="M7" s="9"/>
      <c r="N7" s="9"/>
      <c r="O7" s="9"/>
      <c r="R7" s="46"/>
      <c r="S7" s="23"/>
      <c r="T7" s="25"/>
      <c r="U7" s="123"/>
      <c r="V7" s="114"/>
      <c r="W7" s="25"/>
      <c r="X7" s="36"/>
      <c r="Y7" s="25"/>
    </row>
    <row r="8" spans="1:25">
      <c r="A8" s="1">
        <v>8</v>
      </c>
      <c r="B8" s="12" t="s">
        <v>36</v>
      </c>
      <c r="C8" s="37">
        <v>19.311</v>
      </c>
      <c r="D8" s="38" t="s">
        <v>9</v>
      </c>
      <c r="F8" s="32"/>
      <c r="G8" s="33"/>
      <c r="H8" s="33"/>
      <c r="I8" s="34"/>
      <c r="J8" s="4">
        <v>3</v>
      </c>
      <c r="K8" s="35">
        <v>1931</v>
      </c>
      <c r="L8" s="22" t="s">
        <v>37</v>
      </c>
      <c r="M8" s="9"/>
      <c r="N8" s="9"/>
      <c r="O8" s="9"/>
      <c r="R8" s="46"/>
      <c r="S8" s="23"/>
      <c r="T8" s="25"/>
      <c r="U8" s="123"/>
      <c r="V8" s="39"/>
      <c r="W8" s="25"/>
      <c r="X8" s="40"/>
      <c r="Y8" s="129"/>
    </row>
    <row r="9" spans="1:25">
      <c r="A9" s="1">
        <v>9</v>
      </c>
      <c r="B9" s="31"/>
      <c r="C9" s="37">
        <v>5.904E+22</v>
      </c>
      <c r="D9" s="21" t="s">
        <v>10</v>
      </c>
      <c r="F9" s="32"/>
      <c r="G9" s="33"/>
      <c r="H9" s="33"/>
      <c r="I9" s="34"/>
      <c r="J9" s="4">
        <v>4</v>
      </c>
      <c r="K9" s="35">
        <v>1</v>
      </c>
      <c r="L9" s="22" t="s">
        <v>38</v>
      </c>
      <c r="M9" s="9"/>
      <c r="N9" s="9"/>
      <c r="O9" s="9"/>
      <c r="R9" s="46"/>
      <c r="S9" s="41"/>
      <c r="T9" s="130"/>
      <c r="U9" s="123"/>
      <c r="V9" s="39"/>
      <c r="W9" s="25"/>
      <c r="X9" s="40"/>
      <c r="Y9" s="129"/>
    </row>
    <row r="10" spans="1:25">
      <c r="A10" s="1">
        <v>10</v>
      </c>
      <c r="B10" s="12" t="s">
        <v>39</v>
      </c>
      <c r="C10" s="42">
        <v>0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40</v>
      </c>
      <c r="M10" s="9"/>
      <c r="N10" s="9"/>
      <c r="O10" s="9"/>
      <c r="R10" s="46"/>
      <c r="S10" s="41"/>
      <c r="T10" s="59"/>
      <c r="U10" s="123"/>
      <c r="V10" s="39"/>
      <c r="W10" s="25"/>
      <c r="X10" s="40"/>
      <c r="Y10" s="129"/>
    </row>
    <row r="11" spans="1:25">
      <c r="A11" s="1">
        <v>11</v>
      </c>
      <c r="C11" s="43" t="s">
        <v>41</v>
      </c>
      <c r="D11" s="7" t="s">
        <v>42</v>
      </c>
      <c r="F11" s="32"/>
      <c r="G11" s="33"/>
      <c r="H11" s="33"/>
      <c r="I11" s="34"/>
      <c r="J11" s="4">
        <v>6</v>
      </c>
      <c r="K11" s="35">
        <v>1000</v>
      </c>
      <c r="L11" s="22" t="s">
        <v>43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44</v>
      </c>
      <c r="C12" s="44">
        <v>20</v>
      </c>
      <c r="D12" s="45">
        <f>$C$5/100</f>
        <v>0.2</v>
      </c>
      <c r="E12" s="21" t="s">
        <v>109</v>
      </c>
      <c r="F12" s="32"/>
      <c r="G12" s="33"/>
      <c r="H12" s="33"/>
      <c r="I12" s="34"/>
      <c r="J12" s="4">
        <v>7</v>
      </c>
      <c r="K12" s="35">
        <v>327.07</v>
      </c>
      <c r="L12" s="22" t="s">
        <v>45</v>
      </c>
      <c r="M12" s="9"/>
      <c r="R12" s="46"/>
      <c r="S12" s="47"/>
      <c r="T12" s="25"/>
      <c r="U12" s="25"/>
      <c r="V12" s="114"/>
      <c r="W12" s="114"/>
      <c r="X12" s="114"/>
      <c r="Y12" s="25"/>
    </row>
    <row r="13" spans="1:25">
      <c r="A13" s="1">
        <v>13</v>
      </c>
      <c r="B13" s="5" t="s">
        <v>46</v>
      </c>
      <c r="C13" s="48">
        <v>228</v>
      </c>
      <c r="D13" s="45">
        <f>$C$5*1000000</f>
        <v>20000000</v>
      </c>
      <c r="E13" s="21" t="s">
        <v>82</v>
      </c>
      <c r="F13" s="49"/>
      <c r="G13" s="50"/>
      <c r="H13" s="50"/>
      <c r="I13" s="51"/>
      <c r="J13" s="4">
        <v>8</v>
      </c>
      <c r="K13" s="52">
        <v>2.5486</v>
      </c>
      <c r="L13" s="22" t="s">
        <v>47</v>
      </c>
      <c r="R13" s="46"/>
      <c r="S13" s="47"/>
      <c r="T13" s="25"/>
      <c r="U13" s="46"/>
      <c r="V13" s="114"/>
      <c r="W13" s="114"/>
      <c r="X13" s="39"/>
      <c r="Y13" s="25"/>
    </row>
    <row r="14" spans="1:25" ht="13.5">
      <c r="A14" s="1">
        <v>14</v>
      </c>
      <c r="B14" s="5" t="s">
        <v>210</v>
      </c>
      <c r="C14" s="102"/>
      <c r="D14" s="21" t="s">
        <v>211</v>
      </c>
      <c r="E14" s="25"/>
      <c r="F14" s="25"/>
      <c r="G14" s="25"/>
      <c r="H14" s="106">
        <f>SUM(H6:H13)</f>
        <v>100</v>
      </c>
      <c r="I14" s="106">
        <f>SUM(I6:I13)</f>
        <v>100</v>
      </c>
      <c r="J14" s="4">
        <v>0</v>
      </c>
      <c r="K14" s="53" t="s">
        <v>48</v>
      </c>
      <c r="L14" s="54"/>
      <c r="N14" s="43"/>
      <c r="O14" s="43"/>
      <c r="P14" s="43"/>
      <c r="R14" s="46"/>
      <c r="S14" s="47"/>
      <c r="T14" s="25"/>
      <c r="U14" s="46"/>
      <c r="V14" s="121"/>
      <c r="W14" s="121"/>
      <c r="X14" s="131"/>
      <c r="Y14" s="25"/>
    </row>
    <row r="15" spans="1:25" ht="13.5">
      <c r="A15" s="1">
        <v>15</v>
      </c>
      <c r="B15" s="5" t="s">
        <v>214</v>
      </c>
      <c r="C15" s="103"/>
      <c r="D15" s="101" t="s">
        <v>215</v>
      </c>
      <c r="E15" s="81"/>
      <c r="F15" s="81"/>
      <c r="G15" s="81"/>
      <c r="H15" s="59"/>
      <c r="I15" s="59"/>
      <c r="J15" s="82"/>
      <c r="K15" s="61"/>
      <c r="L15" s="62"/>
      <c r="M15" s="82"/>
      <c r="N15" s="21"/>
      <c r="O15" s="21"/>
      <c r="P15" s="82"/>
      <c r="R15" s="46"/>
      <c r="S15" s="47"/>
      <c r="T15" s="25"/>
      <c r="U15" s="25"/>
      <c r="V15" s="122"/>
      <c r="W15" s="122"/>
      <c r="X15" s="40"/>
      <c r="Y15" s="25"/>
    </row>
    <row r="16" spans="1:25">
      <c r="A16" s="1">
        <v>16</v>
      </c>
      <c r="B16" s="21"/>
      <c r="C16" s="56"/>
      <c r="D16" s="57"/>
      <c r="F16" s="63" t="s">
        <v>49</v>
      </c>
      <c r="G16" s="81"/>
      <c r="H16" s="64"/>
      <c r="I16" s="59"/>
      <c r="J16" s="83"/>
      <c r="K16" s="61"/>
      <c r="L16" s="62"/>
      <c r="M16" s="21"/>
      <c r="N16" s="21"/>
      <c r="O16" s="21"/>
      <c r="P16" s="21"/>
      <c r="R16" s="46"/>
      <c r="S16" s="47"/>
      <c r="T16" s="25"/>
      <c r="U16" s="25"/>
      <c r="V16" s="122"/>
      <c r="W16" s="122"/>
      <c r="X16" s="40"/>
      <c r="Y16" s="25"/>
    </row>
    <row r="17" spans="1:16">
      <c r="A17" s="1">
        <v>17</v>
      </c>
      <c r="B17" s="66" t="s">
        <v>50</v>
      </c>
      <c r="C17" s="11"/>
      <c r="D17" s="10"/>
      <c r="E17" s="66" t="s">
        <v>51</v>
      </c>
      <c r="F17" s="67" t="s">
        <v>52</v>
      </c>
      <c r="G17" s="68" t="s">
        <v>53</v>
      </c>
      <c r="H17" s="66" t="s">
        <v>54</v>
      </c>
      <c r="I17" s="11"/>
      <c r="J17" s="10"/>
      <c r="K17" s="66" t="s">
        <v>55</v>
      </c>
      <c r="L17" s="69"/>
      <c r="M17" s="70"/>
      <c r="N17" s="66" t="s">
        <v>56</v>
      </c>
      <c r="O17" s="11"/>
      <c r="P17" s="10"/>
    </row>
    <row r="18" spans="1:16">
      <c r="A18" s="1">
        <v>18</v>
      </c>
      <c r="B18" s="71" t="s">
        <v>57</v>
      </c>
      <c r="C18" s="25"/>
      <c r="D18" s="115" t="s">
        <v>58</v>
      </c>
      <c r="E18" s="187" t="s">
        <v>59</v>
      </c>
      <c r="F18" s="188"/>
      <c r="G18" s="189"/>
      <c r="H18" s="71" t="s">
        <v>60</v>
      </c>
      <c r="I18" s="25"/>
      <c r="J18" s="115" t="s">
        <v>61</v>
      </c>
      <c r="K18" s="71" t="s">
        <v>62</v>
      </c>
      <c r="L18" s="73"/>
      <c r="M18" s="115" t="s">
        <v>61</v>
      </c>
      <c r="N18" s="71" t="s">
        <v>62</v>
      </c>
      <c r="O18" s="25"/>
      <c r="P18" s="115" t="s">
        <v>61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84">
        <v>199.999</v>
      </c>
      <c r="C20" s="85" t="s">
        <v>107</v>
      </c>
      <c r="D20" s="119">
        <f>B20/1000000/$C$5</f>
        <v>9.999949999999999E-6</v>
      </c>
      <c r="E20" s="86">
        <v>6.7739999999999996E-3</v>
      </c>
      <c r="F20" s="87">
        <v>3.1109999999999999E-2</v>
      </c>
      <c r="G20" s="88">
        <f>E20+F20</f>
        <v>3.7884000000000001E-2</v>
      </c>
      <c r="H20" s="84">
        <v>6</v>
      </c>
      <c r="I20" s="85" t="s">
        <v>64</v>
      </c>
      <c r="J20" s="97">
        <f>H20/1000/10</f>
        <v>6.0000000000000006E-4</v>
      </c>
      <c r="K20" s="84">
        <v>13</v>
      </c>
      <c r="L20" s="85" t="s">
        <v>64</v>
      </c>
      <c r="M20" s="97">
        <f t="shared" ref="M20:M83" si="0">K20/1000/10</f>
        <v>1.2999999999999999E-3</v>
      </c>
      <c r="N20" s="84">
        <v>9</v>
      </c>
      <c r="O20" s="85" t="s">
        <v>64</v>
      </c>
      <c r="P20" s="97">
        <f t="shared" ref="P20:P83" si="1">N20/1000/10</f>
        <v>8.9999999999999998E-4</v>
      </c>
    </row>
    <row r="21" spans="1:16">
      <c r="B21" s="89">
        <v>224.999</v>
      </c>
      <c r="C21" s="90" t="s">
        <v>107</v>
      </c>
      <c r="D21" s="120">
        <f t="shared" ref="D21:D37" si="2">B21/1000000/$C$5</f>
        <v>1.1249950000000001E-5</v>
      </c>
      <c r="E21" s="91">
        <v>7.1850000000000004E-3</v>
      </c>
      <c r="F21" s="92">
        <v>3.3020000000000001E-2</v>
      </c>
      <c r="G21" s="88">
        <f t="shared" ref="G21:G84" si="3">E21+F21</f>
        <v>4.0205000000000005E-2</v>
      </c>
      <c r="H21" s="89">
        <v>6</v>
      </c>
      <c r="I21" s="90" t="s">
        <v>64</v>
      </c>
      <c r="J21" s="74">
        <f t="shared" ref="J21:J84" si="4">H21/1000/10</f>
        <v>6.0000000000000006E-4</v>
      </c>
      <c r="K21" s="89">
        <v>13</v>
      </c>
      <c r="L21" s="90" t="s">
        <v>64</v>
      </c>
      <c r="M21" s="74">
        <f t="shared" si="0"/>
        <v>1.2999999999999999E-3</v>
      </c>
      <c r="N21" s="89">
        <v>10</v>
      </c>
      <c r="O21" s="90" t="s">
        <v>64</v>
      </c>
      <c r="P21" s="74">
        <f t="shared" si="1"/>
        <v>1E-3</v>
      </c>
    </row>
    <row r="22" spans="1:16">
      <c r="B22" s="89">
        <v>249.999</v>
      </c>
      <c r="C22" s="90" t="s">
        <v>107</v>
      </c>
      <c r="D22" s="120">
        <f t="shared" si="2"/>
        <v>1.2499949999999999E-5</v>
      </c>
      <c r="E22" s="91">
        <v>7.5729999999999999E-3</v>
      </c>
      <c r="F22" s="92">
        <v>3.4810000000000001E-2</v>
      </c>
      <c r="G22" s="88">
        <f t="shared" si="3"/>
        <v>4.2383000000000004E-2</v>
      </c>
      <c r="H22" s="89">
        <v>7</v>
      </c>
      <c r="I22" s="90" t="s">
        <v>64</v>
      </c>
      <c r="J22" s="74">
        <f t="shared" si="4"/>
        <v>6.9999999999999999E-4</v>
      </c>
      <c r="K22" s="89">
        <v>14</v>
      </c>
      <c r="L22" s="90" t="s">
        <v>64</v>
      </c>
      <c r="M22" s="74">
        <f t="shared" si="0"/>
        <v>1.4E-3</v>
      </c>
      <c r="N22" s="89">
        <v>10</v>
      </c>
      <c r="O22" s="90" t="s">
        <v>64</v>
      </c>
      <c r="P22" s="74">
        <f t="shared" si="1"/>
        <v>1E-3</v>
      </c>
    </row>
    <row r="23" spans="1:16">
      <c r="B23" s="89">
        <v>274.99900000000002</v>
      </c>
      <c r="C23" s="90" t="s">
        <v>107</v>
      </c>
      <c r="D23" s="120">
        <f t="shared" si="2"/>
        <v>1.374995E-5</v>
      </c>
      <c r="E23" s="91">
        <v>7.9430000000000004E-3</v>
      </c>
      <c r="F23" s="92">
        <v>3.6490000000000002E-2</v>
      </c>
      <c r="G23" s="88">
        <f t="shared" si="3"/>
        <v>4.4433E-2</v>
      </c>
      <c r="H23" s="89">
        <v>7</v>
      </c>
      <c r="I23" s="90" t="s">
        <v>64</v>
      </c>
      <c r="J23" s="74">
        <f t="shared" si="4"/>
        <v>6.9999999999999999E-4</v>
      </c>
      <c r="K23" s="89">
        <v>15</v>
      </c>
      <c r="L23" s="90" t="s">
        <v>64</v>
      </c>
      <c r="M23" s="74">
        <f t="shared" si="0"/>
        <v>1.5E-3</v>
      </c>
      <c r="N23" s="89">
        <v>11</v>
      </c>
      <c r="O23" s="90" t="s">
        <v>64</v>
      </c>
      <c r="P23" s="74">
        <f t="shared" si="1"/>
        <v>1.0999999999999998E-3</v>
      </c>
    </row>
    <row r="24" spans="1:16">
      <c r="B24" s="89">
        <v>299.99900000000002</v>
      </c>
      <c r="C24" s="90" t="s">
        <v>107</v>
      </c>
      <c r="D24" s="120">
        <f t="shared" si="2"/>
        <v>1.499995E-5</v>
      </c>
      <c r="E24" s="91">
        <v>8.2959999999999996E-3</v>
      </c>
      <c r="F24" s="92">
        <v>3.807E-2</v>
      </c>
      <c r="G24" s="88">
        <f t="shared" si="3"/>
        <v>4.6365999999999997E-2</v>
      </c>
      <c r="H24" s="89">
        <v>7</v>
      </c>
      <c r="I24" s="90" t="s">
        <v>64</v>
      </c>
      <c r="J24" s="74">
        <f t="shared" si="4"/>
        <v>6.9999999999999999E-4</v>
      </c>
      <c r="K24" s="89">
        <v>15</v>
      </c>
      <c r="L24" s="90" t="s">
        <v>64</v>
      </c>
      <c r="M24" s="74">
        <f t="shared" si="0"/>
        <v>1.5E-3</v>
      </c>
      <c r="N24" s="89">
        <v>11</v>
      </c>
      <c r="O24" s="90" t="s">
        <v>64</v>
      </c>
      <c r="P24" s="74">
        <f t="shared" si="1"/>
        <v>1.0999999999999998E-3</v>
      </c>
    </row>
    <row r="25" spans="1:16">
      <c r="B25" s="89">
        <v>324.99900000000002</v>
      </c>
      <c r="C25" s="90" t="s">
        <v>107</v>
      </c>
      <c r="D25" s="120">
        <f t="shared" si="2"/>
        <v>1.6249950000000002E-5</v>
      </c>
      <c r="E25" s="91">
        <v>8.6350000000000003E-3</v>
      </c>
      <c r="F25" s="92">
        <v>3.9579999999999997E-2</v>
      </c>
      <c r="G25" s="88">
        <f t="shared" si="3"/>
        <v>4.8214999999999994E-2</v>
      </c>
      <c r="H25" s="89">
        <v>8</v>
      </c>
      <c r="I25" s="90" t="s">
        <v>64</v>
      </c>
      <c r="J25" s="74">
        <f t="shared" si="4"/>
        <v>8.0000000000000004E-4</v>
      </c>
      <c r="K25" s="89">
        <v>16</v>
      </c>
      <c r="L25" s="90" t="s">
        <v>64</v>
      </c>
      <c r="M25" s="74">
        <f t="shared" si="0"/>
        <v>1.6000000000000001E-3</v>
      </c>
      <c r="N25" s="89">
        <v>11</v>
      </c>
      <c r="O25" s="90" t="s">
        <v>64</v>
      </c>
      <c r="P25" s="74">
        <f t="shared" si="1"/>
        <v>1.0999999999999998E-3</v>
      </c>
    </row>
    <row r="26" spans="1:16">
      <c r="B26" s="89">
        <v>349.99900000000002</v>
      </c>
      <c r="C26" s="90" t="s">
        <v>107</v>
      </c>
      <c r="D26" s="120">
        <f t="shared" si="2"/>
        <v>1.7499950000000002E-5</v>
      </c>
      <c r="E26" s="91">
        <v>8.9610000000000002E-3</v>
      </c>
      <c r="F26" s="92">
        <v>4.1009999999999998E-2</v>
      </c>
      <c r="G26" s="88">
        <f t="shared" si="3"/>
        <v>4.9971000000000002E-2</v>
      </c>
      <c r="H26" s="89">
        <v>8</v>
      </c>
      <c r="I26" s="90" t="s">
        <v>64</v>
      </c>
      <c r="J26" s="74">
        <f t="shared" si="4"/>
        <v>8.0000000000000004E-4</v>
      </c>
      <c r="K26" s="89">
        <v>16</v>
      </c>
      <c r="L26" s="90" t="s">
        <v>64</v>
      </c>
      <c r="M26" s="74">
        <f t="shared" si="0"/>
        <v>1.6000000000000001E-3</v>
      </c>
      <c r="N26" s="89">
        <v>12</v>
      </c>
      <c r="O26" s="90" t="s">
        <v>64</v>
      </c>
      <c r="P26" s="74">
        <f t="shared" si="1"/>
        <v>1.2000000000000001E-3</v>
      </c>
    </row>
    <row r="27" spans="1:16">
      <c r="B27" s="89">
        <v>374.99900000000002</v>
      </c>
      <c r="C27" s="90" t="s">
        <v>107</v>
      </c>
      <c r="D27" s="120">
        <f t="shared" si="2"/>
        <v>1.8749950000000002E-5</v>
      </c>
      <c r="E27" s="91">
        <v>9.2750000000000003E-3</v>
      </c>
      <c r="F27" s="92">
        <v>4.2369999999999998E-2</v>
      </c>
      <c r="G27" s="88">
        <f t="shared" si="3"/>
        <v>5.1644999999999996E-2</v>
      </c>
      <c r="H27" s="89">
        <v>8</v>
      </c>
      <c r="I27" s="90" t="s">
        <v>64</v>
      </c>
      <c r="J27" s="74">
        <f t="shared" si="4"/>
        <v>8.0000000000000004E-4</v>
      </c>
      <c r="K27" s="89">
        <v>17</v>
      </c>
      <c r="L27" s="90" t="s">
        <v>64</v>
      </c>
      <c r="M27" s="74">
        <f t="shared" si="0"/>
        <v>1.7000000000000001E-3</v>
      </c>
      <c r="N27" s="89">
        <v>12</v>
      </c>
      <c r="O27" s="90" t="s">
        <v>64</v>
      </c>
      <c r="P27" s="74">
        <f t="shared" si="1"/>
        <v>1.2000000000000001E-3</v>
      </c>
    </row>
    <row r="28" spans="1:16">
      <c r="B28" s="89">
        <v>399.99900000000002</v>
      </c>
      <c r="C28" s="90" t="s">
        <v>107</v>
      </c>
      <c r="D28" s="120">
        <f t="shared" si="2"/>
        <v>1.9999950000000002E-5</v>
      </c>
      <c r="E28" s="91">
        <v>9.58E-3</v>
      </c>
      <c r="F28" s="92">
        <v>4.3679999999999997E-2</v>
      </c>
      <c r="G28" s="88">
        <f t="shared" si="3"/>
        <v>5.3259999999999995E-2</v>
      </c>
      <c r="H28" s="89">
        <v>9</v>
      </c>
      <c r="I28" s="90" t="s">
        <v>64</v>
      </c>
      <c r="J28" s="74">
        <f t="shared" si="4"/>
        <v>8.9999999999999998E-4</v>
      </c>
      <c r="K28" s="89">
        <v>18</v>
      </c>
      <c r="L28" s="90" t="s">
        <v>64</v>
      </c>
      <c r="M28" s="74">
        <f t="shared" si="0"/>
        <v>1.8E-3</v>
      </c>
      <c r="N28" s="89">
        <v>13</v>
      </c>
      <c r="O28" s="90" t="s">
        <v>64</v>
      </c>
      <c r="P28" s="74">
        <f t="shared" si="1"/>
        <v>1.2999999999999999E-3</v>
      </c>
    </row>
    <row r="29" spans="1:16">
      <c r="B29" s="89">
        <v>449.99900000000002</v>
      </c>
      <c r="C29" s="90" t="s">
        <v>107</v>
      </c>
      <c r="D29" s="120">
        <f t="shared" si="2"/>
        <v>2.2499950000000001E-5</v>
      </c>
      <c r="E29" s="91">
        <v>1.0160000000000001E-2</v>
      </c>
      <c r="F29" s="92">
        <v>4.614E-2</v>
      </c>
      <c r="G29" s="88">
        <f t="shared" si="3"/>
        <v>5.6300000000000003E-2</v>
      </c>
      <c r="H29" s="89">
        <v>9</v>
      </c>
      <c r="I29" s="90" t="s">
        <v>64</v>
      </c>
      <c r="J29" s="74">
        <f t="shared" si="4"/>
        <v>8.9999999999999998E-4</v>
      </c>
      <c r="K29" s="89">
        <v>19</v>
      </c>
      <c r="L29" s="90" t="s">
        <v>64</v>
      </c>
      <c r="M29" s="74">
        <f t="shared" si="0"/>
        <v>1.9E-3</v>
      </c>
      <c r="N29" s="89">
        <v>13</v>
      </c>
      <c r="O29" s="90" t="s">
        <v>64</v>
      </c>
      <c r="P29" s="74">
        <f t="shared" si="1"/>
        <v>1.2999999999999999E-3</v>
      </c>
    </row>
    <row r="30" spans="1:16">
      <c r="B30" s="89">
        <v>499.99900000000002</v>
      </c>
      <c r="C30" s="90" t="s">
        <v>107</v>
      </c>
      <c r="D30" s="118">
        <f t="shared" si="2"/>
        <v>2.4999950000000001E-5</v>
      </c>
      <c r="E30" s="91">
        <v>1.0710000000000001E-2</v>
      </c>
      <c r="F30" s="92">
        <v>4.8419999999999998E-2</v>
      </c>
      <c r="G30" s="88">
        <f t="shared" si="3"/>
        <v>5.9130000000000002E-2</v>
      </c>
      <c r="H30" s="89">
        <v>10</v>
      </c>
      <c r="I30" s="90" t="s">
        <v>64</v>
      </c>
      <c r="J30" s="74">
        <f t="shared" si="4"/>
        <v>1E-3</v>
      </c>
      <c r="K30" s="89">
        <v>19</v>
      </c>
      <c r="L30" s="90" t="s">
        <v>64</v>
      </c>
      <c r="M30" s="74">
        <f t="shared" si="0"/>
        <v>1.9E-3</v>
      </c>
      <c r="N30" s="89">
        <v>14</v>
      </c>
      <c r="O30" s="90" t="s">
        <v>64</v>
      </c>
      <c r="P30" s="74">
        <f t="shared" si="1"/>
        <v>1.4E-3</v>
      </c>
    </row>
    <row r="31" spans="1:16">
      <c r="B31" s="89">
        <v>549.99900000000002</v>
      </c>
      <c r="C31" s="90" t="s">
        <v>107</v>
      </c>
      <c r="D31" s="118">
        <f t="shared" si="2"/>
        <v>2.7499950000000001E-5</v>
      </c>
      <c r="E31" s="91">
        <v>1.123E-2</v>
      </c>
      <c r="F31" s="92">
        <v>5.0540000000000002E-2</v>
      </c>
      <c r="G31" s="88">
        <f t="shared" si="3"/>
        <v>6.1770000000000005E-2</v>
      </c>
      <c r="H31" s="89">
        <v>10</v>
      </c>
      <c r="I31" s="90" t="s">
        <v>64</v>
      </c>
      <c r="J31" s="74">
        <f t="shared" si="4"/>
        <v>1E-3</v>
      </c>
      <c r="K31" s="89">
        <v>20</v>
      </c>
      <c r="L31" s="90" t="s">
        <v>64</v>
      </c>
      <c r="M31" s="74">
        <f t="shared" si="0"/>
        <v>2E-3</v>
      </c>
      <c r="N31" s="89">
        <v>15</v>
      </c>
      <c r="O31" s="90" t="s">
        <v>64</v>
      </c>
      <c r="P31" s="74">
        <f t="shared" si="1"/>
        <v>1.5E-3</v>
      </c>
    </row>
    <row r="32" spans="1:16">
      <c r="B32" s="89">
        <v>599.99900000000002</v>
      </c>
      <c r="C32" s="90" t="s">
        <v>107</v>
      </c>
      <c r="D32" s="118">
        <f t="shared" si="2"/>
        <v>2.9999950000000001E-5</v>
      </c>
      <c r="E32" s="91">
        <v>1.1730000000000001E-2</v>
      </c>
      <c r="F32" s="92">
        <v>5.2540000000000003E-2</v>
      </c>
      <c r="G32" s="88">
        <f t="shared" si="3"/>
        <v>6.4270000000000008E-2</v>
      </c>
      <c r="H32" s="89">
        <v>11</v>
      </c>
      <c r="I32" s="90" t="s">
        <v>64</v>
      </c>
      <c r="J32" s="74">
        <f t="shared" si="4"/>
        <v>1.0999999999999998E-3</v>
      </c>
      <c r="K32" s="89">
        <v>21</v>
      </c>
      <c r="L32" s="90" t="s">
        <v>64</v>
      </c>
      <c r="M32" s="74">
        <f t="shared" si="0"/>
        <v>2.1000000000000003E-3</v>
      </c>
      <c r="N32" s="89">
        <v>15</v>
      </c>
      <c r="O32" s="90" t="s">
        <v>64</v>
      </c>
      <c r="P32" s="74">
        <f t="shared" si="1"/>
        <v>1.5E-3</v>
      </c>
    </row>
    <row r="33" spans="2:16">
      <c r="B33" s="89">
        <v>649.99900000000002</v>
      </c>
      <c r="C33" s="90" t="s">
        <v>107</v>
      </c>
      <c r="D33" s="118">
        <f t="shared" si="2"/>
        <v>3.249995E-5</v>
      </c>
      <c r="E33" s="91">
        <v>1.221E-2</v>
      </c>
      <c r="F33" s="92">
        <v>5.441E-2</v>
      </c>
      <c r="G33" s="88">
        <f t="shared" si="3"/>
        <v>6.6619999999999999E-2</v>
      </c>
      <c r="H33" s="89">
        <v>11</v>
      </c>
      <c r="I33" s="90" t="s">
        <v>64</v>
      </c>
      <c r="J33" s="74">
        <f t="shared" si="4"/>
        <v>1.0999999999999998E-3</v>
      </c>
      <c r="K33" s="89">
        <v>22</v>
      </c>
      <c r="L33" s="90" t="s">
        <v>64</v>
      </c>
      <c r="M33" s="74">
        <f t="shared" si="0"/>
        <v>2.1999999999999997E-3</v>
      </c>
      <c r="N33" s="89">
        <v>16</v>
      </c>
      <c r="O33" s="90" t="s">
        <v>64</v>
      </c>
      <c r="P33" s="74">
        <f t="shared" si="1"/>
        <v>1.6000000000000001E-3</v>
      </c>
    </row>
    <row r="34" spans="2:16">
      <c r="B34" s="89">
        <v>699.99900000000002</v>
      </c>
      <c r="C34" s="90" t="s">
        <v>107</v>
      </c>
      <c r="D34" s="118">
        <f t="shared" si="2"/>
        <v>3.499995E-5</v>
      </c>
      <c r="E34" s="91">
        <v>1.2670000000000001E-2</v>
      </c>
      <c r="F34" s="92">
        <v>5.6189999999999997E-2</v>
      </c>
      <c r="G34" s="88">
        <f t="shared" si="3"/>
        <v>6.8860000000000005E-2</v>
      </c>
      <c r="H34" s="89">
        <v>12</v>
      </c>
      <c r="I34" s="90" t="s">
        <v>64</v>
      </c>
      <c r="J34" s="74">
        <f t="shared" si="4"/>
        <v>1.2000000000000001E-3</v>
      </c>
      <c r="K34" s="89">
        <v>23</v>
      </c>
      <c r="L34" s="90" t="s">
        <v>64</v>
      </c>
      <c r="M34" s="74">
        <f t="shared" si="0"/>
        <v>2.3E-3</v>
      </c>
      <c r="N34" s="89">
        <v>17</v>
      </c>
      <c r="O34" s="90" t="s">
        <v>64</v>
      </c>
      <c r="P34" s="74">
        <f t="shared" si="1"/>
        <v>1.7000000000000001E-3</v>
      </c>
    </row>
    <row r="35" spans="2:16">
      <c r="B35" s="89">
        <v>799.99900000000002</v>
      </c>
      <c r="C35" s="90" t="s">
        <v>107</v>
      </c>
      <c r="D35" s="118">
        <f t="shared" si="2"/>
        <v>3.999995E-5</v>
      </c>
      <c r="E35" s="91">
        <v>1.355E-2</v>
      </c>
      <c r="F35" s="92">
        <v>5.9479999999999998E-2</v>
      </c>
      <c r="G35" s="88">
        <f t="shared" si="3"/>
        <v>7.3029999999999998E-2</v>
      </c>
      <c r="H35" s="89">
        <v>13</v>
      </c>
      <c r="I35" s="90" t="s">
        <v>64</v>
      </c>
      <c r="J35" s="74">
        <f t="shared" si="4"/>
        <v>1.2999999999999999E-3</v>
      </c>
      <c r="K35" s="89">
        <v>25</v>
      </c>
      <c r="L35" s="90" t="s">
        <v>64</v>
      </c>
      <c r="M35" s="74">
        <f t="shared" si="0"/>
        <v>2.5000000000000001E-3</v>
      </c>
      <c r="N35" s="89">
        <v>18</v>
      </c>
      <c r="O35" s="90" t="s">
        <v>64</v>
      </c>
      <c r="P35" s="74">
        <f t="shared" si="1"/>
        <v>1.8E-3</v>
      </c>
    </row>
    <row r="36" spans="2:16">
      <c r="B36" s="89">
        <v>899.99900000000002</v>
      </c>
      <c r="C36" s="90" t="s">
        <v>107</v>
      </c>
      <c r="D36" s="118">
        <f t="shared" si="2"/>
        <v>4.4999950000000006E-5</v>
      </c>
      <c r="E36" s="91">
        <v>1.4370000000000001E-2</v>
      </c>
      <c r="F36" s="92">
        <v>6.2469999999999998E-2</v>
      </c>
      <c r="G36" s="88">
        <f t="shared" si="3"/>
        <v>7.6839999999999992E-2</v>
      </c>
      <c r="H36" s="89">
        <v>13</v>
      </c>
      <c r="I36" s="90" t="s">
        <v>64</v>
      </c>
      <c r="J36" s="74">
        <f t="shared" si="4"/>
        <v>1.2999999999999999E-3</v>
      </c>
      <c r="K36" s="89">
        <v>26</v>
      </c>
      <c r="L36" s="90" t="s">
        <v>64</v>
      </c>
      <c r="M36" s="74">
        <f t="shared" si="0"/>
        <v>2.5999999999999999E-3</v>
      </c>
      <c r="N36" s="89">
        <v>19</v>
      </c>
      <c r="O36" s="90" t="s">
        <v>64</v>
      </c>
      <c r="P36" s="74">
        <f t="shared" si="1"/>
        <v>1.9E-3</v>
      </c>
    </row>
    <row r="37" spans="2:16">
      <c r="B37" s="89">
        <v>999.99900000000002</v>
      </c>
      <c r="C37" s="90" t="s">
        <v>107</v>
      </c>
      <c r="D37" s="118">
        <f t="shared" si="2"/>
        <v>4.9999950000000006E-5</v>
      </c>
      <c r="E37" s="91">
        <v>1.515E-2</v>
      </c>
      <c r="F37" s="92">
        <v>6.522E-2</v>
      </c>
      <c r="G37" s="88">
        <f t="shared" si="3"/>
        <v>8.0369999999999997E-2</v>
      </c>
      <c r="H37" s="89">
        <v>14</v>
      </c>
      <c r="I37" s="90" t="s">
        <v>64</v>
      </c>
      <c r="J37" s="74">
        <f t="shared" si="4"/>
        <v>1.4E-3</v>
      </c>
      <c r="K37" s="89">
        <v>27</v>
      </c>
      <c r="L37" s="90" t="s">
        <v>64</v>
      </c>
      <c r="M37" s="74">
        <f t="shared" si="0"/>
        <v>2.7000000000000001E-3</v>
      </c>
      <c r="N37" s="89">
        <v>20</v>
      </c>
      <c r="O37" s="90" t="s">
        <v>64</v>
      </c>
      <c r="P37" s="74">
        <f t="shared" si="1"/>
        <v>2E-3</v>
      </c>
    </row>
    <row r="38" spans="2:16">
      <c r="B38" s="89">
        <v>1.1000000000000001</v>
      </c>
      <c r="C38" s="93" t="s">
        <v>63</v>
      </c>
      <c r="D38" s="118">
        <f t="shared" ref="D38:D101" si="5">B38/1000/$C$5</f>
        <v>5.5000000000000002E-5</v>
      </c>
      <c r="E38" s="91">
        <v>1.5890000000000001E-2</v>
      </c>
      <c r="F38" s="92">
        <v>6.7760000000000001E-2</v>
      </c>
      <c r="G38" s="88">
        <f t="shared" si="3"/>
        <v>8.3650000000000002E-2</v>
      </c>
      <c r="H38" s="89">
        <v>15</v>
      </c>
      <c r="I38" s="90" t="s">
        <v>64</v>
      </c>
      <c r="J38" s="74">
        <f t="shared" si="4"/>
        <v>1.5E-3</v>
      </c>
      <c r="K38" s="89">
        <v>29</v>
      </c>
      <c r="L38" s="90" t="s">
        <v>64</v>
      </c>
      <c r="M38" s="74">
        <f t="shared" si="0"/>
        <v>2.9000000000000002E-3</v>
      </c>
      <c r="N38" s="89">
        <v>21</v>
      </c>
      <c r="O38" s="90" t="s">
        <v>64</v>
      </c>
      <c r="P38" s="74">
        <f t="shared" si="1"/>
        <v>2.1000000000000003E-3</v>
      </c>
    </row>
    <row r="39" spans="2:16">
      <c r="B39" s="89">
        <v>1.2</v>
      </c>
      <c r="C39" s="90" t="s">
        <v>63</v>
      </c>
      <c r="D39" s="118">
        <f t="shared" si="5"/>
        <v>5.9999999999999995E-5</v>
      </c>
      <c r="E39" s="91">
        <v>1.6590000000000001E-2</v>
      </c>
      <c r="F39" s="92">
        <v>7.0120000000000002E-2</v>
      </c>
      <c r="G39" s="88">
        <f t="shared" si="3"/>
        <v>8.6710000000000009E-2</v>
      </c>
      <c r="H39" s="89">
        <v>16</v>
      </c>
      <c r="I39" s="90" t="s">
        <v>64</v>
      </c>
      <c r="J39" s="74">
        <f t="shared" si="4"/>
        <v>1.6000000000000001E-3</v>
      </c>
      <c r="K39" s="89">
        <v>30</v>
      </c>
      <c r="L39" s="90" t="s">
        <v>64</v>
      </c>
      <c r="M39" s="74">
        <f t="shared" si="0"/>
        <v>3.0000000000000001E-3</v>
      </c>
      <c r="N39" s="89">
        <v>22</v>
      </c>
      <c r="O39" s="90" t="s">
        <v>64</v>
      </c>
      <c r="P39" s="74">
        <f t="shared" si="1"/>
        <v>2.1999999999999997E-3</v>
      </c>
    </row>
    <row r="40" spans="2:16">
      <c r="B40" s="89">
        <v>1.3</v>
      </c>
      <c r="C40" s="90" t="s">
        <v>63</v>
      </c>
      <c r="D40" s="118">
        <f t="shared" si="5"/>
        <v>6.4999999999999994E-5</v>
      </c>
      <c r="E40" s="91">
        <v>1.7270000000000001E-2</v>
      </c>
      <c r="F40" s="92">
        <v>7.2319999999999995E-2</v>
      </c>
      <c r="G40" s="88">
        <f t="shared" si="3"/>
        <v>8.9590000000000003E-2</v>
      </c>
      <c r="H40" s="89">
        <v>17</v>
      </c>
      <c r="I40" s="90" t="s">
        <v>64</v>
      </c>
      <c r="J40" s="74">
        <f t="shared" si="4"/>
        <v>1.7000000000000001E-3</v>
      </c>
      <c r="K40" s="89">
        <v>31</v>
      </c>
      <c r="L40" s="90" t="s">
        <v>64</v>
      </c>
      <c r="M40" s="74">
        <f t="shared" si="0"/>
        <v>3.0999999999999999E-3</v>
      </c>
      <c r="N40" s="89">
        <v>23</v>
      </c>
      <c r="O40" s="90" t="s">
        <v>64</v>
      </c>
      <c r="P40" s="74">
        <f t="shared" si="1"/>
        <v>2.3E-3</v>
      </c>
    </row>
    <row r="41" spans="2:16">
      <c r="B41" s="89">
        <v>1.4</v>
      </c>
      <c r="C41" s="90" t="s">
        <v>63</v>
      </c>
      <c r="D41" s="118">
        <f t="shared" si="5"/>
        <v>6.9999999999999994E-5</v>
      </c>
      <c r="E41" s="91">
        <v>1.7919999999999998E-2</v>
      </c>
      <c r="F41" s="92">
        <v>7.4389999999999998E-2</v>
      </c>
      <c r="G41" s="88">
        <f t="shared" si="3"/>
        <v>9.2310000000000003E-2</v>
      </c>
      <c r="H41" s="89">
        <v>17</v>
      </c>
      <c r="I41" s="90" t="s">
        <v>64</v>
      </c>
      <c r="J41" s="74">
        <f t="shared" si="4"/>
        <v>1.7000000000000001E-3</v>
      </c>
      <c r="K41" s="89">
        <v>33</v>
      </c>
      <c r="L41" s="90" t="s">
        <v>64</v>
      </c>
      <c r="M41" s="74">
        <f t="shared" si="0"/>
        <v>3.3E-3</v>
      </c>
      <c r="N41" s="89">
        <v>24</v>
      </c>
      <c r="O41" s="90" t="s">
        <v>64</v>
      </c>
      <c r="P41" s="74">
        <f t="shared" si="1"/>
        <v>2.4000000000000002E-3</v>
      </c>
    </row>
    <row r="42" spans="2:16">
      <c r="B42" s="89">
        <v>1.5</v>
      </c>
      <c r="C42" s="90" t="s">
        <v>63</v>
      </c>
      <c r="D42" s="118">
        <f t="shared" si="5"/>
        <v>7.5000000000000007E-5</v>
      </c>
      <c r="E42" s="91">
        <v>1.8550000000000001E-2</v>
      </c>
      <c r="F42" s="92">
        <v>7.6340000000000005E-2</v>
      </c>
      <c r="G42" s="88">
        <f t="shared" si="3"/>
        <v>9.4890000000000002E-2</v>
      </c>
      <c r="H42" s="89">
        <v>18</v>
      </c>
      <c r="I42" s="90" t="s">
        <v>64</v>
      </c>
      <c r="J42" s="74">
        <f t="shared" si="4"/>
        <v>1.8E-3</v>
      </c>
      <c r="K42" s="89">
        <v>34</v>
      </c>
      <c r="L42" s="90" t="s">
        <v>64</v>
      </c>
      <c r="M42" s="74">
        <f t="shared" si="0"/>
        <v>3.4000000000000002E-3</v>
      </c>
      <c r="N42" s="89">
        <v>25</v>
      </c>
      <c r="O42" s="90" t="s">
        <v>64</v>
      </c>
      <c r="P42" s="74">
        <f t="shared" si="1"/>
        <v>2.5000000000000001E-3</v>
      </c>
    </row>
    <row r="43" spans="2:16">
      <c r="B43" s="89">
        <v>1.6</v>
      </c>
      <c r="C43" s="90" t="s">
        <v>63</v>
      </c>
      <c r="D43" s="118">
        <f t="shared" si="5"/>
        <v>8.0000000000000007E-5</v>
      </c>
      <c r="E43" s="91">
        <v>1.916E-2</v>
      </c>
      <c r="F43" s="92">
        <v>7.8179999999999999E-2</v>
      </c>
      <c r="G43" s="88">
        <f t="shared" si="3"/>
        <v>9.7339999999999996E-2</v>
      </c>
      <c r="H43" s="89">
        <v>19</v>
      </c>
      <c r="I43" s="90" t="s">
        <v>64</v>
      </c>
      <c r="J43" s="74">
        <f t="shared" si="4"/>
        <v>1.9E-3</v>
      </c>
      <c r="K43" s="89">
        <v>35</v>
      </c>
      <c r="L43" s="90" t="s">
        <v>64</v>
      </c>
      <c r="M43" s="74">
        <f t="shared" si="0"/>
        <v>3.5000000000000005E-3</v>
      </c>
      <c r="N43" s="89">
        <v>26</v>
      </c>
      <c r="O43" s="90" t="s">
        <v>64</v>
      </c>
      <c r="P43" s="74">
        <f t="shared" si="1"/>
        <v>2.5999999999999999E-3</v>
      </c>
    </row>
    <row r="44" spans="2:16">
      <c r="B44" s="89">
        <v>1.7</v>
      </c>
      <c r="C44" s="90" t="s">
        <v>63</v>
      </c>
      <c r="D44" s="118">
        <f t="shared" si="5"/>
        <v>8.4999999999999993E-5</v>
      </c>
      <c r="E44" s="91">
        <v>1.975E-2</v>
      </c>
      <c r="F44" s="92">
        <v>7.9930000000000001E-2</v>
      </c>
      <c r="G44" s="88">
        <f t="shared" si="3"/>
        <v>9.9680000000000005E-2</v>
      </c>
      <c r="H44" s="89">
        <v>20</v>
      </c>
      <c r="I44" s="90" t="s">
        <v>64</v>
      </c>
      <c r="J44" s="74">
        <f t="shared" si="4"/>
        <v>2E-3</v>
      </c>
      <c r="K44" s="89">
        <v>36</v>
      </c>
      <c r="L44" s="90" t="s">
        <v>64</v>
      </c>
      <c r="M44" s="74">
        <f t="shared" si="0"/>
        <v>3.5999999999999999E-3</v>
      </c>
      <c r="N44" s="89">
        <v>26</v>
      </c>
      <c r="O44" s="90" t="s">
        <v>64</v>
      </c>
      <c r="P44" s="74">
        <f t="shared" si="1"/>
        <v>2.5999999999999999E-3</v>
      </c>
    </row>
    <row r="45" spans="2:16">
      <c r="B45" s="89">
        <v>1.8</v>
      </c>
      <c r="C45" s="90" t="s">
        <v>63</v>
      </c>
      <c r="D45" s="118">
        <f t="shared" si="5"/>
        <v>8.9999999999999992E-5</v>
      </c>
      <c r="E45" s="91">
        <v>2.0320000000000001E-2</v>
      </c>
      <c r="F45" s="92">
        <v>8.158E-2</v>
      </c>
      <c r="G45" s="88">
        <f t="shared" si="3"/>
        <v>0.1019</v>
      </c>
      <c r="H45" s="89">
        <v>20</v>
      </c>
      <c r="I45" s="90" t="s">
        <v>64</v>
      </c>
      <c r="J45" s="74">
        <f t="shared" si="4"/>
        <v>2E-3</v>
      </c>
      <c r="K45" s="89">
        <v>38</v>
      </c>
      <c r="L45" s="90" t="s">
        <v>64</v>
      </c>
      <c r="M45" s="74">
        <f t="shared" si="0"/>
        <v>3.8E-3</v>
      </c>
      <c r="N45" s="89">
        <v>27</v>
      </c>
      <c r="O45" s="90" t="s">
        <v>64</v>
      </c>
      <c r="P45" s="74">
        <f t="shared" si="1"/>
        <v>2.7000000000000001E-3</v>
      </c>
    </row>
    <row r="46" spans="2:16">
      <c r="B46" s="89">
        <v>2</v>
      </c>
      <c r="C46" s="90" t="s">
        <v>63</v>
      </c>
      <c r="D46" s="118">
        <f t="shared" si="5"/>
        <v>1E-4</v>
      </c>
      <c r="E46" s="91">
        <v>2.1420000000000002E-2</v>
      </c>
      <c r="F46" s="92">
        <v>8.4669999999999995E-2</v>
      </c>
      <c r="G46" s="88">
        <f t="shared" si="3"/>
        <v>0.10608999999999999</v>
      </c>
      <c r="H46" s="89">
        <v>22</v>
      </c>
      <c r="I46" s="90" t="s">
        <v>64</v>
      </c>
      <c r="J46" s="74">
        <f t="shared" si="4"/>
        <v>2.1999999999999997E-3</v>
      </c>
      <c r="K46" s="89">
        <v>40</v>
      </c>
      <c r="L46" s="90" t="s">
        <v>64</v>
      </c>
      <c r="M46" s="74">
        <f t="shared" si="0"/>
        <v>4.0000000000000001E-3</v>
      </c>
      <c r="N46" s="89">
        <v>29</v>
      </c>
      <c r="O46" s="90" t="s">
        <v>64</v>
      </c>
      <c r="P46" s="74">
        <f t="shared" si="1"/>
        <v>2.9000000000000002E-3</v>
      </c>
    </row>
    <row r="47" spans="2:16">
      <c r="B47" s="89">
        <v>2.25</v>
      </c>
      <c r="C47" s="90" t="s">
        <v>63</v>
      </c>
      <c r="D47" s="118">
        <f t="shared" si="5"/>
        <v>1.125E-4</v>
      </c>
      <c r="E47" s="91">
        <v>2.2720000000000001E-2</v>
      </c>
      <c r="F47" s="92">
        <v>8.8150000000000006E-2</v>
      </c>
      <c r="G47" s="88">
        <f t="shared" si="3"/>
        <v>0.11087000000000001</v>
      </c>
      <c r="H47" s="89">
        <v>23</v>
      </c>
      <c r="I47" s="90" t="s">
        <v>64</v>
      </c>
      <c r="J47" s="74">
        <f t="shared" si="4"/>
        <v>2.3E-3</v>
      </c>
      <c r="K47" s="89">
        <v>42</v>
      </c>
      <c r="L47" s="90" t="s">
        <v>64</v>
      </c>
      <c r="M47" s="74">
        <f t="shared" si="0"/>
        <v>4.2000000000000006E-3</v>
      </c>
      <c r="N47" s="89">
        <v>31</v>
      </c>
      <c r="O47" s="90" t="s">
        <v>64</v>
      </c>
      <c r="P47" s="74">
        <f t="shared" si="1"/>
        <v>3.0999999999999999E-3</v>
      </c>
    </row>
    <row r="48" spans="2:16">
      <c r="B48" s="89">
        <v>2.5</v>
      </c>
      <c r="C48" s="90" t="s">
        <v>63</v>
      </c>
      <c r="D48" s="118">
        <f t="shared" si="5"/>
        <v>1.25E-4</v>
      </c>
      <c r="E48" s="91">
        <v>2.3949999999999999E-2</v>
      </c>
      <c r="F48" s="92">
        <v>9.1300000000000006E-2</v>
      </c>
      <c r="G48" s="88">
        <f t="shared" si="3"/>
        <v>0.11525000000000001</v>
      </c>
      <c r="H48" s="89">
        <v>25</v>
      </c>
      <c r="I48" s="90" t="s">
        <v>64</v>
      </c>
      <c r="J48" s="74">
        <f t="shared" si="4"/>
        <v>2.5000000000000001E-3</v>
      </c>
      <c r="K48" s="89">
        <v>45</v>
      </c>
      <c r="L48" s="90" t="s">
        <v>64</v>
      </c>
      <c r="M48" s="74">
        <f t="shared" si="0"/>
        <v>4.4999999999999997E-3</v>
      </c>
      <c r="N48" s="89">
        <v>33</v>
      </c>
      <c r="O48" s="90" t="s">
        <v>64</v>
      </c>
      <c r="P48" s="74">
        <f t="shared" si="1"/>
        <v>3.3E-3</v>
      </c>
    </row>
    <row r="49" spans="2:16">
      <c r="B49" s="89">
        <v>2.75</v>
      </c>
      <c r="C49" s="90" t="s">
        <v>63</v>
      </c>
      <c r="D49" s="118">
        <f t="shared" si="5"/>
        <v>1.3749999999999998E-4</v>
      </c>
      <c r="E49" s="91">
        <v>2.512E-2</v>
      </c>
      <c r="F49" s="92">
        <v>9.4159999999999994E-2</v>
      </c>
      <c r="G49" s="88">
        <f t="shared" si="3"/>
        <v>0.11928</v>
      </c>
      <c r="H49" s="89">
        <v>27</v>
      </c>
      <c r="I49" s="90" t="s">
        <v>64</v>
      </c>
      <c r="J49" s="74">
        <f t="shared" si="4"/>
        <v>2.7000000000000001E-3</v>
      </c>
      <c r="K49" s="89">
        <v>48</v>
      </c>
      <c r="L49" s="90" t="s">
        <v>64</v>
      </c>
      <c r="M49" s="74">
        <f t="shared" si="0"/>
        <v>4.8000000000000004E-3</v>
      </c>
      <c r="N49" s="89">
        <v>35</v>
      </c>
      <c r="O49" s="90" t="s">
        <v>64</v>
      </c>
      <c r="P49" s="74">
        <f t="shared" si="1"/>
        <v>3.5000000000000005E-3</v>
      </c>
    </row>
    <row r="50" spans="2:16">
      <c r="B50" s="89">
        <v>3</v>
      </c>
      <c r="C50" s="90" t="s">
        <v>63</v>
      </c>
      <c r="D50" s="118">
        <f t="shared" si="5"/>
        <v>1.5000000000000001E-4</v>
      </c>
      <c r="E50" s="91">
        <v>2.623E-2</v>
      </c>
      <c r="F50" s="92">
        <v>9.6780000000000005E-2</v>
      </c>
      <c r="G50" s="88">
        <f t="shared" si="3"/>
        <v>0.12301000000000001</v>
      </c>
      <c r="H50" s="89">
        <v>28</v>
      </c>
      <c r="I50" s="90" t="s">
        <v>64</v>
      </c>
      <c r="J50" s="74">
        <f t="shared" si="4"/>
        <v>2.8E-3</v>
      </c>
      <c r="K50" s="89">
        <v>50</v>
      </c>
      <c r="L50" s="90" t="s">
        <v>64</v>
      </c>
      <c r="M50" s="74">
        <f t="shared" si="0"/>
        <v>5.0000000000000001E-3</v>
      </c>
      <c r="N50" s="89">
        <v>37</v>
      </c>
      <c r="O50" s="90" t="s">
        <v>64</v>
      </c>
      <c r="P50" s="74">
        <f t="shared" si="1"/>
        <v>3.6999999999999997E-3</v>
      </c>
    </row>
    <row r="51" spans="2:16">
      <c r="B51" s="89">
        <v>3.25</v>
      </c>
      <c r="C51" s="90" t="s">
        <v>63</v>
      </c>
      <c r="D51" s="118">
        <f t="shared" si="5"/>
        <v>1.6249999999999999E-4</v>
      </c>
      <c r="E51" s="91">
        <v>2.7310000000000001E-2</v>
      </c>
      <c r="F51" s="92">
        <v>9.919E-2</v>
      </c>
      <c r="G51" s="88">
        <f t="shared" si="3"/>
        <v>0.1265</v>
      </c>
      <c r="H51" s="89">
        <v>30</v>
      </c>
      <c r="I51" s="90" t="s">
        <v>64</v>
      </c>
      <c r="J51" s="74">
        <f t="shared" si="4"/>
        <v>3.0000000000000001E-3</v>
      </c>
      <c r="K51" s="89">
        <v>52</v>
      </c>
      <c r="L51" s="90" t="s">
        <v>64</v>
      </c>
      <c r="M51" s="74">
        <f t="shared" si="0"/>
        <v>5.1999999999999998E-3</v>
      </c>
      <c r="N51" s="89">
        <v>38</v>
      </c>
      <c r="O51" s="90" t="s">
        <v>64</v>
      </c>
      <c r="P51" s="74">
        <f t="shared" si="1"/>
        <v>3.8E-3</v>
      </c>
    </row>
    <row r="52" spans="2:16">
      <c r="B52" s="89">
        <v>3.5</v>
      </c>
      <c r="C52" s="90" t="s">
        <v>63</v>
      </c>
      <c r="D52" s="118">
        <f t="shared" si="5"/>
        <v>1.75E-4</v>
      </c>
      <c r="E52" s="91">
        <v>2.8340000000000001E-2</v>
      </c>
      <c r="F52" s="92">
        <v>0.1014</v>
      </c>
      <c r="G52" s="88">
        <f t="shared" si="3"/>
        <v>0.12973999999999999</v>
      </c>
      <c r="H52" s="89">
        <v>32</v>
      </c>
      <c r="I52" s="90" t="s">
        <v>64</v>
      </c>
      <c r="J52" s="74">
        <f t="shared" si="4"/>
        <v>3.2000000000000002E-3</v>
      </c>
      <c r="K52" s="89">
        <v>55</v>
      </c>
      <c r="L52" s="90" t="s">
        <v>64</v>
      </c>
      <c r="M52" s="74">
        <f t="shared" si="0"/>
        <v>5.4999999999999997E-3</v>
      </c>
      <c r="N52" s="89">
        <v>40</v>
      </c>
      <c r="O52" s="90" t="s">
        <v>64</v>
      </c>
      <c r="P52" s="74">
        <f t="shared" si="1"/>
        <v>4.0000000000000001E-3</v>
      </c>
    </row>
    <row r="53" spans="2:16">
      <c r="B53" s="89">
        <v>3.75</v>
      </c>
      <c r="C53" s="90" t="s">
        <v>63</v>
      </c>
      <c r="D53" s="118">
        <f t="shared" si="5"/>
        <v>1.875E-4</v>
      </c>
      <c r="E53" s="91">
        <v>2.9329999999999998E-2</v>
      </c>
      <c r="F53" s="92">
        <v>0.10349999999999999</v>
      </c>
      <c r="G53" s="88">
        <f t="shared" si="3"/>
        <v>0.13283</v>
      </c>
      <c r="H53" s="89">
        <v>33</v>
      </c>
      <c r="I53" s="90" t="s">
        <v>64</v>
      </c>
      <c r="J53" s="74">
        <f t="shared" si="4"/>
        <v>3.3E-3</v>
      </c>
      <c r="K53" s="89">
        <v>57</v>
      </c>
      <c r="L53" s="90" t="s">
        <v>64</v>
      </c>
      <c r="M53" s="74">
        <f t="shared" si="0"/>
        <v>5.7000000000000002E-3</v>
      </c>
      <c r="N53" s="89">
        <v>42</v>
      </c>
      <c r="O53" s="90" t="s">
        <v>64</v>
      </c>
      <c r="P53" s="74">
        <f t="shared" si="1"/>
        <v>4.2000000000000006E-3</v>
      </c>
    </row>
    <row r="54" spans="2:16">
      <c r="B54" s="89">
        <v>4</v>
      </c>
      <c r="C54" s="90" t="s">
        <v>63</v>
      </c>
      <c r="D54" s="118">
        <f t="shared" si="5"/>
        <v>2.0000000000000001E-4</v>
      </c>
      <c r="E54" s="91">
        <v>3.0290000000000001E-2</v>
      </c>
      <c r="F54" s="92">
        <v>0.10539999999999999</v>
      </c>
      <c r="G54" s="88">
        <f t="shared" si="3"/>
        <v>0.13569000000000001</v>
      </c>
      <c r="H54" s="89">
        <v>35</v>
      </c>
      <c r="I54" s="90" t="s">
        <v>64</v>
      </c>
      <c r="J54" s="74">
        <f t="shared" si="4"/>
        <v>3.5000000000000005E-3</v>
      </c>
      <c r="K54" s="89">
        <v>59</v>
      </c>
      <c r="L54" s="90" t="s">
        <v>64</v>
      </c>
      <c r="M54" s="74">
        <f t="shared" si="0"/>
        <v>5.8999999999999999E-3</v>
      </c>
      <c r="N54" s="89">
        <v>43</v>
      </c>
      <c r="O54" s="90" t="s">
        <v>64</v>
      </c>
      <c r="P54" s="74">
        <f t="shared" si="1"/>
        <v>4.3E-3</v>
      </c>
    </row>
    <row r="55" spans="2:16">
      <c r="B55" s="89">
        <v>4.5</v>
      </c>
      <c r="C55" s="90" t="s">
        <v>63</v>
      </c>
      <c r="D55" s="118">
        <f t="shared" si="5"/>
        <v>2.2499999999999999E-4</v>
      </c>
      <c r="E55" s="91">
        <v>3.2129999999999999E-2</v>
      </c>
      <c r="F55" s="92">
        <v>0.109</v>
      </c>
      <c r="G55" s="88">
        <f t="shared" si="3"/>
        <v>0.14113000000000001</v>
      </c>
      <c r="H55" s="89">
        <v>38</v>
      </c>
      <c r="I55" s="90" t="s">
        <v>64</v>
      </c>
      <c r="J55" s="74">
        <f t="shared" si="4"/>
        <v>3.8E-3</v>
      </c>
      <c r="K55" s="89">
        <v>64</v>
      </c>
      <c r="L55" s="90" t="s">
        <v>64</v>
      </c>
      <c r="M55" s="74">
        <f t="shared" si="0"/>
        <v>6.4000000000000003E-3</v>
      </c>
      <c r="N55" s="89">
        <v>47</v>
      </c>
      <c r="O55" s="90" t="s">
        <v>64</v>
      </c>
      <c r="P55" s="74">
        <f t="shared" si="1"/>
        <v>4.7000000000000002E-3</v>
      </c>
    </row>
    <row r="56" spans="2:16">
      <c r="B56" s="89">
        <v>5</v>
      </c>
      <c r="C56" s="90" t="s">
        <v>63</v>
      </c>
      <c r="D56" s="118">
        <f t="shared" si="5"/>
        <v>2.5000000000000001E-4</v>
      </c>
      <c r="E56" s="91">
        <v>3.3869999999999997E-2</v>
      </c>
      <c r="F56" s="92">
        <v>0.11210000000000001</v>
      </c>
      <c r="G56" s="88">
        <f t="shared" si="3"/>
        <v>0.14596999999999999</v>
      </c>
      <c r="H56" s="89">
        <v>40</v>
      </c>
      <c r="I56" s="90" t="s">
        <v>64</v>
      </c>
      <c r="J56" s="74">
        <f t="shared" si="4"/>
        <v>4.0000000000000001E-3</v>
      </c>
      <c r="K56" s="89">
        <v>68</v>
      </c>
      <c r="L56" s="90" t="s">
        <v>64</v>
      </c>
      <c r="M56" s="74">
        <f t="shared" si="0"/>
        <v>6.8000000000000005E-3</v>
      </c>
      <c r="N56" s="89">
        <v>50</v>
      </c>
      <c r="O56" s="90" t="s">
        <v>64</v>
      </c>
      <c r="P56" s="74">
        <f t="shared" si="1"/>
        <v>5.0000000000000001E-3</v>
      </c>
    </row>
    <row r="57" spans="2:16">
      <c r="B57" s="89">
        <v>5.5</v>
      </c>
      <c r="C57" s="90" t="s">
        <v>63</v>
      </c>
      <c r="D57" s="118">
        <f t="shared" si="5"/>
        <v>2.7499999999999996E-4</v>
      </c>
      <c r="E57" s="91">
        <v>3.5520000000000003E-2</v>
      </c>
      <c r="F57" s="92">
        <v>0.1148</v>
      </c>
      <c r="G57" s="88">
        <f t="shared" si="3"/>
        <v>0.15032000000000001</v>
      </c>
      <c r="H57" s="89">
        <v>43</v>
      </c>
      <c r="I57" s="90" t="s">
        <v>64</v>
      </c>
      <c r="J57" s="74">
        <f t="shared" si="4"/>
        <v>4.3E-3</v>
      </c>
      <c r="K57" s="89">
        <v>72</v>
      </c>
      <c r="L57" s="90" t="s">
        <v>64</v>
      </c>
      <c r="M57" s="74">
        <f t="shared" si="0"/>
        <v>7.1999999999999998E-3</v>
      </c>
      <c r="N57" s="89">
        <v>53</v>
      </c>
      <c r="O57" s="90" t="s">
        <v>64</v>
      </c>
      <c r="P57" s="74">
        <f t="shared" si="1"/>
        <v>5.3E-3</v>
      </c>
    </row>
    <row r="58" spans="2:16">
      <c r="B58" s="89">
        <v>6</v>
      </c>
      <c r="C58" s="90" t="s">
        <v>63</v>
      </c>
      <c r="D58" s="118">
        <f t="shared" si="5"/>
        <v>3.0000000000000003E-4</v>
      </c>
      <c r="E58" s="91">
        <v>3.7100000000000001E-2</v>
      </c>
      <c r="F58" s="92">
        <v>0.1174</v>
      </c>
      <c r="G58" s="88">
        <f t="shared" si="3"/>
        <v>0.1545</v>
      </c>
      <c r="H58" s="89">
        <v>46</v>
      </c>
      <c r="I58" s="90" t="s">
        <v>64</v>
      </c>
      <c r="J58" s="74">
        <f t="shared" si="4"/>
        <v>4.5999999999999999E-3</v>
      </c>
      <c r="K58" s="89">
        <v>76</v>
      </c>
      <c r="L58" s="90" t="s">
        <v>64</v>
      </c>
      <c r="M58" s="74">
        <f t="shared" si="0"/>
        <v>7.6E-3</v>
      </c>
      <c r="N58" s="89">
        <v>56</v>
      </c>
      <c r="O58" s="90" t="s">
        <v>64</v>
      </c>
      <c r="P58" s="74">
        <f t="shared" si="1"/>
        <v>5.5999999999999999E-3</v>
      </c>
    </row>
    <row r="59" spans="2:16">
      <c r="B59" s="89">
        <v>6.5</v>
      </c>
      <c r="C59" s="90" t="s">
        <v>63</v>
      </c>
      <c r="D59" s="118">
        <f t="shared" si="5"/>
        <v>3.2499999999999999E-4</v>
      </c>
      <c r="E59" s="91">
        <v>3.8620000000000002E-2</v>
      </c>
      <c r="F59" s="92">
        <v>0.1196</v>
      </c>
      <c r="G59" s="88">
        <f t="shared" si="3"/>
        <v>0.15822</v>
      </c>
      <c r="H59" s="89">
        <v>49</v>
      </c>
      <c r="I59" s="90" t="s">
        <v>64</v>
      </c>
      <c r="J59" s="74">
        <f t="shared" si="4"/>
        <v>4.8999999999999998E-3</v>
      </c>
      <c r="K59" s="89">
        <v>80</v>
      </c>
      <c r="L59" s="90" t="s">
        <v>64</v>
      </c>
      <c r="M59" s="74">
        <f t="shared" si="0"/>
        <v>8.0000000000000002E-3</v>
      </c>
      <c r="N59" s="89">
        <v>59</v>
      </c>
      <c r="O59" s="90" t="s">
        <v>64</v>
      </c>
      <c r="P59" s="74">
        <f t="shared" si="1"/>
        <v>5.8999999999999999E-3</v>
      </c>
    </row>
    <row r="60" spans="2:16">
      <c r="B60" s="89">
        <v>7</v>
      </c>
      <c r="C60" s="90" t="s">
        <v>63</v>
      </c>
      <c r="D60" s="118">
        <f t="shared" si="5"/>
        <v>3.5E-4</v>
      </c>
      <c r="E60" s="91">
        <v>4.0070000000000001E-2</v>
      </c>
      <c r="F60" s="92">
        <v>0.1217</v>
      </c>
      <c r="G60" s="88">
        <f t="shared" si="3"/>
        <v>0.16177</v>
      </c>
      <c r="H60" s="89">
        <v>52</v>
      </c>
      <c r="I60" s="90" t="s">
        <v>64</v>
      </c>
      <c r="J60" s="74">
        <f t="shared" si="4"/>
        <v>5.1999999999999998E-3</v>
      </c>
      <c r="K60" s="89">
        <v>84</v>
      </c>
      <c r="L60" s="90" t="s">
        <v>64</v>
      </c>
      <c r="M60" s="74">
        <f t="shared" si="0"/>
        <v>8.4000000000000012E-3</v>
      </c>
      <c r="N60" s="89">
        <v>62</v>
      </c>
      <c r="O60" s="90" t="s">
        <v>64</v>
      </c>
      <c r="P60" s="74">
        <f t="shared" si="1"/>
        <v>6.1999999999999998E-3</v>
      </c>
    </row>
    <row r="61" spans="2:16">
      <c r="B61" s="89">
        <v>8</v>
      </c>
      <c r="C61" s="90" t="s">
        <v>63</v>
      </c>
      <c r="D61" s="118">
        <f t="shared" si="5"/>
        <v>4.0000000000000002E-4</v>
      </c>
      <c r="E61" s="91">
        <v>4.2840000000000003E-2</v>
      </c>
      <c r="F61" s="92">
        <v>0.12529999999999999</v>
      </c>
      <c r="G61" s="88">
        <f t="shared" si="3"/>
        <v>0.16814000000000001</v>
      </c>
      <c r="H61" s="89">
        <v>57</v>
      </c>
      <c r="I61" s="90" t="s">
        <v>64</v>
      </c>
      <c r="J61" s="74">
        <f t="shared" si="4"/>
        <v>5.7000000000000002E-3</v>
      </c>
      <c r="K61" s="89">
        <v>92</v>
      </c>
      <c r="L61" s="90" t="s">
        <v>64</v>
      </c>
      <c r="M61" s="74">
        <f t="shared" si="0"/>
        <v>9.1999999999999998E-3</v>
      </c>
      <c r="N61" s="89">
        <v>68</v>
      </c>
      <c r="O61" s="90" t="s">
        <v>64</v>
      </c>
      <c r="P61" s="74">
        <f t="shared" si="1"/>
        <v>6.8000000000000005E-3</v>
      </c>
    </row>
    <row r="62" spans="2:16">
      <c r="B62" s="89">
        <v>9</v>
      </c>
      <c r="C62" s="90" t="s">
        <v>63</v>
      </c>
      <c r="D62" s="118">
        <f t="shared" si="5"/>
        <v>4.4999999999999999E-4</v>
      </c>
      <c r="E62" s="91">
        <v>4.5440000000000001E-2</v>
      </c>
      <c r="F62" s="92">
        <v>0.12839999999999999</v>
      </c>
      <c r="G62" s="88">
        <f t="shared" si="3"/>
        <v>0.17383999999999999</v>
      </c>
      <c r="H62" s="89">
        <v>63</v>
      </c>
      <c r="I62" s="90" t="s">
        <v>64</v>
      </c>
      <c r="J62" s="74">
        <f t="shared" si="4"/>
        <v>6.3E-3</v>
      </c>
      <c r="K62" s="89">
        <v>99</v>
      </c>
      <c r="L62" s="90" t="s">
        <v>64</v>
      </c>
      <c r="M62" s="74">
        <f t="shared" si="0"/>
        <v>9.9000000000000008E-3</v>
      </c>
      <c r="N62" s="89">
        <v>73</v>
      </c>
      <c r="O62" s="90" t="s">
        <v>64</v>
      </c>
      <c r="P62" s="74">
        <f t="shared" si="1"/>
        <v>7.2999999999999992E-3</v>
      </c>
    </row>
    <row r="63" spans="2:16">
      <c r="B63" s="89">
        <v>10</v>
      </c>
      <c r="C63" s="90" t="s">
        <v>63</v>
      </c>
      <c r="D63" s="118">
        <f t="shared" si="5"/>
        <v>5.0000000000000001E-4</v>
      </c>
      <c r="E63" s="91">
        <v>4.7899999999999998E-2</v>
      </c>
      <c r="F63" s="92">
        <v>0.13100000000000001</v>
      </c>
      <c r="G63" s="88">
        <f t="shared" si="3"/>
        <v>0.1789</v>
      </c>
      <c r="H63" s="89">
        <v>68</v>
      </c>
      <c r="I63" s="90" t="s">
        <v>64</v>
      </c>
      <c r="J63" s="74">
        <f t="shared" si="4"/>
        <v>6.8000000000000005E-3</v>
      </c>
      <c r="K63" s="89">
        <v>107</v>
      </c>
      <c r="L63" s="90" t="s">
        <v>64</v>
      </c>
      <c r="M63" s="74">
        <f t="shared" si="0"/>
        <v>1.0699999999999999E-2</v>
      </c>
      <c r="N63" s="89">
        <v>79</v>
      </c>
      <c r="O63" s="90" t="s">
        <v>64</v>
      </c>
      <c r="P63" s="74">
        <f t="shared" si="1"/>
        <v>7.9000000000000008E-3</v>
      </c>
    </row>
    <row r="64" spans="2:16">
      <c r="B64" s="89">
        <v>11</v>
      </c>
      <c r="C64" s="90" t="s">
        <v>63</v>
      </c>
      <c r="D64" s="118">
        <f t="shared" si="5"/>
        <v>5.4999999999999992E-4</v>
      </c>
      <c r="E64" s="91">
        <v>5.024E-2</v>
      </c>
      <c r="F64" s="92">
        <v>0.1333</v>
      </c>
      <c r="G64" s="88">
        <f t="shared" si="3"/>
        <v>0.18354000000000001</v>
      </c>
      <c r="H64" s="89">
        <v>73</v>
      </c>
      <c r="I64" s="90" t="s">
        <v>64</v>
      </c>
      <c r="J64" s="74">
        <f t="shared" si="4"/>
        <v>7.2999999999999992E-3</v>
      </c>
      <c r="K64" s="89">
        <v>114</v>
      </c>
      <c r="L64" s="90" t="s">
        <v>64</v>
      </c>
      <c r="M64" s="74">
        <f t="shared" si="0"/>
        <v>1.14E-2</v>
      </c>
      <c r="N64" s="89">
        <v>84</v>
      </c>
      <c r="O64" s="90" t="s">
        <v>64</v>
      </c>
      <c r="P64" s="74">
        <f t="shared" si="1"/>
        <v>8.4000000000000012E-3</v>
      </c>
    </row>
    <row r="65" spans="2:16">
      <c r="B65" s="89">
        <v>12</v>
      </c>
      <c r="C65" s="90" t="s">
        <v>63</v>
      </c>
      <c r="D65" s="118">
        <f t="shared" si="5"/>
        <v>6.0000000000000006E-4</v>
      </c>
      <c r="E65" s="91">
        <v>5.2470000000000003E-2</v>
      </c>
      <c r="F65" s="92">
        <v>0.1353</v>
      </c>
      <c r="G65" s="88">
        <f t="shared" si="3"/>
        <v>0.18776999999999999</v>
      </c>
      <c r="H65" s="89">
        <v>78</v>
      </c>
      <c r="I65" s="90" t="s">
        <v>64</v>
      </c>
      <c r="J65" s="74">
        <f t="shared" si="4"/>
        <v>7.7999999999999996E-3</v>
      </c>
      <c r="K65" s="89">
        <v>121</v>
      </c>
      <c r="L65" s="90" t="s">
        <v>64</v>
      </c>
      <c r="M65" s="74">
        <f t="shared" si="0"/>
        <v>1.21E-2</v>
      </c>
      <c r="N65" s="89">
        <v>89</v>
      </c>
      <c r="O65" s="90" t="s">
        <v>64</v>
      </c>
      <c r="P65" s="74">
        <f t="shared" si="1"/>
        <v>8.8999999999999999E-3</v>
      </c>
    </row>
    <row r="66" spans="2:16">
      <c r="B66" s="89">
        <v>13</v>
      </c>
      <c r="C66" s="90" t="s">
        <v>63</v>
      </c>
      <c r="D66" s="118">
        <f t="shared" si="5"/>
        <v>6.4999999999999997E-4</v>
      </c>
      <c r="E66" s="91">
        <v>5.4609999999999999E-2</v>
      </c>
      <c r="F66" s="92">
        <v>0.1371</v>
      </c>
      <c r="G66" s="88">
        <f t="shared" si="3"/>
        <v>0.19170999999999999</v>
      </c>
      <c r="H66" s="89">
        <v>84</v>
      </c>
      <c r="I66" s="90" t="s">
        <v>64</v>
      </c>
      <c r="J66" s="74">
        <f t="shared" si="4"/>
        <v>8.4000000000000012E-3</v>
      </c>
      <c r="K66" s="89">
        <v>127</v>
      </c>
      <c r="L66" s="90" t="s">
        <v>64</v>
      </c>
      <c r="M66" s="74">
        <f t="shared" si="0"/>
        <v>1.2699999999999999E-2</v>
      </c>
      <c r="N66" s="89">
        <v>94</v>
      </c>
      <c r="O66" s="90" t="s">
        <v>64</v>
      </c>
      <c r="P66" s="74">
        <f t="shared" si="1"/>
        <v>9.4000000000000004E-3</v>
      </c>
    </row>
    <row r="67" spans="2:16">
      <c r="B67" s="89">
        <v>14</v>
      </c>
      <c r="C67" s="90" t="s">
        <v>63</v>
      </c>
      <c r="D67" s="118">
        <f t="shared" si="5"/>
        <v>6.9999999999999999E-4</v>
      </c>
      <c r="E67" s="91">
        <v>5.6669999999999998E-2</v>
      </c>
      <c r="F67" s="92">
        <v>0.13869999999999999</v>
      </c>
      <c r="G67" s="88">
        <f t="shared" si="3"/>
        <v>0.19536999999999999</v>
      </c>
      <c r="H67" s="89">
        <v>89</v>
      </c>
      <c r="I67" s="90" t="s">
        <v>64</v>
      </c>
      <c r="J67" s="74">
        <f t="shared" si="4"/>
        <v>8.8999999999999999E-3</v>
      </c>
      <c r="K67" s="89">
        <v>134</v>
      </c>
      <c r="L67" s="90" t="s">
        <v>64</v>
      </c>
      <c r="M67" s="74">
        <f t="shared" si="0"/>
        <v>1.34E-2</v>
      </c>
      <c r="N67" s="89">
        <v>99</v>
      </c>
      <c r="O67" s="90" t="s">
        <v>64</v>
      </c>
      <c r="P67" s="74">
        <f t="shared" si="1"/>
        <v>9.9000000000000008E-3</v>
      </c>
    </row>
    <row r="68" spans="2:16">
      <c r="B68" s="89">
        <v>15</v>
      </c>
      <c r="C68" s="90" t="s">
        <v>63</v>
      </c>
      <c r="D68" s="118">
        <f t="shared" si="5"/>
        <v>7.5000000000000002E-4</v>
      </c>
      <c r="E68" s="91">
        <v>5.8659999999999997E-2</v>
      </c>
      <c r="F68" s="92">
        <v>0.14000000000000001</v>
      </c>
      <c r="G68" s="88">
        <f t="shared" si="3"/>
        <v>0.19866</v>
      </c>
      <c r="H68" s="89">
        <v>94</v>
      </c>
      <c r="I68" s="90" t="s">
        <v>64</v>
      </c>
      <c r="J68" s="74">
        <f t="shared" si="4"/>
        <v>9.4000000000000004E-3</v>
      </c>
      <c r="K68" s="89">
        <v>141</v>
      </c>
      <c r="L68" s="90" t="s">
        <v>64</v>
      </c>
      <c r="M68" s="74">
        <f t="shared" si="0"/>
        <v>1.4099999999999998E-2</v>
      </c>
      <c r="N68" s="89">
        <v>104</v>
      </c>
      <c r="O68" s="90" t="s">
        <v>64</v>
      </c>
      <c r="P68" s="74">
        <f t="shared" si="1"/>
        <v>1.04E-2</v>
      </c>
    </row>
    <row r="69" spans="2:16">
      <c r="B69" s="89">
        <v>16</v>
      </c>
      <c r="C69" s="90" t="s">
        <v>63</v>
      </c>
      <c r="D69" s="118">
        <f t="shared" si="5"/>
        <v>8.0000000000000004E-4</v>
      </c>
      <c r="E69" s="91">
        <v>6.0589999999999998E-2</v>
      </c>
      <c r="F69" s="92">
        <v>0.14130000000000001</v>
      </c>
      <c r="G69" s="88">
        <f t="shared" si="3"/>
        <v>0.20189000000000001</v>
      </c>
      <c r="H69" s="89">
        <v>99</v>
      </c>
      <c r="I69" s="90" t="s">
        <v>64</v>
      </c>
      <c r="J69" s="74">
        <f t="shared" si="4"/>
        <v>9.9000000000000008E-3</v>
      </c>
      <c r="K69" s="89">
        <v>147</v>
      </c>
      <c r="L69" s="90" t="s">
        <v>64</v>
      </c>
      <c r="M69" s="74">
        <f t="shared" si="0"/>
        <v>1.47E-2</v>
      </c>
      <c r="N69" s="89">
        <v>109</v>
      </c>
      <c r="O69" s="90" t="s">
        <v>64</v>
      </c>
      <c r="P69" s="74">
        <f t="shared" si="1"/>
        <v>1.09E-2</v>
      </c>
    </row>
    <row r="70" spans="2:16">
      <c r="B70" s="89">
        <v>17</v>
      </c>
      <c r="C70" s="90" t="s">
        <v>63</v>
      </c>
      <c r="D70" s="118">
        <f t="shared" si="5"/>
        <v>8.5000000000000006E-4</v>
      </c>
      <c r="E70" s="91">
        <v>6.2449999999999999E-2</v>
      </c>
      <c r="F70" s="92">
        <v>0.14230000000000001</v>
      </c>
      <c r="G70" s="88">
        <f t="shared" si="3"/>
        <v>0.20475000000000002</v>
      </c>
      <c r="H70" s="89">
        <v>104</v>
      </c>
      <c r="I70" s="90" t="s">
        <v>64</v>
      </c>
      <c r="J70" s="74">
        <f t="shared" si="4"/>
        <v>1.04E-2</v>
      </c>
      <c r="K70" s="89">
        <v>154</v>
      </c>
      <c r="L70" s="90" t="s">
        <v>64</v>
      </c>
      <c r="M70" s="74">
        <f t="shared" si="0"/>
        <v>1.54E-2</v>
      </c>
      <c r="N70" s="89">
        <v>114</v>
      </c>
      <c r="O70" s="90" t="s">
        <v>64</v>
      </c>
      <c r="P70" s="74">
        <f t="shared" si="1"/>
        <v>1.14E-2</v>
      </c>
    </row>
    <row r="71" spans="2:16">
      <c r="B71" s="89">
        <v>18</v>
      </c>
      <c r="C71" s="90" t="s">
        <v>63</v>
      </c>
      <c r="D71" s="118">
        <f t="shared" si="5"/>
        <v>8.9999999999999998E-4</v>
      </c>
      <c r="E71" s="91">
        <v>6.4259999999999998E-2</v>
      </c>
      <c r="F71" s="92">
        <v>0.14330000000000001</v>
      </c>
      <c r="G71" s="88">
        <f t="shared" si="3"/>
        <v>0.20756000000000002</v>
      </c>
      <c r="H71" s="89">
        <v>109</v>
      </c>
      <c r="I71" s="90" t="s">
        <v>64</v>
      </c>
      <c r="J71" s="74">
        <f t="shared" si="4"/>
        <v>1.09E-2</v>
      </c>
      <c r="K71" s="89">
        <v>160</v>
      </c>
      <c r="L71" s="90" t="s">
        <v>64</v>
      </c>
      <c r="M71" s="74">
        <f t="shared" si="0"/>
        <v>1.6E-2</v>
      </c>
      <c r="N71" s="89">
        <v>119</v>
      </c>
      <c r="O71" s="90" t="s">
        <v>64</v>
      </c>
      <c r="P71" s="74">
        <f t="shared" si="1"/>
        <v>1.1899999999999999E-2</v>
      </c>
    </row>
    <row r="72" spans="2:16">
      <c r="B72" s="89">
        <v>20</v>
      </c>
      <c r="C72" s="90" t="s">
        <v>63</v>
      </c>
      <c r="D72" s="118">
        <f t="shared" si="5"/>
        <v>1E-3</v>
      </c>
      <c r="E72" s="91">
        <v>6.7739999999999995E-2</v>
      </c>
      <c r="F72" s="92">
        <v>0.1449</v>
      </c>
      <c r="G72" s="88">
        <f t="shared" si="3"/>
        <v>0.21264</v>
      </c>
      <c r="H72" s="89">
        <v>120</v>
      </c>
      <c r="I72" s="90" t="s">
        <v>64</v>
      </c>
      <c r="J72" s="74">
        <f t="shared" si="4"/>
        <v>1.2E-2</v>
      </c>
      <c r="K72" s="89">
        <v>173</v>
      </c>
      <c r="L72" s="90" t="s">
        <v>64</v>
      </c>
      <c r="M72" s="74">
        <f t="shared" si="0"/>
        <v>1.7299999999999999E-2</v>
      </c>
      <c r="N72" s="89">
        <v>129</v>
      </c>
      <c r="O72" s="90" t="s">
        <v>64</v>
      </c>
      <c r="P72" s="74">
        <f t="shared" si="1"/>
        <v>1.29E-2</v>
      </c>
    </row>
    <row r="73" spans="2:16">
      <c r="B73" s="89">
        <v>22.5</v>
      </c>
      <c r="C73" s="90" t="s">
        <v>63</v>
      </c>
      <c r="D73" s="118">
        <f t="shared" si="5"/>
        <v>1.1249999999999999E-3</v>
      </c>
      <c r="E73" s="91">
        <v>7.1849999999999997E-2</v>
      </c>
      <c r="F73" s="92">
        <v>0.14649999999999999</v>
      </c>
      <c r="G73" s="88">
        <f t="shared" si="3"/>
        <v>0.21834999999999999</v>
      </c>
      <c r="H73" s="89">
        <v>132</v>
      </c>
      <c r="I73" s="90" t="s">
        <v>64</v>
      </c>
      <c r="J73" s="74">
        <f t="shared" si="4"/>
        <v>1.32E-2</v>
      </c>
      <c r="K73" s="89">
        <v>189</v>
      </c>
      <c r="L73" s="90" t="s">
        <v>64</v>
      </c>
      <c r="M73" s="74">
        <f t="shared" si="0"/>
        <v>1.89E-2</v>
      </c>
      <c r="N73" s="89">
        <v>140</v>
      </c>
      <c r="O73" s="90" t="s">
        <v>64</v>
      </c>
      <c r="P73" s="74">
        <f t="shared" si="1"/>
        <v>1.4000000000000002E-2</v>
      </c>
    </row>
    <row r="74" spans="2:16">
      <c r="B74" s="89">
        <v>25</v>
      </c>
      <c r="C74" s="90" t="s">
        <v>63</v>
      </c>
      <c r="D74" s="118">
        <f t="shared" si="5"/>
        <v>1.25E-3</v>
      </c>
      <c r="E74" s="91">
        <v>7.5730000000000006E-2</v>
      </c>
      <c r="F74" s="92">
        <v>0.1477</v>
      </c>
      <c r="G74" s="88">
        <f t="shared" si="3"/>
        <v>0.22343000000000002</v>
      </c>
      <c r="H74" s="89">
        <v>145</v>
      </c>
      <c r="I74" s="90" t="s">
        <v>64</v>
      </c>
      <c r="J74" s="74">
        <f t="shared" si="4"/>
        <v>1.4499999999999999E-2</v>
      </c>
      <c r="K74" s="89">
        <v>204</v>
      </c>
      <c r="L74" s="90" t="s">
        <v>64</v>
      </c>
      <c r="M74" s="74">
        <f t="shared" si="0"/>
        <v>2.0399999999999998E-2</v>
      </c>
      <c r="N74" s="89">
        <v>152</v>
      </c>
      <c r="O74" s="90" t="s">
        <v>64</v>
      </c>
      <c r="P74" s="74">
        <f t="shared" si="1"/>
        <v>1.52E-2</v>
      </c>
    </row>
    <row r="75" spans="2:16">
      <c r="B75" s="89">
        <v>27.5</v>
      </c>
      <c r="C75" s="90" t="s">
        <v>63</v>
      </c>
      <c r="D75" s="118">
        <f t="shared" si="5"/>
        <v>1.3749999999999999E-3</v>
      </c>
      <c r="E75" s="91">
        <v>7.9430000000000001E-2</v>
      </c>
      <c r="F75" s="92">
        <v>0.14860000000000001</v>
      </c>
      <c r="G75" s="88">
        <f t="shared" si="3"/>
        <v>0.22803000000000001</v>
      </c>
      <c r="H75" s="89">
        <v>158</v>
      </c>
      <c r="I75" s="90" t="s">
        <v>64</v>
      </c>
      <c r="J75" s="74">
        <f t="shared" si="4"/>
        <v>1.5800000000000002E-2</v>
      </c>
      <c r="K75" s="89">
        <v>219</v>
      </c>
      <c r="L75" s="90" t="s">
        <v>64</v>
      </c>
      <c r="M75" s="74">
        <f t="shared" si="0"/>
        <v>2.1899999999999999E-2</v>
      </c>
      <c r="N75" s="89">
        <v>163</v>
      </c>
      <c r="O75" s="90" t="s">
        <v>64</v>
      </c>
      <c r="P75" s="74">
        <f t="shared" si="1"/>
        <v>1.6300000000000002E-2</v>
      </c>
    </row>
    <row r="76" spans="2:16">
      <c r="B76" s="89">
        <v>30</v>
      </c>
      <c r="C76" s="90" t="s">
        <v>63</v>
      </c>
      <c r="D76" s="118">
        <f t="shared" si="5"/>
        <v>1.5E-3</v>
      </c>
      <c r="E76" s="91">
        <v>8.2960000000000006E-2</v>
      </c>
      <c r="F76" s="92">
        <v>0.1492</v>
      </c>
      <c r="G76" s="88">
        <f t="shared" si="3"/>
        <v>0.23216000000000001</v>
      </c>
      <c r="H76" s="89">
        <v>171</v>
      </c>
      <c r="I76" s="90" t="s">
        <v>64</v>
      </c>
      <c r="J76" s="74">
        <f t="shared" si="4"/>
        <v>1.7100000000000001E-2</v>
      </c>
      <c r="K76" s="89">
        <v>234</v>
      </c>
      <c r="L76" s="90" t="s">
        <v>64</v>
      </c>
      <c r="M76" s="74">
        <f t="shared" si="0"/>
        <v>2.3400000000000001E-2</v>
      </c>
      <c r="N76" s="89">
        <v>174</v>
      </c>
      <c r="O76" s="90" t="s">
        <v>64</v>
      </c>
      <c r="P76" s="74">
        <f t="shared" si="1"/>
        <v>1.7399999999999999E-2</v>
      </c>
    </row>
    <row r="77" spans="2:16">
      <c r="B77" s="89">
        <v>32.5</v>
      </c>
      <c r="C77" s="90" t="s">
        <v>63</v>
      </c>
      <c r="D77" s="118">
        <f t="shared" si="5"/>
        <v>1.6250000000000001E-3</v>
      </c>
      <c r="E77" s="91">
        <v>8.6349999999999996E-2</v>
      </c>
      <c r="F77" s="92">
        <v>0.14960000000000001</v>
      </c>
      <c r="G77" s="88">
        <f t="shared" si="3"/>
        <v>0.23594999999999999</v>
      </c>
      <c r="H77" s="89">
        <v>184</v>
      </c>
      <c r="I77" s="90" t="s">
        <v>64</v>
      </c>
      <c r="J77" s="74">
        <f t="shared" si="4"/>
        <v>1.84E-2</v>
      </c>
      <c r="K77" s="89">
        <v>249</v>
      </c>
      <c r="L77" s="90" t="s">
        <v>64</v>
      </c>
      <c r="M77" s="74">
        <f t="shared" si="0"/>
        <v>2.4899999999999999E-2</v>
      </c>
      <c r="N77" s="89">
        <v>185</v>
      </c>
      <c r="O77" s="90" t="s">
        <v>64</v>
      </c>
      <c r="P77" s="74">
        <f t="shared" si="1"/>
        <v>1.8499999999999999E-2</v>
      </c>
    </row>
    <row r="78" spans="2:16">
      <c r="B78" s="89">
        <v>35</v>
      </c>
      <c r="C78" s="90" t="s">
        <v>63</v>
      </c>
      <c r="D78" s="118">
        <f t="shared" si="5"/>
        <v>1.7500000000000003E-3</v>
      </c>
      <c r="E78" s="91">
        <v>8.9609999999999995E-2</v>
      </c>
      <c r="F78" s="92">
        <v>0.14990000000000001</v>
      </c>
      <c r="G78" s="88">
        <f t="shared" si="3"/>
        <v>0.23951</v>
      </c>
      <c r="H78" s="89">
        <v>196</v>
      </c>
      <c r="I78" s="90" t="s">
        <v>64</v>
      </c>
      <c r="J78" s="74">
        <f t="shared" si="4"/>
        <v>1.9599999999999999E-2</v>
      </c>
      <c r="K78" s="89">
        <v>263</v>
      </c>
      <c r="L78" s="90" t="s">
        <v>64</v>
      </c>
      <c r="M78" s="74">
        <f t="shared" si="0"/>
        <v>2.63E-2</v>
      </c>
      <c r="N78" s="89">
        <v>196</v>
      </c>
      <c r="O78" s="90" t="s">
        <v>64</v>
      </c>
      <c r="P78" s="74">
        <f t="shared" si="1"/>
        <v>1.9599999999999999E-2</v>
      </c>
    </row>
    <row r="79" spans="2:16">
      <c r="B79" s="89">
        <v>37.5</v>
      </c>
      <c r="C79" s="90" t="s">
        <v>63</v>
      </c>
      <c r="D79" s="118">
        <f t="shared" si="5"/>
        <v>1.8749999999999999E-3</v>
      </c>
      <c r="E79" s="91">
        <v>9.2749999999999999E-2</v>
      </c>
      <c r="F79" s="92">
        <v>0.15</v>
      </c>
      <c r="G79" s="88">
        <f t="shared" si="3"/>
        <v>0.24274999999999999</v>
      </c>
      <c r="H79" s="89">
        <v>209</v>
      </c>
      <c r="I79" s="90" t="s">
        <v>64</v>
      </c>
      <c r="J79" s="74">
        <f t="shared" si="4"/>
        <v>2.0899999999999998E-2</v>
      </c>
      <c r="K79" s="89">
        <v>278</v>
      </c>
      <c r="L79" s="90" t="s">
        <v>64</v>
      </c>
      <c r="M79" s="74">
        <f t="shared" si="0"/>
        <v>2.7800000000000002E-2</v>
      </c>
      <c r="N79" s="89">
        <v>207</v>
      </c>
      <c r="O79" s="90" t="s">
        <v>64</v>
      </c>
      <c r="P79" s="74">
        <f t="shared" si="1"/>
        <v>2.07E-2</v>
      </c>
    </row>
    <row r="80" spans="2:16">
      <c r="B80" s="89">
        <v>40</v>
      </c>
      <c r="C80" s="90" t="s">
        <v>63</v>
      </c>
      <c r="D80" s="118">
        <f t="shared" si="5"/>
        <v>2E-3</v>
      </c>
      <c r="E80" s="91">
        <v>9.5799999999999996E-2</v>
      </c>
      <c r="F80" s="92">
        <v>0.15</v>
      </c>
      <c r="G80" s="88">
        <f t="shared" si="3"/>
        <v>0.24579999999999999</v>
      </c>
      <c r="H80" s="89">
        <v>222</v>
      </c>
      <c r="I80" s="90" t="s">
        <v>64</v>
      </c>
      <c r="J80" s="74">
        <f t="shared" si="4"/>
        <v>2.2200000000000001E-2</v>
      </c>
      <c r="K80" s="89">
        <v>292</v>
      </c>
      <c r="L80" s="90" t="s">
        <v>64</v>
      </c>
      <c r="M80" s="74">
        <f t="shared" si="0"/>
        <v>2.9199999999999997E-2</v>
      </c>
      <c r="N80" s="89">
        <v>218</v>
      </c>
      <c r="O80" s="90" t="s">
        <v>64</v>
      </c>
      <c r="P80" s="74">
        <f t="shared" si="1"/>
        <v>2.18E-2</v>
      </c>
    </row>
    <row r="81" spans="2:16">
      <c r="B81" s="89">
        <v>45</v>
      </c>
      <c r="C81" s="90" t="s">
        <v>63</v>
      </c>
      <c r="D81" s="118">
        <f t="shared" si="5"/>
        <v>2.2499999999999998E-3</v>
      </c>
      <c r="E81" s="91">
        <v>0.1111</v>
      </c>
      <c r="F81" s="92">
        <v>0.1497</v>
      </c>
      <c r="G81" s="88">
        <f t="shared" si="3"/>
        <v>0.26080000000000003</v>
      </c>
      <c r="H81" s="89">
        <v>248</v>
      </c>
      <c r="I81" s="90" t="s">
        <v>64</v>
      </c>
      <c r="J81" s="74">
        <f t="shared" si="4"/>
        <v>2.4799999999999999E-2</v>
      </c>
      <c r="K81" s="89">
        <v>320</v>
      </c>
      <c r="L81" s="90" t="s">
        <v>64</v>
      </c>
      <c r="M81" s="74">
        <f t="shared" si="0"/>
        <v>3.2000000000000001E-2</v>
      </c>
      <c r="N81" s="89">
        <v>239</v>
      </c>
      <c r="O81" s="90" t="s">
        <v>64</v>
      </c>
      <c r="P81" s="74">
        <f t="shared" si="1"/>
        <v>2.3899999999999998E-2</v>
      </c>
    </row>
    <row r="82" spans="2:16">
      <c r="B82" s="89">
        <v>50</v>
      </c>
      <c r="C82" s="90" t="s">
        <v>63</v>
      </c>
      <c r="D82" s="118">
        <f t="shared" si="5"/>
        <v>2.5000000000000001E-3</v>
      </c>
      <c r="E82" s="91">
        <v>0.12470000000000001</v>
      </c>
      <c r="F82" s="92">
        <v>0.1492</v>
      </c>
      <c r="G82" s="88">
        <f t="shared" si="3"/>
        <v>0.27390000000000003</v>
      </c>
      <c r="H82" s="89">
        <v>273</v>
      </c>
      <c r="I82" s="90" t="s">
        <v>64</v>
      </c>
      <c r="J82" s="74">
        <f t="shared" si="4"/>
        <v>2.7300000000000001E-2</v>
      </c>
      <c r="K82" s="89">
        <v>347</v>
      </c>
      <c r="L82" s="90" t="s">
        <v>64</v>
      </c>
      <c r="M82" s="74">
        <f t="shared" si="0"/>
        <v>3.4699999999999995E-2</v>
      </c>
      <c r="N82" s="89">
        <v>258</v>
      </c>
      <c r="O82" s="90" t="s">
        <v>64</v>
      </c>
      <c r="P82" s="74">
        <f t="shared" si="1"/>
        <v>2.58E-2</v>
      </c>
    </row>
    <row r="83" spans="2:16">
      <c r="B83" s="89">
        <v>55</v>
      </c>
      <c r="C83" s="90" t="s">
        <v>63</v>
      </c>
      <c r="D83" s="118">
        <f t="shared" si="5"/>
        <v>2.7499999999999998E-3</v>
      </c>
      <c r="E83" s="91">
        <v>0.1366</v>
      </c>
      <c r="F83" s="92">
        <v>0.1484</v>
      </c>
      <c r="G83" s="88">
        <f t="shared" si="3"/>
        <v>0.28500000000000003</v>
      </c>
      <c r="H83" s="89">
        <v>297</v>
      </c>
      <c r="I83" s="90" t="s">
        <v>64</v>
      </c>
      <c r="J83" s="74">
        <f t="shared" si="4"/>
        <v>2.9699999999999997E-2</v>
      </c>
      <c r="K83" s="89">
        <v>372</v>
      </c>
      <c r="L83" s="90" t="s">
        <v>64</v>
      </c>
      <c r="M83" s="74">
        <f t="shared" si="0"/>
        <v>3.7199999999999997E-2</v>
      </c>
      <c r="N83" s="89">
        <v>277</v>
      </c>
      <c r="O83" s="90" t="s">
        <v>64</v>
      </c>
      <c r="P83" s="74">
        <f t="shared" si="1"/>
        <v>2.7700000000000002E-2</v>
      </c>
    </row>
    <row r="84" spans="2:16">
      <c r="B84" s="89">
        <v>60</v>
      </c>
      <c r="C84" s="90" t="s">
        <v>63</v>
      </c>
      <c r="D84" s="118">
        <f t="shared" si="5"/>
        <v>3.0000000000000001E-3</v>
      </c>
      <c r="E84" s="91">
        <v>0.1469</v>
      </c>
      <c r="F84" s="92">
        <v>0.14749999999999999</v>
      </c>
      <c r="G84" s="88">
        <f t="shared" si="3"/>
        <v>0.2944</v>
      </c>
      <c r="H84" s="89">
        <v>322</v>
      </c>
      <c r="I84" s="90" t="s">
        <v>64</v>
      </c>
      <c r="J84" s="74">
        <f t="shared" si="4"/>
        <v>3.2199999999999999E-2</v>
      </c>
      <c r="K84" s="89">
        <v>397</v>
      </c>
      <c r="L84" s="90" t="s">
        <v>64</v>
      </c>
      <c r="M84" s="74">
        <f t="shared" ref="M84:M147" si="6">K84/1000/10</f>
        <v>3.9699999999999999E-2</v>
      </c>
      <c r="N84" s="89">
        <v>296</v>
      </c>
      <c r="O84" s="90" t="s">
        <v>64</v>
      </c>
      <c r="P84" s="74">
        <f t="shared" ref="P84:P147" si="7">N84/1000/10</f>
        <v>2.9599999999999998E-2</v>
      </c>
    </row>
    <row r="85" spans="2:16">
      <c r="B85" s="89">
        <v>65</v>
      </c>
      <c r="C85" s="90" t="s">
        <v>63</v>
      </c>
      <c r="D85" s="118">
        <f t="shared" si="5"/>
        <v>3.2500000000000003E-3</v>
      </c>
      <c r="E85" s="91">
        <v>0.15570000000000001</v>
      </c>
      <c r="F85" s="92">
        <v>0.14660000000000001</v>
      </c>
      <c r="G85" s="88">
        <f t="shared" ref="G85:G148" si="8">E85+F85</f>
        <v>0.30230000000000001</v>
      </c>
      <c r="H85" s="89">
        <v>347</v>
      </c>
      <c r="I85" s="90" t="s">
        <v>64</v>
      </c>
      <c r="J85" s="74">
        <f t="shared" ref="J85:J126" si="9">H85/1000/10</f>
        <v>3.4699999999999995E-2</v>
      </c>
      <c r="K85" s="89">
        <v>422</v>
      </c>
      <c r="L85" s="90" t="s">
        <v>64</v>
      </c>
      <c r="M85" s="74">
        <f t="shared" si="6"/>
        <v>4.2200000000000001E-2</v>
      </c>
      <c r="N85" s="89">
        <v>313</v>
      </c>
      <c r="O85" s="90" t="s">
        <v>64</v>
      </c>
      <c r="P85" s="74">
        <f t="shared" si="7"/>
        <v>3.1300000000000001E-2</v>
      </c>
    </row>
    <row r="86" spans="2:16">
      <c r="B86" s="89">
        <v>70</v>
      </c>
      <c r="C86" s="90" t="s">
        <v>63</v>
      </c>
      <c r="D86" s="118">
        <f t="shared" si="5"/>
        <v>3.5000000000000005E-3</v>
      </c>
      <c r="E86" s="91">
        <v>0.1633</v>
      </c>
      <c r="F86" s="92">
        <v>0.14549999999999999</v>
      </c>
      <c r="G86" s="88">
        <f t="shared" si="8"/>
        <v>0.30879999999999996</v>
      </c>
      <c r="H86" s="89">
        <v>372</v>
      </c>
      <c r="I86" s="90" t="s">
        <v>64</v>
      </c>
      <c r="J86" s="74">
        <f t="shared" si="9"/>
        <v>3.7199999999999997E-2</v>
      </c>
      <c r="K86" s="89">
        <v>444</v>
      </c>
      <c r="L86" s="90" t="s">
        <v>64</v>
      </c>
      <c r="M86" s="74">
        <f t="shared" si="6"/>
        <v>4.4400000000000002E-2</v>
      </c>
      <c r="N86" s="89">
        <v>331</v>
      </c>
      <c r="O86" s="90" t="s">
        <v>64</v>
      </c>
      <c r="P86" s="74">
        <f t="shared" si="7"/>
        <v>3.3100000000000004E-2</v>
      </c>
    </row>
    <row r="87" spans="2:16">
      <c r="B87" s="89">
        <v>80</v>
      </c>
      <c r="C87" s="90" t="s">
        <v>63</v>
      </c>
      <c r="D87" s="118">
        <f t="shared" si="5"/>
        <v>4.0000000000000001E-3</v>
      </c>
      <c r="E87" s="91">
        <v>0.17549999999999999</v>
      </c>
      <c r="F87" s="92">
        <v>0.14319999999999999</v>
      </c>
      <c r="G87" s="88">
        <f t="shared" si="8"/>
        <v>0.31869999999999998</v>
      </c>
      <c r="H87" s="89">
        <v>423</v>
      </c>
      <c r="I87" s="90" t="s">
        <v>64</v>
      </c>
      <c r="J87" s="74">
        <f t="shared" si="9"/>
        <v>4.2299999999999997E-2</v>
      </c>
      <c r="K87" s="89">
        <v>489</v>
      </c>
      <c r="L87" s="90" t="s">
        <v>64</v>
      </c>
      <c r="M87" s="74">
        <f t="shared" si="6"/>
        <v>4.8899999999999999E-2</v>
      </c>
      <c r="N87" s="89">
        <v>366</v>
      </c>
      <c r="O87" s="90" t="s">
        <v>64</v>
      </c>
      <c r="P87" s="74">
        <f t="shared" si="7"/>
        <v>3.6600000000000001E-2</v>
      </c>
    </row>
    <row r="88" spans="2:16">
      <c r="B88" s="89">
        <v>90</v>
      </c>
      <c r="C88" s="90" t="s">
        <v>63</v>
      </c>
      <c r="D88" s="118">
        <f t="shared" si="5"/>
        <v>4.4999999999999997E-3</v>
      </c>
      <c r="E88" s="91">
        <v>0.18509999999999999</v>
      </c>
      <c r="F88" s="92">
        <v>0.14080000000000001</v>
      </c>
      <c r="G88" s="88">
        <f t="shared" si="8"/>
        <v>0.32589999999999997</v>
      </c>
      <c r="H88" s="89">
        <v>475</v>
      </c>
      <c r="I88" s="90" t="s">
        <v>64</v>
      </c>
      <c r="J88" s="74">
        <f t="shared" si="9"/>
        <v>4.7500000000000001E-2</v>
      </c>
      <c r="K88" s="89">
        <v>533</v>
      </c>
      <c r="L88" s="90" t="s">
        <v>64</v>
      </c>
      <c r="M88" s="74">
        <f t="shared" si="6"/>
        <v>5.33E-2</v>
      </c>
      <c r="N88" s="89">
        <v>400</v>
      </c>
      <c r="O88" s="90" t="s">
        <v>64</v>
      </c>
      <c r="P88" s="74">
        <f t="shared" si="7"/>
        <v>0.04</v>
      </c>
    </row>
    <row r="89" spans="2:16">
      <c r="B89" s="89">
        <v>100</v>
      </c>
      <c r="C89" s="90" t="s">
        <v>63</v>
      </c>
      <c r="D89" s="118">
        <f t="shared" si="5"/>
        <v>5.0000000000000001E-3</v>
      </c>
      <c r="E89" s="91">
        <v>0.19309999999999999</v>
      </c>
      <c r="F89" s="92">
        <v>0.1384</v>
      </c>
      <c r="G89" s="88">
        <f t="shared" si="8"/>
        <v>0.33150000000000002</v>
      </c>
      <c r="H89" s="89">
        <v>528</v>
      </c>
      <c r="I89" s="90" t="s">
        <v>64</v>
      </c>
      <c r="J89" s="74">
        <f t="shared" si="9"/>
        <v>5.28E-2</v>
      </c>
      <c r="K89" s="89">
        <v>577</v>
      </c>
      <c r="L89" s="90" t="s">
        <v>64</v>
      </c>
      <c r="M89" s="74">
        <f t="shared" si="6"/>
        <v>5.7699999999999994E-2</v>
      </c>
      <c r="N89" s="89">
        <v>434</v>
      </c>
      <c r="O89" s="90" t="s">
        <v>64</v>
      </c>
      <c r="P89" s="74">
        <f t="shared" si="7"/>
        <v>4.3400000000000001E-2</v>
      </c>
    </row>
    <row r="90" spans="2:16">
      <c r="B90" s="89">
        <v>110</v>
      </c>
      <c r="C90" s="90" t="s">
        <v>63</v>
      </c>
      <c r="D90" s="118">
        <f t="shared" si="5"/>
        <v>5.4999999999999997E-3</v>
      </c>
      <c r="E90" s="91">
        <v>0.2001</v>
      </c>
      <c r="F90" s="92">
        <v>0.13600000000000001</v>
      </c>
      <c r="G90" s="88">
        <f t="shared" si="8"/>
        <v>0.33610000000000001</v>
      </c>
      <c r="H90" s="89">
        <v>582</v>
      </c>
      <c r="I90" s="90" t="s">
        <v>64</v>
      </c>
      <c r="J90" s="74">
        <f t="shared" si="9"/>
        <v>5.8199999999999995E-2</v>
      </c>
      <c r="K90" s="89">
        <v>620</v>
      </c>
      <c r="L90" s="90" t="s">
        <v>64</v>
      </c>
      <c r="M90" s="74">
        <f t="shared" si="6"/>
        <v>6.2E-2</v>
      </c>
      <c r="N90" s="89">
        <v>468</v>
      </c>
      <c r="O90" s="90" t="s">
        <v>64</v>
      </c>
      <c r="P90" s="74">
        <f t="shared" si="7"/>
        <v>4.6800000000000001E-2</v>
      </c>
    </row>
    <row r="91" spans="2:16">
      <c r="B91" s="89">
        <v>120</v>
      </c>
      <c r="C91" s="90" t="s">
        <v>63</v>
      </c>
      <c r="D91" s="118">
        <f t="shared" si="5"/>
        <v>6.0000000000000001E-3</v>
      </c>
      <c r="E91" s="91">
        <v>0.20680000000000001</v>
      </c>
      <c r="F91" s="92">
        <v>0.1336</v>
      </c>
      <c r="G91" s="88">
        <f t="shared" si="8"/>
        <v>0.34040000000000004</v>
      </c>
      <c r="H91" s="89">
        <v>637</v>
      </c>
      <c r="I91" s="90" t="s">
        <v>64</v>
      </c>
      <c r="J91" s="74">
        <f t="shared" si="9"/>
        <v>6.3700000000000007E-2</v>
      </c>
      <c r="K91" s="89">
        <v>663</v>
      </c>
      <c r="L91" s="90" t="s">
        <v>64</v>
      </c>
      <c r="M91" s="74">
        <f t="shared" si="6"/>
        <v>6.6299999999999998E-2</v>
      </c>
      <c r="N91" s="89">
        <v>501</v>
      </c>
      <c r="O91" s="90" t="s">
        <v>64</v>
      </c>
      <c r="P91" s="74">
        <f t="shared" si="7"/>
        <v>5.0099999999999999E-2</v>
      </c>
    </row>
    <row r="92" spans="2:16">
      <c r="B92" s="89">
        <v>130</v>
      </c>
      <c r="C92" s="90" t="s">
        <v>63</v>
      </c>
      <c r="D92" s="118">
        <f t="shared" si="5"/>
        <v>6.5000000000000006E-3</v>
      </c>
      <c r="E92" s="91">
        <v>0.21329999999999999</v>
      </c>
      <c r="F92" s="92">
        <v>0.13120000000000001</v>
      </c>
      <c r="G92" s="88">
        <f t="shared" si="8"/>
        <v>0.34450000000000003</v>
      </c>
      <c r="H92" s="89">
        <v>692</v>
      </c>
      <c r="I92" s="90" t="s">
        <v>64</v>
      </c>
      <c r="J92" s="74">
        <f t="shared" si="9"/>
        <v>6.9199999999999998E-2</v>
      </c>
      <c r="K92" s="89">
        <v>706</v>
      </c>
      <c r="L92" s="90" t="s">
        <v>64</v>
      </c>
      <c r="M92" s="74">
        <f t="shared" si="6"/>
        <v>7.0599999999999996E-2</v>
      </c>
      <c r="N92" s="89">
        <v>535</v>
      </c>
      <c r="O92" s="90" t="s">
        <v>64</v>
      </c>
      <c r="P92" s="74">
        <f t="shared" si="7"/>
        <v>5.3500000000000006E-2</v>
      </c>
    </row>
    <row r="93" spans="2:16">
      <c r="B93" s="89">
        <v>140</v>
      </c>
      <c r="C93" s="90" t="s">
        <v>63</v>
      </c>
      <c r="D93" s="118">
        <f t="shared" si="5"/>
        <v>7.000000000000001E-3</v>
      </c>
      <c r="E93" s="91">
        <v>0.21990000000000001</v>
      </c>
      <c r="F93" s="92">
        <v>0.12889999999999999</v>
      </c>
      <c r="G93" s="88">
        <f t="shared" si="8"/>
        <v>0.3488</v>
      </c>
      <c r="H93" s="89">
        <v>749</v>
      </c>
      <c r="I93" s="90" t="s">
        <v>64</v>
      </c>
      <c r="J93" s="74">
        <f t="shared" si="9"/>
        <v>7.4899999999999994E-2</v>
      </c>
      <c r="K93" s="89">
        <v>747</v>
      </c>
      <c r="L93" s="90" t="s">
        <v>64</v>
      </c>
      <c r="M93" s="74">
        <f t="shared" si="6"/>
        <v>7.4700000000000003E-2</v>
      </c>
      <c r="N93" s="89">
        <v>568</v>
      </c>
      <c r="O93" s="90" t="s">
        <v>64</v>
      </c>
      <c r="P93" s="74">
        <f t="shared" si="7"/>
        <v>5.6799999999999996E-2</v>
      </c>
    </row>
    <row r="94" spans="2:16">
      <c r="B94" s="89">
        <v>150</v>
      </c>
      <c r="C94" s="90" t="s">
        <v>63</v>
      </c>
      <c r="D94" s="118">
        <f t="shared" si="5"/>
        <v>7.4999999999999997E-3</v>
      </c>
      <c r="E94" s="91">
        <v>0.2266</v>
      </c>
      <c r="F94" s="92">
        <v>0.12670000000000001</v>
      </c>
      <c r="G94" s="88">
        <f t="shared" si="8"/>
        <v>0.3533</v>
      </c>
      <c r="H94" s="89">
        <v>805</v>
      </c>
      <c r="I94" s="90" t="s">
        <v>64</v>
      </c>
      <c r="J94" s="74">
        <f t="shared" si="9"/>
        <v>8.0500000000000002E-2</v>
      </c>
      <c r="K94" s="89">
        <v>789</v>
      </c>
      <c r="L94" s="90" t="s">
        <v>64</v>
      </c>
      <c r="M94" s="74">
        <f t="shared" si="6"/>
        <v>7.8899999999999998E-2</v>
      </c>
      <c r="N94" s="89">
        <v>601</v>
      </c>
      <c r="O94" s="90" t="s">
        <v>64</v>
      </c>
      <c r="P94" s="74">
        <f t="shared" si="7"/>
        <v>6.0100000000000001E-2</v>
      </c>
    </row>
    <row r="95" spans="2:16">
      <c r="B95" s="89">
        <v>160</v>
      </c>
      <c r="C95" s="90" t="s">
        <v>63</v>
      </c>
      <c r="D95" s="118">
        <f t="shared" si="5"/>
        <v>8.0000000000000002E-3</v>
      </c>
      <c r="E95" s="91">
        <v>0.23350000000000001</v>
      </c>
      <c r="F95" s="92">
        <v>0.1246</v>
      </c>
      <c r="G95" s="88">
        <f t="shared" si="8"/>
        <v>0.35810000000000003</v>
      </c>
      <c r="H95" s="89">
        <v>862</v>
      </c>
      <c r="I95" s="90" t="s">
        <v>64</v>
      </c>
      <c r="J95" s="74">
        <f t="shared" si="9"/>
        <v>8.6199999999999999E-2</v>
      </c>
      <c r="K95" s="89">
        <v>830</v>
      </c>
      <c r="L95" s="90" t="s">
        <v>64</v>
      </c>
      <c r="M95" s="74">
        <f t="shared" si="6"/>
        <v>8.299999999999999E-2</v>
      </c>
      <c r="N95" s="89">
        <v>634</v>
      </c>
      <c r="O95" s="90" t="s">
        <v>64</v>
      </c>
      <c r="P95" s="74">
        <f t="shared" si="7"/>
        <v>6.3399999999999998E-2</v>
      </c>
    </row>
    <row r="96" spans="2:16">
      <c r="B96" s="89">
        <v>170</v>
      </c>
      <c r="C96" s="90" t="s">
        <v>63</v>
      </c>
      <c r="D96" s="118">
        <f t="shared" si="5"/>
        <v>8.5000000000000006E-3</v>
      </c>
      <c r="E96" s="91">
        <v>0.24060000000000001</v>
      </c>
      <c r="F96" s="92">
        <v>0.1225</v>
      </c>
      <c r="G96" s="88">
        <f t="shared" si="8"/>
        <v>0.36309999999999998</v>
      </c>
      <c r="H96" s="89">
        <v>920</v>
      </c>
      <c r="I96" s="90" t="s">
        <v>64</v>
      </c>
      <c r="J96" s="74">
        <f t="shared" si="9"/>
        <v>9.1999999999999998E-2</v>
      </c>
      <c r="K96" s="89">
        <v>870</v>
      </c>
      <c r="L96" s="90" t="s">
        <v>64</v>
      </c>
      <c r="M96" s="74">
        <f t="shared" si="6"/>
        <v>8.6999999999999994E-2</v>
      </c>
      <c r="N96" s="89">
        <v>667</v>
      </c>
      <c r="O96" s="90" t="s">
        <v>64</v>
      </c>
      <c r="P96" s="74">
        <f t="shared" si="7"/>
        <v>6.6700000000000009E-2</v>
      </c>
    </row>
    <row r="97" spans="2:16">
      <c r="B97" s="89">
        <v>180</v>
      </c>
      <c r="C97" s="90" t="s">
        <v>63</v>
      </c>
      <c r="D97" s="118">
        <f t="shared" si="5"/>
        <v>8.9999999999999993E-3</v>
      </c>
      <c r="E97" s="91">
        <v>0.248</v>
      </c>
      <c r="F97" s="92">
        <v>0.1205</v>
      </c>
      <c r="G97" s="88">
        <f t="shared" si="8"/>
        <v>0.36849999999999999</v>
      </c>
      <c r="H97" s="89">
        <v>977</v>
      </c>
      <c r="I97" s="90" t="s">
        <v>64</v>
      </c>
      <c r="J97" s="74">
        <f t="shared" si="9"/>
        <v>9.7699999999999995E-2</v>
      </c>
      <c r="K97" s="89">
        <v>910</v>
      </c>
      <c r="L97" s="90" t="s">
        <v>64</v>
      </c>
      <c r="M97" s="74">
        <f t="shared" si="6"/>
        <v>9.0999999999999998E-2</v>
      </c>
      <c r="N97" s="89">
        <v>699</v>
      </c>
      <c r="O97" s="90" t="s">
        <v>64</v>
      </c>
      <c r="P97" s="74">
        <f t="shared" si="7"/>
        <v>6.989999999999999E-2</v>
      </c>
    </row>
    <row r="98" spans="2:16">
      <c r="B98" s="89">
        <v>200</v>
      </c>
      <c r="C98" s="90" t="s">
        <v>63</v>
      </c>
      <c r="D98" s="118">
        <f t="shared" si="5"/>
        <v>0.01</v>
      </c>
      <c r="E98" s="91">
        <v>0.26350000000000001</v>
      </c>
      <c r="F98" s="92">
        <v>0.1167</v>
      </c>
      <c r="G98" s="88">
        <f t="shared" si="8"/>
        <v>0.38019999999999998</v>
      </c>
      <c r="H98" s="89">
        <v>1093</v>
      </c>
      <c r="I98" s="90" t="s">
        <v>64</v>
      </c>
      <c r="J98" s="74">
        <f t="shared" si="9"/>
        <v>0.10929999999999999</v>
      </c>
      <c r="K98" s="89">
        <v>987</v>
      </c>
      <c r="L98" s="90" t="s">
        <v>64</v>
      </c>
      <c r="M98" s="74">
        <f t="shared" si="6"/>
        <v>9.8699999999999996E-2</v>
      </c>
      <c r="N98" s="89">
        <v>763</v>
      </c>
      <c r="O98" s="90" t="s">
        <v>64</v>
      </c>
      <c r="P98" s="74">
        <f t="shared" si="7"/>
        <v>7.6300000000000007E-2</v>
      </c>
    </row>
    <row r="99" spans="2:16">
      <c r="B99" s="89">
        <v>225</v>
      </c>
      <c r="C99" s="90" t="s">
        <v>63</v>
      </c>
      <c r="D99" s="118">
        <f t="shared" si="5"/>
        <v>1.125E-2</v>
      </c>
      <c r="E99" s="91">
        <v>0.28420000000000001</v>
      </c>
      <c r="F99" s="92">
        <v>0.1123</v>
      </c>
      <c r="G99" s="88">
        <f t="shared" si="8"/>
        <v>0.39650000000000002</v>
      </c>
      <c r="H99" s="89">
        <v>1238</v>
      </c>
      <c r="I99" s="90" t="s">
        <v>64</v>
      </c>
      <c r="J99" s="74">
        <f t="shared" si="9"/>
        <v>0.12379999999999999</v>
      </c>
      <c r="K99" s="89">
        <v>1079</v>
      </c>
      <c r="L99" s="90" t="s">
        <v>64</v>
      </c>
      <c r="M99" s="74">
        <f t="shared" si="6"/>
        <v>0.1079</v>
      </c>
      <c r="N99" s="89">
        <v>841</v>
      </c>
      <c r="O99" s="90" t="s">
        <v>64</v>
      </c>
      <c r="P99" s="74">
        <f t="shared" si="7"/>
        <v>8.4099999999999994E-2</v>
      </c>
    </row>
    <row r="100" spans="2:16">
      <c r="B100" s="89">
        <v>250</v>
      </c>
      <c r="C100" s="90" t="s">
        <v>63</v>
      </c>
      <c r="D100" s="118">
        <f t="shared" si="5"/>
        <v>1.2500000000000001E-2</v>
      </c>
      <c r="E100" s="91">
        <v>0.30599999999999999</v>
      </c>
      <c r="F100" s="92">
        <v>0.1082</v>
      </c>
      <c r="G100" s="88">
        <f t="shared" si="8"/>
        <v>0.41420000000000001</v>
      </c>
      <c r="H100" s="89">
        <v>1382</v>
      </c>
      <c r="I100" s="90" t="s">
        <v>64</v>
      </c>
      <c r="J100" s="74">
        <f t="shared" si="9"/>
        <v>0.13819999999999999</v>
      </c>
      <c r="K100" s="89">
        <v>1168</v>
      </c>
      <c r="L100" s="90" t="s">
        <v>64</v>
      </c>
      <c r="M100" s="74">
        <f t="shared" si="6"/>
        <v>0.11679999999999999</v>
      </c>
      <c r="N100" s="89">
        <v>915</v>
      </c>
      <c r="O100" s="90" t="s">
        <v>64</v>
      </c>
      <c r="P100" s="74">
        <f t="shared" si="7"/>
        <v>9.1499999999999998E-2</v>
      </c>
    </row>
    <row r="101" spans="2:16">
      <c r="B101" s="89">
        <v>275</v>
      </c>
      <c r="C101" s="90" t="s">
        <v>63</v>
      </c>
      <c r="D101" s="118">
        <f t="shared" si="5"/>
        <v>1.3750000000000002E-2</v>
      </c>
      <c r="E101" s="91">
        <v>0.32879999999999998</v>
      </c>
      <c r="F101" s="92">
        <v>0.1045</v>
      </c>
      <c r="G101" s="88">
        <f t="shared" si="8"/>
        <v>0.43329999999999996</v>
      </c>
      <c r="H101" s="89">
        <v>1525</v>
      </c>
      <c r="I101" s="90" t="s">
        <v>64</v>
      </c>
      <c r="J101" s="74">
        <f t="shared" si="9"/>
        <v>0.1525</v>
      </c>
      <c r="K101" s="89">
        <v>1251</v>
      </c>
      <c r="L101" s="90" t="s">
        <v>64</v>
      </c>
      <c r="M101" s="74">
        <f t="shared" si="6"/>
        <v>0.12509999999999999</v>
      </c>
      <c r="N101" s="89">
        <v>987</v>
      </c>
      <c r="O101" s="90" t="s">
        <v>64</v>
      </c>
      <c r="P101" s="74">
        <f t="shared" si="7"/>
        <v>9.8699999999999996E-2</v>
      </c>
    </row>
    <row r="102" spans="2:16">
      <c r="B102" s="89">
        <v>300</v>
      </c>
      <c r="C102" s="90" t="s">
        <v>63</v>
      </c>
      <c r="D102" s="118">
        <f t="shared" ref="D102:D114" si="10">B102/1000/$C$5</f>
        <v>1.4999999999999999E-2</v>
      </c>
      <c r="E102" s="91">
        <v>0.35220000000000001</v>
      </c>
      <c r="F102" s="92">
        <v>0.1011</v>
      </c>
      <c r="G102" s="88">
        <f t="shared" si="8"/>
        <v>0.45330000000000004</v>
      </c>
      <c r="H102" s="89">
        <v>1666</v>
      </c>
      <c r="I102" s="90" t="s">
        <v>64</v>
      </c>
      <c r="J102" s="74">
        <f t="shared" si="9"/>
        <v>0.1666</v>
      </c>
      <c r="K102" s="89">
        <v>1330</v>
      </c>
      <c r="L102" s="90" t="s">
        <v>64</v>
      </c>
      <c r="M102" s="74">
        <f t="shared" si="6"/>
        <v>0.13300000000000001</v>
      </c>
      <c r="N102" s="89">
        <v>1055</v>
      </c>
      <c r="O102" s="90" t="s">
        <v>64</v>
      </c>
      <c r="P102" s="74">
        <f t="shared" si="7"/>
        <v>0.1055</v>
      </c>
    </row>
    <row r="103" spans="2:16">
      <c r="B103" s="89">
        <v>325</v>
      </c>
      <c r="C103" s="90" t="s">
        <v>63</v>
      </c>
      <c r="D103" s="118">
        <f t="shared" si="10"/>
        <v>1.6250000000000001E-2</v>
      </c>
      <c r="E103" s="91">
        <v>0.37609999999999999</v>
      </c>
      <c r="F103" s="92">
        <v>9.7860000000000003E-2</v>
      </c>
      <c r="G103" s="88">
        <f t="shared" si="8"/>
        <v>0.47395999999999999</v>
      </c>
      <c r="H103" s="89">
        <v>1805</v>
      </c>
      <c r="I103" s="90" t="s">
        <v>64</v>
      </c>
      <c r="J103" s="74">
        <f t="shared" si="9"/>
        <v>0.18049999999999999</v>
      </c>
      <c r="K103" s="89">
        <v>1404</v>
      </c>
      <c r="L103" s="90" t="s">
        <v>64</v>
      </c>
      <c r="M103" s="74">
        <f t="shared" si="6"/>
        <v>0.1404</v>
      </c>
      <c r="N103" s="89">
        <v>1120</v>
      </c>
      <c r="O103" s="90" t="s">
        <v>64</v>
      </c>
      <c r="P103" s="74">
        <f t="shared" si="7"/>
        <v>0.11200000000000002</v>
      </c>
    </row>
    <row r="104" spans="2:16">
      <c r="B104" s="89">
        <v>350</v>
      </c>
      <c r="C104" s="90" t="s">
        <v>63</v>
      </c>
      <c r="D104" s="118">
        <f t="shared" si="10"/>
        <v>1.7499999999999998E-2</v>
      </c>
      <c r="E104" s="91">
        <v>0.40039999999999998</v>
      </c>
      <c r="F104" s="92">
        <v>9.4899999999999998E-2</v>
      </c>
      <c r="G104" s="88">
        <f t="shared" si="8"/>
        <v>0.49529999999999996</v>
      </c>
      <c r="H104" s="89">
        <v>1942</v>
      </c>
      <c r="I104" s="90" t="s">
        <v>64</v>
      </c>
      <c r="J104" s="74">
        <f t="shared" si="9"/>
        <v>0.19419999999999998</v>
      </c>
      <c r="K104" s="89">
        <v>1474</v>
      </c>
      <c r="L104" s="90" t="s">
        <v>64</v>
      </c>
      <c r="M104" s="74">
        <f t="shared" si="6"/>
        <v>0.1474</v>
      </c>
      <c r="N104" s="89">
        <v>1183</v>
      </c>
      <c r="O104" s="90" t="s">
        <v>64</v>
      </c>
      <c r="P104" s="74">
        <f t="shared" si="7"/>
        <v>0.1183</v>
      </c>
    </row>
    <row r="105" spans="2:16">
      <c r="B105" s="89">
        <v>375</v>
      </c>
      <c r="C105" s="90" t="s">
        <v>63</v>
      </c>
      <c r="D105" s="118">
        <f t="shared" si="10"/>
        <v>1.8749999999999999E-2</v>
      </c>
      <c r="E105" s="91">
        <v>0.42480000000000001</v>
      </c>
      <c r="F105" s="92">
        <v>9.214E-2</v>
      </c>
      <c r="G105" s="88">
        <f t="shared" si="8"/>
        <v>0.51693999999999996</v>
      </c>
      <c r="H105" s="89">
        <v>2077</v>
      </c>
      <c r="I105" s="90" t="s">
        <v>64</v>
      </c>
      <c r="J105" s="74">
        <f t="shared" si="9"/>
        <v>0.2077</v>
      </c>
      <c r="K105" s="89">
        <v>1540</v>
      </c>
      <c r="L105" s="90" t="s">
        <v>64</v>
      </c>
      <c r="M105" s="74">
        <f t="shared" si="6"/>
        <v>0.154</v>
      </c>
      <c r="N105" s="89">
        <v>1242</v>
      </c>
      <c r="O105" s="90" t="s">
        <v>64</v>
      </c>
      <c r="P105" s="74">
        <f t="shared" si="7"/>
        <v>0.1242</v>
      </c>
    </row>
    <row r="106" spans="2:16">
      <c r="B106" s="89">
        <v>400</v>
      </c>
      <c r="C106" s="90" t="s">
        <v>63</v>
      </c>
      <c r="D106" s="118">
        <f t="shared" si="10"/>
        <v>0.02</v>
      </c>
      <c r="E106" s="91">
        <v>0.44929999999999998</v>
      </c>
      <c r="F106" s="92">
        <v>8.9560000000000001E-2</v>
      </c>
      <c r="G106" s="88">
        <f t="shared" si="8"/>
        <v>0.53886000000000001</v>
      </c>
      <c r="H106" s="89">
        <v>2209</v>
      </c>
      <c r="I106" s="90" t="s">
        <v>64</v>
      </c>
      <c r="J106" s="74">
        <f t="shared" si="9"/>
        <v>0.22090000000000001</v>
      </c>
      <c r="K106" s="89">
        <v>1602</v>
      </c>
      <c r="L106" s="90" t="s">
        <v>64</v>
      </c>
      <c r="M106" s="74">
        <f t="shared" si="6"/>
        <v>0.16020000000000001</v>
      </c>
      <c r="N106" s="89">
        <v>1299</v>
      </c>
      <c r="O106" s="90" t="s">
        <v>64</v>
      </c>
      <c r="P106" s="74">
        <f t="shared" si="7"/>
        <v>0.12989999999999999</v>
      </c>
    </row>
    <row r="107" spans="2:16">
      <c r="B107" s="89">
        <v>450</v>
      </c>
      <c r="C107" s="90" t="s">
        <v>63</v>
      </c>
      <c r="D107" s="74">
        <f t="shared" si="10"/>
        <v>2.2499999999999999E-2</v>
      </c>
      <c r="E107" s="91">
        <v>0.49819999999999998</v>
      </c>
      <c r="F107" s="92">
        <v>8.4879999999999997E-2</v>
      </c>
      <c r="G107" s="88">
        <f t="shared" si="8"/>
        <v>0.58307999999999993</v>
      </c>
      <c r="H107" s="89">
        <v>2468</v>
      </c>
      <c r="I107" s="90" t="s">
        <v>64</v>
      </c>
      <c r="J107" s="74">
        <f t="shared" si="9"/>
        <v>0.24679999999999999</v>
      </c>
      <c r="K107" s="89">
        <v>1715</v>
      </c>
      <c r="L107" s="90" t="s">
        <v>64</v>
      </c>
      <c r="M107" s="74">
        <f t="shared" si="6"/>
        <v>0.17150000000000001</v>
      </c>
      <c r="N107" s="89">
        <v>1405</v>
      </c>
      <c r="O107" s="90" t="s">
        <v>64</v>
      </c>
      <c r="P107" s="74">
        <f t="shared" si="7"/>
        <v>0.14050000000000001</v>
      </c>
    </row>
    <row r="108" spans="2:16">
      <c r="B108" s="89">
        <v>500</v>
      </c>
      <c r="C108" s="90" t="s">
        <v>63</v>
      </c>
      <c r="D108" s="74">
        <f t="shared" si="10"/>
        <v>2.5000000000000001E-2</v>
      </c>
      <c r="E108" s="91">
        <v>0.5464</v>
      </c>
      <c r="F108" s="92">
        <v>8.0740000000000006E-2</v>
      </c>
      <c r="G108" s="88">
        <f t="shared" si="8"/>
        <v>0.62714000000000003</v>
      </c>
      <c r="H108" s="89">
        <v>2718</v>
      </c>
      <c r="I108" s="90" t="s">
        <v>64</v>
      </c>
      <c r="J108" s="74">
        <f t="shared" si="9"/>
        <v>0.27179999999999999</v>
      </c>
      <c r="K108" s="89">
        <v>1817</v>
      </c>
      <c r="L108" s="90" t="s">
        <v>64</v>
      </c>
      <c r="M108" s="74">
        <f t="shared" si="6"/>
        <v>0.1817</v>
      </c>
      <c r="N108" s="89">
        <v>1502</v>
      </c>
      <c r="O108" s="90" t="s">
        <v>64</v>
      </c>
      <c r="P108" s="74">
        <f t="shared" si="7"/>
        <v>0.1502</v>
      </c>
    </row>
    <row r="109" spans="2:16">
      <c r="B109" s="89">
        <v>550</v>
      </c>
      <c r="C109" s="90" t="s">
        <v>63</v>
      </c>
      <c r="D109" s="74">
        <f t="shared" si="10"/>
        <v>2.7500000000000004E-2</v>
      </c>
      <c r="E109" s="91">
        <v>0.59360000000000002</v>
      </c>
      <c r="F109" s="92">
        <v>7.7049999999999993E-2</v>
      </c>
      <c r="G109" s="88">
        <f t="shared" si="8"/>
        <v>0.67064999999999997</v>
      </c>
      <c r="H109" s="89">
        <v>2960</v>
      </c>
      <c r="I109" s="90" t="s">
        <v>64</v>
      </c>
      <c r="J109" s="74">
        <f t="shared" si="9"/>
        <v>0.29599999999999999</v>
      </c>
      <c r="K109" s="89">
        <v>1908</v>
      </c>
      <c r="L109" s="90" t="s">
        <v>64</v>
      </c>
      <c r="M109" s="74">
        <f t="shared" si="6"/>
        <v>0.1908</v>
      </c>
      <c r="N109" s="89">
        <v>1591</v>
      </c>
      <c r="O109" s="90" t="s">
        <v>64</v>
      </c>
      <c r="P109" s="74">
        <f t="shared" si="7"/>
        <v>0.15909999999999999</v>
      </c>
    </row>
    <row r="110" spans="2:16">
      <c r="B110" s="89">
        <v>600</v>
      </c>
      <c r="C110" s="90" t="s">
        <v>63</v>
      </c>
      <c r="D110" s="74">
        <f t="shared" si="10"/>
        <v>0.03</v>
      </c>
      <c r="E110" s="91">
        <v>0.63959999999999995</v>
      </c>
      <c r="F110" s="92">
        <v>7.374E-2</v>
      </c>
      <c r="G110" s="88">
        <f t="shared" si="8"/>
        <v>0.71333999999999997</v>
      </c>
      <c r="H110" s="89">
        <v>3195</v>
      </c>
      <c r="I110" s="90" t="s">
        <v>64</v>
      </c>
      <c r="J110" s="74">
        <f t="shared" si="9"/>
        <v>0.31950000000000001</v>
      </c>
      <c r="K110" s="89">
        <v>1991</v>
      </c>
      <c r="L110" s="90" t="s">
        <v>64</v>
      </c>
      <c r="M110" s="74">
        <f t="shared" si="6"/>
        <v>0.1991</v>
      </c>
      <c r="N110" s="89">
        <v>1673</v>
      </c>
      <c r="O110" s="90" t="s">
        <v>64</v>
      </c>
      <c r="P110" s="74">
        <f t="shared" si="7"/>
        <v>0.1673</v>
      </c>
    </row>
    <row r="111" spans="2:16">
      <c r="B111" s="89">
        <v>650</v>
      </c>
      <c r="C111" s="90" t="s">
        <v>63</v>
      </c>
      <c r="D111" s="74">
        <f t="shared" si="10"/>
        <v>3.2500000000000001E-2</v>
      </c>
      <c r="E111" s="91">
        <v>0.68430000000000002</v>
      </c>
      <c r="F111" s="92">
        <v>7.0749999999999993E-2</v>
      </c>
      <c r="G111" s="88">
        <f t="shared" si="8"/>
        <v>0.75505</v>
      </c>
      <c r="H111" s="89">
        <v>3423</v>
      </c>
      <c r="I111" s="90" t="s">
        <v>64</v>
      </c>
      <c r="J111" s="74">
        <f t="shared" si="9"/>
        <v>0.34229999999999999</v>
      </c>
      <c r="K111" s="89">
        <v>2066</v>
      </c>
      <c r="L111" s="90" t="s">
        <v>64</v>
      </c>
      <c r="M111" s="74">
        <f t="shared" si="6"/>
        <v>0.20659999999999998</v>
      </c>
      <c r="N111" s="89">
        <v>1749</v>
      </c>
      <c r="O111" s="90" t="s">
        <v>64</v>
      </c>
      <c r="P111" s="74">
        <f t="shared" si="7"/>
        <v>0.1749</v>
      </c>
    </row>
    <row r="112" spans="2:16">
      <c r="B112" s="89">
        <v>700</v>
      </c>
      <c r="C112" s="90" t="s">
        <v>63</v>
      </c>
      <c r="D112" s="74">
        <f t="shared" si="10"/>
        <v>3.4999999999999996E-2</v>
      </c>
      <c r="E112" s="91">
        <v>0.72760000000000002</v>
      </c>
      <c r="F112" s="92">
        <v>6.8029999999999993E-2</v>
      </c>
      <c r="G112" s="88">
        <f t="shared" si="8"/>
        <v>0.79563000000000006</v>
      </c>
      <c r="H112" s="89">
        <v>3645</v>
      </c>
      <c r="I112" s="90" t="s">
        <v>64</v>
      </c>
      <c r="J112" s="74">
        <f t="shared" si="9"/>
        <v>0.36449999999999999</v>
      </c>
      <c r="K112" s="89">
        <v>2134</v>
      </c>
      <c r="L112" s="90" t="s">
        <v>64</v>
      </c>
      <c r="M112" s="74">
        <f t="shared" si="6"/>
        <v>0.21339999999999998</v>
      </c>
      <c r="N112" s="89">
        <v>1820</v>
      </c>
      <c r="O112" s="90" t="s">
        <v>64</v>
      </c>
      <c r="P112" s="74">
        <f t="shared" si="7"/>
        <v>0.182</v>
      </c>
    </row>
    <row r="113" spans="1:16">
      <c r="B113" s="89">
        <v>800</v>
      </c>
      <c r="C113" s="90" t="s">
        <v>63</v>
      </c>
      <c r="D113" s="74">
        <f t="shared" si="10"/>
        <v>0.04</v>
      </c>
      <c r="E113" s="91">
        <v>0.81020000000000003</v>
      </c>
      <c r="F113" s="92">
        <v>6.3259999999999997E-2</v>
      </c>
      <c r="G113" s="88">
        <f t="shared" si="8"/>
        <v>0.87346000000000001</v>
      </c>
      <c r="H113" s="89">
        <v>4071</v>
      </c>
      <c r="I113" s="90" t="s">
        <v>64</v>
      </c>
      <c r="J113" s="74">
        <f t="shared" si="9"/>
        <v>0.40709999999999996</v>
      </c>
      <c r="K113" s="89">
        <v>2255</v>
      </c>
      <c r="L113" s="90" t="s">
        <v>64</v>
      </c>
      <c r="M113" s="74">
        <f t="shared" si="6"/>
        <v>0.22549999999999998</v>
      </c>
      <c r="N113" s="89">
        <v>1949</v>
      </c>
      <c r="O113" s="90" t="s">
        <v>64</v>
      </c>
      <c r="P113" s="74">
        <f t="shared" si="7"/>
        <v>0.19490000000000002</v>
      </c>
    </row>
    <row r="114" spans="1:16">
      <c r="B114" s="89">
        <v>900</v>
      </c>
      <c r="C114" s="90" t="s">
        <v>63</v>
      </c>
      <c r="D114" s="74">
        <f t="shared" si="10"/>
        <v>4.4999999999999998E-2</v>
      </c>
      <c r="E114" s="91">
        <v>0.88749999999999996</v>
      </c>
      <c r="F114" s="92">
        <v>5.9209999999999999E-2</v>
      </c>
      <c r="G114" s="88">
        <f t="shared" si="8"/>
        <v>0.94670999999999994</v>
      </c>
      <c r="H114" s="89">
        <v>4477</v>
      </c>
      <c r="I114" s="90" t="s">
        <v>64</v>
      </c>
      <c r="J114" s="74">
        <f t="shared" si="9"/>
        <v>0.44770000000000004</v>
      </c>
      <c r="K114" s="89">
        <v>2358</v>
      </c>
      <c r="L114" s="90" t="s">
        <v>64</v>
      </c>
      <c r="M114" s="74">
        <f t="shared" si="6"/>
        <v>0.23580000000000001</v>
      </c>
      <c r="N114" s="89">
        <v>2064</v>
      </c>
      <c r="O114" s="90" t="s">
        <v>64</v>
      </c>
      <c r="P114" s="74">
        <f t="shared" si="7"/>
        <v>0.2064</v>
      </c>
    </row>
    <row r="115" spans="1:16">
      <c r="B115" s="89">
        <v>1</v>
      </c>
      <c r="C115" s="93" t="s">
        <v>65</v>
      </c>
      <c r="D115" s="74">
        <f t="shared" ref="D115:D178" si="11">B115/$C$5</f>
        <v>0.05</v>
      </c>
      <c r="E115" s="91">
        <v>0.96</v>
      </c>
      <c r="F115" s="92">
        <v>5.5719999999999999E-2</v>
      </c>
      <c r="G115" s="88">
        <f t="shared" si="8"/>
        <v>1.01572</v>
      </c>
      <c r="H115" s="89">
        <v>4866</v>
      </c>
      <c r="I115" s="90" t="s">
        <v>64</v>
      </c>
      <c r="J115" s="74">
        <f t="shared" si="9"/>
        <v>0.48659999999999998</v>
      </c>
      <c r="K115" s="89">
        <v>2448</v>
      </c>
      <c r="L115" s="90" t="s">
        <v>64</v>
      </c>
      <c r="M115" s="74">
        <f t="shared" si="6"/>
        <v>0.24479999999999999</v>
      </c>
      <c r="N115" s="89">
        <v>2166</v>
      </c>
      <c r="O115" s="90" t="s">
        <v>64</v>
      </c>
      <c r="P115" s="74">
        <f t="shared" si="7"/>
        <v>0.21659999999999999</v>
      </c>
    </row>
    <row r="116" spans="1:16">
      <c r="B116" s="89">
        <v>1.1000000000000001</v>
      </c>
      <c r="C116" s="90" t="s">
        <v>65</v>
      </c>
      <c r="D116" s="74">
        <f t="shared" si="11"/>
        <v>5.5000000000000007E-2</v>
      </c>
      <c r="E116" s="91">
        <v>1.028</v>
      </c>
      <c r="F116" s="92">
        <v>5.2679999999999998E-2</v>
      </c>
      <c r="G116" s="88">
        <f t="shared" si="8"/>
        <v>1.0806800000000001</v>
      </c>
      <c r="H116" s="89">
        <v>5240</v>
      </c>
      <c r="I116" s="90" t="s">
        <v>64</v>
      </c>
      <c r="J116" s="74">
        <f t="shared" si="9"/>
        <v>0.52400000000000002</v>
      </c>
      <c r="K116" s="89">
        <v>2527</v>
      </c>
      <c r="L116" s="90" t="s">
        <v>64</v>
      </c>
      <c r="M116" s="74">
        <f t="shared" si="6"/>
        <v>0.25270000000000004</v>
      </c>
      <c r="N116" s="89">
        <v>2259</v>
      </c>
      <c r="O116" s="90" t="s">
        <v>64</v>
      </c>
      <c r="P116" s="74">
        <f t="shared" si="7"/>
        <v>0.22589999999999999</v>
      </c>
    </row>
    <row r="117" spans="1:16">
      <c r="B117" s="89">
        <v>1.2</v>
      </c>
      <c r="C117" s="90" t="s">
        <v>65</v>
      </c>
      <c r="D117" s="74">
        <f t="shared" si="11"/>
        <v>0.06</v>
      </c>
      <c r="E117" s="91">
        <v>1.093</v>
      </c>
      <c r="F117" s="92">
        <v>0.05</v>
      </c>
      <c r="G117" s="88">
        <f t="shared" si="8"/>
        <v>1.143</v>
      </c>
      <c r="H117" s="89">
        <v>5600</v>
      </c>
      <c r="I117" s="90" t="s">
        <v>64</v>
      </c>
      <c r="J117" s="74">
        <f t="shared" si="9"/>
        <v>0.55999999999999994</v>
      </c>
      <c r="K117" s="89">
        <v>2598</v>
      </c>
      <c r="L117" s="90" t="s">
        <v>64</v>
      </c>
      <c r="M117" s="74">
        <f t="shared" si="6"/>
        <v>0.25979999999999998</v>
      </c>
      <c r="N117" s="89">
        <v>2344</v>
      </c>
      <c r="O117" s="90" t="s">
        <v>64</v>
      </c>
      <c r="P117" s="74">
        <f t="shared" si="7"/>
        <v>0.2344</v>
      </c>
    </row>
    <row r="118" spans="1:16">
      <c r="B118" s="89">
        <v>1.3</v>
      </c>
      <c r="C118" s="90" t="s">
        <v>65</v>
      </c>
      <c r="D118" s="74">
        <f t="shared" si="11"/>
        <v>6.5000000000000002E-2</v>
      </c>
      <c r="E118" s="91">
        <v>1.153</v>
      </c>
      <c r="F118" s="92">
        <v>4.7620000000000003E-2</v>
      </c>
      <c r="G118" s="88">
        <f t="shared" si="8"/>
        <v>1.20062</v>
      </c>
      <c r="H118" s="89">
        <v>5949</v>
      </c>
      <c r="I118" s="90" t="s">
        <v>64</v>
      </c>
      <c r="J118" s="74">
        <f t="shared" si="9"/>
        <v>0.59489999999999998</v>
      </c>
      <c r="K118" s="89">
        <v>2661</v>
      </c>
      <c r="L118" s="90" t="s">
        <v>64</v>
      </c>
      <c r="M118" s="74">
        <f t="shared" si="6"/>
        <v>0.2661</v>
      </c>
      <c r="N118" s="89">
        <v>2422</v>
      </c>
      <c r="O118" s="90" t="s">
        <v>64</v>
      </c>
      <c r="P118" s="74">
        <f t="shared" si="7"/>
        <v>0.24220000000000003</v>
      </c>
    </row>
    <row r="119" spans="1:16">
      <c r="B119" s="89">
        <v>1.4</v>
      </c>
      <c r="C119" s="90" t="s">
        <v>65</v>
      </c>
      <c r="D119" s="74">
        <f t="shared" si="11"/>
        <v>6.9999999999999993E-2</v>
      </c>
      <c r="E119" s="91">
        <v>1.2110000000000001</v>
      </c>
      <c r="F119" s="92">
        <v>4.548E-2</v>
      </c>
      <c r="G119" s="88">
        <f t="shared" si="8"/>
        <v>1.25648</v>
      </c>
      <c r="H119" s="89">
        <v>6287</v>
      </c>
      <c r="I119" s="90" t="s">
        <v>64</v>
      </c>
      <c r="J119" s="74">
        <f t="shared" si="9"/>
        <v>0.62870000000000004</v>
      </c>
      <c r="K119" s="89">
        <v>2719</v>
      </c>
      <c r="L119" s="90" t="s">
        <v>64</v>
      </c>
      <c r="M119" s="74">
        <f t="shared" si="6"/>
        <v>0.27189999999999998</v>
      </c>
      <c r="N119" s="89">
        <v>2494</v>
      </c>
      <c r="O119" s="90" t="s">
        <v>64</v>
      </c>
      <c r="P119" s="74">
        <f t="shared" si="7"/>
        <v>0.24940000000000001</v>
      </c>
    </row>
    <row r="120" spans="1:16">
      <c r="B120" s="89">
        <v>1.5</v>
      </c>
      <c r="C120" s="90" t="s">
        <v>65</v>
      </c>
      <c r="D120" s="74">
        <f t="shared" si="11"/>
        <v>7.4999999999999997E-2</v>
      </c>
      <c r="E120" s="91">
        <v>1.266</v>
      </c>
      <c r="F120" s="92">
        <v>4.3560000000000001E-2</v>
      </c>
      <c r="G120" s="88">
        <f t="shared" si="8"/>
        <v>1.3095600000000001</v>
      </c>
      <c r="H120" s="89">
        <v>6616</v>
      </c>
      <c r="I120" s="90" t="s">
        <v>64</v>
      </c>
      <c r="J120" s="74">
        <f t="shared" si="9"/>
        <v>0.66159999999999997</v>
      </c>
      <c r="K120" s="89">
        <v>2771</v>
      </c>
      <c r="L120" s="90" t="s">
        <v>64</v>
      </c>
      <c r="M120" s="74">
        <f t="shared" si="6"/>
        <v>0.27710000000000001</v>
      </c>
      <c r="N120" s="89">
        <v>2562</v>
      </c>
      <c r="O120" s="90" t="s">
        <v>64</v>
      </c>
      <c r="P120" s="74">
        <f t="shared" si="7"/>
        <v>0.25619999999999998</v>
      </c>
    </row>
    <row r="121" spans="1:16">
      <c r="B121" s="89">
        <v>1.6</v>
      </c>
      <c r="C121" s="90" t="s">
        <v>65</v>
      </c>
      <c r="D121" s="74">
        <f t="shared" si="11"/>
        <v>0.08</v>
      </c>
      <c r="E121" s="91">
        <v>1.319</v>
      </c>
      <c r="F121" s="92">
        <v>4.181E-2</v>
      </c>
      <c r="G121" s="88">
        <f t="shared" si="8"/>
        <v>1.3608099999999999</v>
      </c>
      <c r="H121" s="89">
        <v>6936</v>
      </c>
      <c r="I121" s="90" t="s">
        <v>64</v>
      </c>
      <c r="J121" s="74">
        <f t="shared" si="9"/>
        <v>0.69359999999999999</v>
      </c>
      <c r="K121" s="89">
        <v>2819</v>
      </c>
      <c r="L121" s="90" t="s">
        <v>64</v>
      </c>
      <c r="M121" s="74">
        <f t="shared" si="6"/>
        <v>0.28189999999999998</v>
      </c>
      <c r="N121" s="89">
        <v>2625</v>
      </c>
      <c r="O121" s="90" t="s">
        <v>64</v>
      </c>
      <c r="P121" s="74">
        <f t="shared" si="7"/>
        <v>0.26250000000000001</v>
      </c>
    </row>
    <row r="122" spans="1:16">
      <c r="B122" s="89">
        <v>1.7</v>
      </c>
      <c r="C122" s="90" t="s">
        <v>65</v>
      </c>
      <c r="D122" s="74">
        <f t="shared" si="11"/>
        <v>8.4999999999999992E-2</v>
      </c>
      <c r="E122" s="91">
        <v>1.369</v>
      </c>
      <c r="F122" s="92">
        <v>4.0219999999999999E-2</v>
      </c>
      <c r="G122" s="88">
        <f t="shared" si="8"/>
        <v>1.4092199999999999</v>
      </c>
      <c r="H122" s="89">
        <v>7248</v>
      </c>
      <c r="I122" s="90" t="s">
        <v>64</v>
      </c>
      <c r="J122" s="74">
        <f t="shared" si="9"/>
        <v>0.7248</v>
      </c>
      <c r="K122" s="89">
        <v>2863</v>
      </c>
      <c r="L122" s="90" t="s">
        <v>64</v>
      </c>
      <c r="M122" s="74">
        <f t="shared" si="6"/>
        <v>0.2863</v>
      </c>
      <c r="N122" s="89">
        <v>2684</v>
      </c>
      <c r="O122" s="90" t="s">
        <v>64</v>
      </c>
      <c r="P122" s="74">
        <f t="shared" si="7"/>
        <v>0.26840000000000003</v>
      </c>
    </row>
    <row r="123" spans="1:16">
      <c r="B123" s="89">
        <v>1.8</v>
      </c>
      <c r="C123" s="90" t="s">
        <v>65</v>
      </c>
      <c r="D123" s="74">
        <f t="shared" si="11"/>
        <v>0.09</v>
      </c>
      <c r="E123" s="91">
        <v>1.417</v>
      </c>
      <c r="F123" s="92">
        <v>3.8760000000000003E-2</v>
      </c>
      <c r="G123" s="88">
        <f t="shared" si="8"/>
        <v>1.4557599999999999</v>
      </c>
      <c r="H123" s="89">
        <v>7552</v>
      </c>
      <c r="I123" s="90" t="s">
        <v>64</v>
      </c>
      <c r="J123" s="76">
        <f t="shared" si="9"/>
        <v>0.75519999999999998</v>
      </c>
      <c r="K123" s="89">
        <v>2904</v>
      </c>
      <c r="L123" s="90" t="s">
        <v>64</v>
      </c>
      <c r="M123" s="74">
        <f t="shared" si="6"/>
        <v>0.29039999999999999</v>
      </c>
      <c r="N123" s="89">
        <v>2740</v>
      </c>
      <c r="O123" s="90" t="s">
        <v>64</v>
      </c>
      <c r="P123" s="74">
        <f t="shared" si="7"/>
        <v>0.27400000000000002</v>
      </c>
    </row>
    <row r="124" spans="1:16">
      <c r="B124" s="89">
        <v>2</v>
      </c>
      <c r="C124" s="90" t="s">
        <v>65</v>
      </c>
      <c r="D124" s="74">
        <f t="shared" si="11"/>
        <v>0.1</v>
      </c>
      <c r="E124" s="91">
        <v>1.5089999999999999</v>
      </c>
      <c r="F124" s="92">
        <v>3.6170000000000001E-2</v>
      </c>
      <c r="G124" s="88">
        <f t="shared" si="8"/>
        <v>1.5451699999999999</v>
      </c>
      <c r="H124" s="89">
        <v>8142</v>
      </c>
      <c r="I124" s="90" t="s">
        <v>64</v>
      </c>
      <c r="J124" s="76">
        <f t="shared" si="9"/>
        <v>0.81419999999999992</v>
      </c>
      <c r="K124" s="89">
        <v>2977</v>
      </c>
      <c r="L124" s="90" t="s">
        <v>64</v>
      </c>
      <c r="M124" s="74">
        <f t="shared" si="6"/>
        <v>0.29769999999999996</v>
      </c>
      <c r="N124" s="89">
        <v>2842</v>
      </c>
      <c r="O124" s="90" t="s">
        <v>64</v>
      </c>
      <c r="P124" s="74">
        <f t="shared" si="7"/>
        <v>0.28420000000000001</v>
      </c>
    </row>
    <row r="125" spans="1:16">
      <c r="B125" s="77">
        <v>2.25</v>
      </c>
      <c r="C125" s="79" t="s">
        <v>65</v>
      </c>
      <c r="D125" s="74">
        <f t="shared" si="11"/>
        <v>0.1125</v>
      </c>
      <c r="E125" s="91">
        <v>1.6140000000000001</v>
      </c>
      <c r="F125" s="92">
        <v>3.3439999999999998E-2</v>
      </c>
      <c r="G125" s="88">
        <f t="shared" si="8"/>
        <v>1.64744</v>
      </c>
      <c r="H125" s="89">
        <v>8847</v>
      </c>
      <c r="I125" s="90" t="s">
        <v>64</v>
      </c>
      <c r="J125" s="76">
        <f t="shared" si="9"/>
        <v>0.88469999999999993</v>
      </c>
      <c r="K125" s="89">
        <v>3056</v>
      </c>
      <c r="L125" s="90" t="s">
        <v>64</v>
      </c>
      <c r="M125" s="74">
        <f t="shared" si="6"/>
        <v>0.30559999999999998</v>
      </c>
      <c r="N125" s="89">
        <v>2957</v>
      </c>
      <c r="O125" s="90" t="s">
        <v>64</v>
      </c>
      <c r="P125" s="74">
        <f t="shared" si="7"/>
        <v>0.29569999999999996</v>
      </c>
    </row>
    <row r="126" spans="1:16">
      <c r="B126" s="77">
        <v>2.5</v>
      </c>
      <c r="C126" s="79" t="s">
        <v>65</v>
      </c>
      <c r="D126" s="74">
        <f t="shared" si="11"/>
        <v>0.125</v>
      </c>
      <c r="E126" s="91">
        <v>1.7110000000000001</v>
      </c>
      <c r="F126" s="92">
        <v>3.1150000000000001E-2</v>
      </c>
      <c r="G126" s="88">
        <f t="shared" si="8"/>
        <v>1.7421500000000001</v>
      </c>
      <c r="H126" s="77">
        <v>9521</v>
      </c>
      <c r="I126" s="79" t="s">
        <v>64</v>
      </c>
      <c r="J126" s="76">
        <f t="shared" si="9"/>
        <v>0.95210000000000006</v>
      </c>
      <c r="K126" s="77">
        <v>3124</v>
      </c>
      <c r="L126" s="79" t="s">
        <v>64</v>
      </c>
      <c r="M126" s="74">
        <f t="shared" si="6"/>
        <v>0.31240000000000001</v>
      </c>
      <c r="N126" s="77">
        <v>3059</v>
      </c>
      <c r="O126" s="79" t="s">
        <v>64</v>
      </c>
      <c r="P126" s="74">
        <f t="shared" si="7"/>
        <v>0.30590000000000001</v>
      </c>
    </row>
    <row r="127" spans="1:16">
      <c r="B127" s="77">
        <v>2.75</v>
      </c>
      <c r="C127" s="79" t="s">
        <v>65</v>
      </c>
      <c r="D127" s="74">
        <f t="shared" si="11"/>
        <v>0.13750000000000001</v>
      </c>
      <c r="E127" s="91">
        <v>1.802</v>
      </c>
      <c r="F127" s="92">
        <v>2.9180000000000001E-2</v>
      </c>
      <c r="G127" s="88">
        <f t="shared" si="8"/>
        <v>1.83118</v>
      </c>
      <c r="H127" s="77">
        <v>1.02</v>
      </c>
      <c r="I127" s="78" t="s">
        <v>66</v>
      </c>
      <c r="J127" s="76">
        <f t="shared" ref="J127:J171" si="12">H127</f>
        <v>1.02</v>
      </c>
      <c r="K127" s="77">
        <v>3184</v>
      </c>
      <c r="L127" s="79" t="s">
        <v>64</v>
      </c>
      <c r="M127" s="74">
        <f t="shared" si="6"/>
        <v>0.31840000000000002</v>
      </c>
      <c r="N127" s="77">
        <v>3152</v>
      </c>
      <c r="O127" s="79" t="s">
        <v>64</v>
      </c>
      <c r="P127" s="74">
        <f t="shared" si="7"/>
        <v>0.31520000000000004</v>
      </c>
    </row>
    <row r="128" spans="1:16">
      <c r="A128" s="94"/>
      <c r="B128" s="89">
        <v>3</v>
      </c>
      <c r="C128" s="90" t="s">
        <v>65</v>
      </c>
      <c r="D128" s="74">
        <f t="shared" si="11"/>
        <v>0.15</v>
      </c>
      <c r="E128" s="91">
        <v>1.8859999999999999</v>
      </c>
      <c r="F128" s="92">
        <v>2.7470000000000001E-2</v>
      </c>
      <c r="G128" s="88">
        <f t="shared" si="8"/>
        <v>1.91347</v>
      </c>
      <c r="H128" s="89">
        <v>1.08</v>
      </c>
      <c r="I128" s="90" t="s">
        <v>66</v>
      </c>
      <c r="J128" s="76">
        <f t="shared" si="12"/>
        <v>1.08</v>
      </c>
      <c r="K128" s="77">
        <v>3237</v>
      </c>
      <c r="L128" s="79" t="s">
        <v>64</v>
      </c>
      <c r="M128" s="74">
        <f t="shared" si="6"/>
        <v>0.32369999999999999</v>
      </c>
      <c r="N128" s="77">
        <v>3236</v>
      </c>
      <c r="O128" s="79" t="s">
        <v>64</v>
      </c>
      <c r="P128" s="74">
        <f t="shared" si="7"/>
        <v>0.3236</v>
      </c>
    </row>
    <row r="129" spans="1:16">
      <c r="A129" s="94"/>
      <c r="B129" s="89">
        <v>3.25</v>
      </c>
      <c r="C129" s="90" t="s">
        <v>65</v>
      </c>
      <c r="D129" s="74">
        <f t="shared" si="11"/>
        <v>0.16250000000000001</v>
      </c>
      <c r="E129" s="91">
        <v>1.966</v>
      </c>
      <c r="F129" s="92">
        <v>2.598E-2</v>
      </c>
      <c r="G129" s="88">
        <f t="shared" si="8"/>
        <v>1.9919799999999999</v>
      </c>
      <c r="H129" s="89">
        <v>1.1399999999999999</v>
      </c>
      <c r="I129" s="90" t="s">
        <v>66</v>
      </c>
      <c r="J129" s="76">
        <f t="shared" si="12"/>
        <v>1.1399999999999999</v>
      </c>
      <c r="K129" s="77">
        <v>3284</v>
      </c>
      <c r="L129" s="79" t="s">
        <v>64</v>
      </c>
      <c r="M129" s="74">
        <f t="shared" si="6"/>
        <v>0.32839999999999997</v>
      </c>
      <c r="N129" s="77">
        <v>3313</v>
      </c>
      <c r="O129" s="79" t="s">
        <v>64</v>
      </c>
      <c r="P129" s="74">
        <f t="shared" si="7"/>
        <v>0.33130000000000004</v>
      </c>
    </row>
    <row r="130" spans="1:16">
      <c r="A130" s="94"/>
      <c r="B130" s="89">
        <v>3.5</v>
      </c>
      <c r="C130" s="90" t="s">
        <v>65</v>
      </c>
      <c r="D130" s="74">
        <f t="shared" si="11"/>
        <v>0.17499999999999999</v>
      </c>
      <c r="E130" s="91">
        <v>2.04</v>
      </c>
      <c r="F130" s="92">
        <v>2.4660000000000001E-2</v>
      </c>
      <c r="G130" s="88">
        <f t="shared" si="8"/>
        <v>2.0646599999999999</v>
      </c>
      <c r="H130" s="89">
        <v>1.2</v>
      </c>
      <c r="I130" s="90" t="s">
        <v>66</v>
      </c>
      <c r="J130" s="76">
        <f t="shared" si="12"/>
        <v>1.2</v>
      </c>
      <c r="K130" s="77">
        <v>3327</v>
      </c>
      <c r="L130" s="79" t="s">
        <v>64</v>
      </c>
      <c r="M130" s="74">
        <f t="shared" si="6"/>
        <v>0.3327</v>
      </c>
      <c r="N130" s="77">
        <v>3385</v>
      </c>
      <c r="O130" s="79" t="s">
        <v>64</v>
      </c>
      <c r="P130" s="74">
        <f t="shared" si="7"/>
        <v>0.33849999999999997</v>
      </c>
    </row>
    <row r="131" spans="1:16">
      <c r="A131" s="94"/>
      <c r="B131" s="89">
        <v>3.75</v>
      </c>
      <c r="C131" s="90" t="s">
        <v>65</v>
      </c>
      <c r="D131" s="74">
        <f t="shared" si="11"/>
        <v>0.1875</v>
      </c>
      <c r="E131" s="91">
        <v>2.11</v>
      </c>
      <c r="F131" s="92">
        <v>2.3480000000000001E-2</v>
      </c>
      <c r="G131" s="88">
        <f t="shared" si="8"/>
        <v>2.13348</v>
      </c>
      <c r="H131" s="89">
        <v>1.26</v>
      </c>
      <c r="I131" s="90" t="s">
        <v>66</v>
      </c>
      <c r="J131" s="76">
        <f t="shared" si="12"/>
        <v>1.26</v>
      </c>
      <c r="K131" s="77">
        <v>3366</v>
      </c>
      <c r="L131" s="79" t="s">
        <v>64</v>
      </c>
      <c r="M131" s="74">
        <f t="shared" si="6"/>
        <v>0.33660000000000001</v>
      </c>
      <c r="N131" s="77">
        <v>3451</v>
      </c>
      <c r="O131" s="79" t="s">
        <v>64</v>
      </c>
      <c r="P131" s="74">
        <f t="shared" si="7"/>
        <v>0.34510000000000002</v>
      </c>
    </row>
    <row r="132" spans="1:16">
      <c r="A132" s="94"/>
      <c r="B132" s="89">
        <v>4</v>
      </c>
      <c r="C132" s="90" t="s">
        <v>65</v>
      </c>
      <c r="D132" s="74">
        <f t="shared" si="11"/>
        <v>0.2</v>
      </c>
      <c r="E132" s="91">
        <v>2.1760000000000002</v>
      </c>
      <c r="F132" s="92">
        <v>2.2419999999999999E-2</v>
      </c>
      <c r="G132" s="88">
        <f t="shared" si="8"/>
        <v>2.19842</v>
      </c>
      <c r="H132" s="89">
        <v>1.31</v>
      </c>
      <c r="I132" s="90" t="s">
        <v>66</v>
      </c>
      <c r="J132" s="76">
        <f t="shared" si="12"/>
        <v>1.31</v>
      </c>
      <c r="K132" s="77">
        <v>3401</v>
      </c>
      <c r="L132" s="79" t="s">
        <v>64</v>
      </c>
      <c r="M132" s="74">
        <f t="shared" si="6"/>
        <v>0.34009999999999996</v>
      </c>
      <c r="N132" s="77">
        <v>3513</v>
      </c>
      <c r="O132" s="79" t="s">
        <v>64</v>
      </c>
      <c r="P132" s="74">
        <f t="shared" si="7"/>
        <v>0.3513</v>
      </c>
    </row>
    <row r="133" spans="1:16">
      <c r="A133" s="94"/>
      <c r="B133" s="89">
        <v>4.5</v>
      </c>
      <c r="C133" s="90" t="s">
        <v>65</v>
      </c>
      <c r="D133" s="74">
        <f t="shared" si="11"/>
        <v>0.22500000000000001</v>
      </c>
      <c r="E133" s="91">
        <v>2.298</v>
      </c>
      <c r="F133" s="92">
        <v>2.0590000000000001E-2</v>
      </c>
      <c r="G133" s="88">
        <f t="shared" si="8"/>
        <v>2.3185899999999999</v>
      </c>
      <c r="H133" s="89">
        <v>1.42</v>
      </c>
      <c r="I133" s="90" t="s">
        <v>66</v>
      </c>
      <c r="J133" s="76">
        <f t="shared" si="12"/>
        <v>1.42</v>
      </c>
      <c r="K133" s="77">
        <v>3465</v>
      </c>
      <c r="L133" s="79" t="s">
        <v>64</v>
      </c>
      <c r="M133" s="74">
        <f t="shared" si="6"/>
        <v>0.34649999999999997</v>
      </c>
      <c r="N133" s="77">
        <v>3626</v>
      </c>
      <c r="O133" s="79" t="s">
        <v>64</v>
      </c>
      <c r="P133" s="74">
        <f t="shared" si="7"/>
        <v>0.36259999999999998</v>
      </c>
    </row>
    <row r="134" spans="1:16">
      <c r="A134" s="94"/>
      <c r="B134" s="89">
        <v>5</v>
      </c>
      <c r="C134" s="90" t="s">
        <v>65</v>
      </c>
      <c r="D134" s="74">
        <f t="shared" si="11"/>
        <v>0.25</v>
      </c>
      <c r="E134" s="91">
        <v>2.407</v>
      </c>
      <c r="F134" s="92">
        <v>1.907E-2</v>
      </c>
      <c r="G134" s="88">
        <f t="shared" si="8"/>
        <v>2.4260700000000002</v>
      </c>
      <c r="H134" s="89">
        <v>1.52</v>
      </c>
      <c r="I134" s="90" t="s">
        <v>66</v>
      </c>
      <c r="J134" s="76">
        <f t="shared" si="12"/>
        <v>1.52</v>
      </c>
      <c r="K134" s="77">
        <v>3520</v>
      </c>
      <c r="L134" s="79" t="s">
        <v>64</v>
      </c>
      <c r="M134" s="74">
        <f t="shared" si="6"/>
        <v>0.35199999999999998</v>
      </c>
      <c r="N134" s="77">
        <v>3727</v>
      </c>
      <c r="O134" s="79" t="s">
        <v>64</v>
      </c>
      <c r="P134" s="74">
        <f t="shared" si="7"/>
        <v>0.37269999999999998</v>
      </c>
    </row>
    <row r="135" spans="1:16">
      <c r="A135" s="94"/>
      <c r="B135" s="89">
        <v>5.5</v>
      </c>
      <c r="C135" s="90" t="s">
        <v>65</v>
      </c>
      <c r="D135" s="74">
        <f t="shared" si="11"/>
        <v>0.27500000000000002</v>
      </c>
      <c r="E135" s="91">
        <v>2.5049999999999999</v>
      </c>
      <c r="F135" s="92">
        <v>1.7770000000000001E-2</v>
      </c>
      <c r="G135" s="88">
        <f t="shared" si="8"/>
        <v>2.52277</v>
      </c>
      <c r="H135" s="89">
        <v>1.62</v>
      </c>
      <c r="I135" s="90" t="s">
        <v>66</v>
      </c>
      <c r="J135" s="76">
        <f t="shared" si="12"/>
        <v>1.62</v>
      </c>
      <c r="K135" s="77">
        <v>3569</v>
      </c>
      <c r="L135" s="79" t="s">
        <v>64</v>
      </c>
      <c r="M135" s="74">
        <f t="shared" si="6"/>
        <v>0.3569</v>
      </c>
      <c r="N135" s="77">
        <v>3819</v>
      </c>
      <c r="O135" s="79" t="s">
        <v>64</v>
      </c>
      <c r="P135" s="74">
        <f t="shared" si="7"/>
        <v>0.38190000000000002</v>
      </c>
    </row>
    <row r="136" spans="1:16">
      <c r="A136" s="94"/>
      <c r="B136" s="89">
        <v>6</v>
      </c>
      <c r="C136" s="90" t="s">
        <v>65</v>
      </c>
      <c r="D136" s="74">
        <f t="shared" si="11"/>
        <v>0.3</v>
      </c>
      <c r="E136" s="91">
        <v>2.5939999999999999</v>
      </c>
      <c r="F136" s="92">
        <v>1.6660000000000001E-2</v>
      </c>
      <c r="G136" s="88">
        <f t="shared" si="8"/>
        <v>2.6106599999999998</v>
      </c>
      <c r="H136" s="89">
        <v>1.72</v>
      </c>
      <c r="I136" s="90" t="s">
        <v>66</v>
      </c>
      <c r="J136" s="76">
        <f t="shared" si="12"/>
        <v>1.72</v>
      </c>
      <c r="K136" s="77">
        <v>3612</v>
      </c>
      <c r="L136" s="79" t="s">
        <v>64</v>
      </c>
      <c r="M136" s="74">
        <f t="shared" si="6"/>
        <v>0.36120000000000002</v>
      </c>
      <c r="N136" s="77">
        <v>3902</v>
      </c>
      <c r="O136" s="79" t="s">
        <v>64</v>
      </c>
      <c r="P136" s="74">
        <f t="shared" si="7"/>
        <v>0.39019999999999999</v>
      </c>
    </row>
    <row r="137" spans="1:16">
      <c r="A137" s="94"/>
      <c r="B137" s="89">
        <v>6.5</v>
      </c>
      <c r="C137" s="90" t="s">
        <v>65</v>
      </c>
      <c r="D137" s="74">
        <f t="shared" si="11"/>
        <v>0.32500000000000001</v>
      </c>
      <c r="E137" s="91">
        <v>2.6739999999999999</v>
      </c>
      <c r="F137" s="92">
        <v>1.5699999999999999E-2</v>
      </c>
      <c r="G137" s="88">
        <f t="shared" si="8"/>
        <v>2.6896999999999998</v>
      </c>
      <c r="H137" s="89">
        <v>1.81</v>
      </c>
      <c r="I137" s="90" t="s">
        <v>66</v>
      </c>
      <c r="J137" s="76">
        <f t="shared" si="12"/>
        <v>1.81</v>
      </c>
      <c r="K137" s="77">
        <v>3652</v>
      </c>
      <c r="L137" s="79" t="s">
        <v>64</v>
      </c>
      <c r="M137" s="74">
        <f t="shared" si="6"/>
        <v>0.36520000000000002</v>
      </c>
      <c r="N137" s="77">
        <v>3979</v>
      </c>
      <c r="O137" s="79" t="s">
        <v>64</v>
      </c>
      <c r="P137" s="74">
        <f t="shared" si="7"/>
        <v>0.39790000000000003</v>
      </c>
    </row>
    <row r="138" spans="1:16">
      <c r="A138" s="94"/>
      <c r="B138" s="89">
        <v>7</v>
      </c>
      <c r="C138" s="90" t="s">
        <v>65</v>
      </c>
      <c r="D138" s="74">
        <f t="shared" si="11"/>
        <v>0.35</v>
      </c>
      <c r="E138" s="91">
        <v>2.7469999999999999</v>
      </c>
      <c r="F138" s="92">
        <v>1.4840000000000001E-2</v>
      </c>
      <c r="G138" s="88">
        <f t="shared" si="8"/>
        <v>2.7618399999999999</v>
      </c>
      <c r="H138" s="89">
        <v>1.9</v>
      </c>
      <c r="I138" s="90" t="s">
        <v>66</v>
      </c>
      <c r="J138" s="76">
        <f t="shared" si="12"/>
        <v>1.9</v>
      </c>
      <c r="K138" s="77">
        <v>3687</v>
      </c>
      <c r="L138" s="79" t="s">
        <v>64</v>
      </c>
      <c r="M138" s="74">
        <f t="shared" si="6"/>
        <v>0.36869999999999997</v>
      </c>
      <c r="N138" s="77">
        <v>4051</v>
      </c>
      <c r="O138" s="79" t="s">
        <v>64</v>
      </c>
      <c r="P138" s="74">
        <f t="shared" si="7"/>
        <v>0.40510000000000002</v>
      </c>
    </row>
    <row r="139" spans="1:16">
      <c r="A139" s="94"/>
      <c r="B139" s="89">
        <v>8</v>
      </c>
      <c r="C139" s="90" t="s">
        <v>65</v>
      </c>
      <c r="D139" s="74">
        <f t="shared" si="11"/>
        <v>0.4</v>
      </c>
      <c r="E139" s="91">
        <v>2.8719999999999999</v>
      </c>
      <c r="F139" s="92">
        <v>1.342E-2</v>
      </c>
      <c r="G139" s="88">
        <f t="shared" si="8"/>
        <v>2.8854199999999999</v>
      </c>
      <c r="H139" s="89">
        <v>2.08</v>
      </c>
      <c r="I139" s="90" t="s">
        <v>66</v>
      </c>
      <c r="J139" s="76">
        <f t="shared" si="12"/>
        <v>2.08</v>
      </c>
      <c r="K139" s="77">
        <v>3754</v>
      </c>
      <c r="L139" s="79" t="s">
        <v>64</v>
      </c>
      <c r="M139" s="74">
        <f t="shared" si="6"/>
        <v>0.37540000000000001</v>
      </c>
      <c r="N139" s="77">
        <v>4181</v>
      </c>
      <c r="O139" s="79" t="s">
        <v>64</v>
      </c>
      <c r="P139" s="74">
        <f t="shared" si="7"/>
        <v>0.41810000000000003</v>
      </c>
    </row>
    <row r="140" spans="1:16">
      <c r="A140" s="94"/>
      <c r="B140" s="89">
        <v>9</v>
      </c>
      <c r="C140" s="95" t="s">
        <v>65</v>
      </c>
      <c r="D140" s="74">
        <f t="shared" si="11"/>
        <v>0.45</v>
      </c>
      <c r="E140" s="91">
        <v>2.976</v>
      </c>
      <c r="F140" s="92">
        <v>1.226E-2</v>
      </c>
      <c r="G140" s="88">
        <f t="shared" si="8"/>
        <v>2.9882599999999999</v>
      </c>
      <c r="H140" s="89">
        <v>2.25</v>
      </c>
      <c r="I140" s="90" t="s">
        <v>66</v>
      </c>
      <c r="J140" s="76">
        <f t="shared" si="12"/>
        <v>2.25</v>
      </c>
      <c r="K140" s="77">
        <v>3812</v>
      </c>
      <c r="L140" s="79" t="s">
        <v>64</v>
      </c>
      <c r="M140" s="74">
        <f t="shared" si="6"/>
        <v>0.38119999999999998</v>
      </c>
      <c r="N140" s="77">
        <v>4297</v>
      </c>
      <c r="O140" s="79" t="s">
        <v>64</v>
      </c>
      <c r="P140" s="74">
        <f t="shared" si="7"/>
        <v>0.42969999999999997</v>
      </c>
    </row>
    <row r="141" spans="1:16">
      <c r="B141" s="89">
        <v>10</v>
      </c>
      <c r="C141" s="79" t="s">
        <v>65</v>
      </c>
      <c r="D141" s="74">
        <f t="shared" si="11"/>
        <v>0.5</v>
      </c>
      <c r="E141" s="91">
        <v>3.0619999999999998</v>
      </c>
      <c r="F141" s="92">
        <v>1.1310000000000001E-2</v>
      </c>
      <c r="G141" s="88">
        <f t="shared" si="8"/>
        <v>3.0733099999999998</v>
      </c>
      <c r="H141" s="77">
        <v>2.41</v>
      </c>
      <c r="I141" s="79" t="s">
        <v>66</v>
      </c>
      <c r="J141" s="76">
        <f t="shared" si="12"/>
        <v>2.41</v>
      </c>
      <c r="K141" s="77">
        <v>3863</v>
      </c>
      <c r="L141" s="79" t="s">
        <v>64</v>
      </c>
      <c r="M141" s="74">
        <f t="shared" si="6"/>
        <v>0.38629999999999998</v>
      </c>
      <c r="N141" s="77">
        <v>4402</v>
      </c>
      <c r="O141" s="79" t="s">
        <v>64</v>
      </c>
      <c r="P141" s="74">
        <f t="shared" si="7"/>
        <v>0.44020000000000004</v>
      </c>
    </row>
    <row r="142" spans="1:16">
      <c r="B142" s="89">
        <v>11</v>
      </c>
      <c r="C142" s="79" t="s">
        <v>65</v>
      </c>
      <c r="D142" s="74">
        <f t="shared" si="11"/>
        <v>0.55000000000000004</v>
      </c>
      <c r="E142" s="91">
        <v>3.133</v>
      </c>
      <c r="F142" s="92">
        <v>1.0500000000000001E-2</v>
      </c>
      <c r="G142" s="88">
        <f t="shared" si="8"/>
        <v>3.1435</v>
      </c>
      <c r="H142" s="77">
        <v>2.58</v>
      </c>
      <c r="I142" s="79" t="s">
        <v>66</v>
      </c>
      <c r="J142" s="76">
        <f t="shared" si="12"/>
        <v>2.58</v>
      </c>
      <c r="K142" s="77">
        <v>3909</v>
      </c>
      <c r="L142" s="79" t="s">
        <v>64</v>
      </c>
      <c r="M142" s="74">
        <f t="shared" si="6"/>
        <v>0.39089999999999997</v>
      </c>
      <c r="N142" s="77">
        <v>4499</v>
      </c>
      <c r="O142" s="79" t="s">
        <v>64</v>
      </c>
      <c r="P142" s="74">
        <f t="shared" si="7"/>
        <v>0.44989999999999997</v>
      </c>
    </row>
    <row r="143" spans="1:16">
      <c r="B143" s="89">
        <v>12</v>
      </c>
      <c r="C143" s="79" t="s">
        <v>65</v>
      </c>
      <c r="D143" s="74">
        <f t="shared" si="11"/>
        <v>0.6</v>
      </c>
      <c r="E143" s="91">
        <v>3.1920000000000002</v>
      </c>
      <c r="F143" s="92">
        <v>9.8110000000000003E-3</v>
      </c>
      <c r="G143" s="88">
        <f t="shared" si="8"/>
        <v>3.2018110000000002</v>
      </c>
      <c r="H143" s="77">
        <v>2.74</v>
      </c>
      <c r="I143" s="79" t="s">
        <v>66</v>
      </c>
      <c r="J143" s="76">
        <f t="shared" si="12"/>
        <v>2.74</v>
      </c>
      <c r="K143" s="77">
        <v>3951</v>
      </c>
      <c r="L143" s="79" t="s">
        <v>64</v>
      </c>
      <c r="M143" s="74">
        <f t="shared" si="6"/>
        <v>0.39510000000000001</v>
      </c>
      <c r="N143" s="77">
        <v>4589</v>
      </c>
      <c r="O143" s="79" t="s">
        <v>64</v>
      </c>
      <c r="P143" s="74">
        <f t="shared" si="7"/>
        <v>0.45890000000000003</v>
      </c>
    </row>
    <row r="144" spans="1:16">
      <c r="B144" s="89">
        <v>13</v>
      </c>
      <c r="C144" s="79" t="s">
        <v>65</v>
      </c>
      <c r="D144" s="74">
        <f t="shared" si="11"/>
        <v>0.65</v>
      </c>
      <c r="E144" s="91">
        <v>3.24</v>
      </c>
      <c r="F144" s="92">
        <v>9.2149999999999992E-3</v>
      </c>
      <c r="G144" s="88">
        <f t="shared" si="8"/>
        <v>3.2492150000000004</v>
      </c>
      <c r="H144" s="77">
        <v>2.89</v>
      </c>
      <c r="I144" s="79" t="s">
        <v>66</v>
      </c>
      <c r="J144" s="76">
        <f t="shared" si="12"/>
        <v>2.89</v>
      </c>
      <c r="K144" s="77">
        <v>3990</v>
      </c>
      <c r="L144" s="79" t="s">
        <v>64</v>
      </c>
      <c r="M144" s="74">
        <f t="shared" si="6"/>
        <v>0.39900000000000002</v>
      </c>
      <c r="N144" s="77">
        <v>4673</v>
      </c>
      <c r="O144" s="79" t="s">
        <v>64</v>
      </c>
      <c r="P144" s="74">
        <f t="shared" si="7"/>
        <v>0.46729999999999999</v>
      </c>
    </row>
    <row r="145" spans="2:16">
      <c r="B145" s="89">
        <v>14</v>
      </c>
      <c r="C145" s="79" t="s">
        <v>65</v>
      </c>
      <c r="D145" s="74">
        <f t="shared" si="11"/>
        <v>0.7</v>
      </c>
      <c r="E145" s="91">
        <v>3.2789999999999999</v>
      </c>
      <c r="F145" s="92">
        <v>8.6929999999999993E-3</v>
      </c>
      <c r="G145" s="88">
        <f t="shared" si="8"/>
        <v>3.287693</v>
      </c>
      <c r="H145" s="77">
        <v>3.05</v>
      </c>
      <c r="I145" s="79" t="s">
        <v>66</v>
      </c>
      <c r="J145" s="76">
        <f t="shared" si="12"/>
        <v>3.05</v>
      </c>
      <c r="K145" s="77">
        <v>4027</v>
      </c>
      <c r="L145" s="79" t="s">
        <v>64</v>
      </c>
      <c r="M145" s="74">
        <f t="shared" si="6"/>
        <v>0.4027</v>
      </c>
      <c r="N145" s="77">
        <v>4753</v>
      </c>
      <c r="O145" s="79" t="s">
        <v>64</v>
      </c>
      <c r="P145" s="74">
        <f t="shared" si="7"/>
        <v>0.4753</v>
      </c>
    </row>
    <row r="146" spans="2:16">
      <c r="B146" s="89">
        <v>15</v>
      </c>
      <c r="C146" s="79" t="s">
        <v>65</v>
      </c>
      <c r="D146" s="74">
        <f t="shared" si="11"/>
        <v>0.75</v>
      </c>
      <c r="E146" s="91">
        <v>3.3109999999999999</v>
      </c>
      <c r="F146" s="92">
        <v>8.2319999999999997E-3</v>
      </c>
      <c r="G146" s="88">
        <f t="shared" si="8"/>
        <v>3.319232</v>
      </c>
      <c r="H146" s="77">
        <v>3.2</v>
      </c>
      <c r="I146" s="79" t="s">
        <v>66</v>
      </c>
      <c r="J146" s="76">
        <f t="shared" si="12"/>
        <v>3.2</v>
      </c>
      <c r="K146" s="77">
        <v>4061</v>
      </c>
      <c r="L146" s="79" t="s">
        <v>64</v>
      </c>
      <c r="M146" s="74">
        <f t="shared" si="6"/>
        <v>0.40610000000000002</v>
      </c>
      <c r="N146" s="77">
        <v>4829</v>
      </c>
      <c r="O146" s="79" t="s">
        <v>64</v>
      </c>
      <c r="P146" s="74">
        <f t="shared" si="7"/>
        <v>0.4829</v>
      </c>
    </row>
    <row r="147" spans="2:16">
      <c r="B147" s="89">
        <v>16</v>
      </c>
      <c r="C147" s="79" t="s">
        <v>65</v>
      </c>
      <c r="D147" s="74">
        <f t="shared" si="11"/>
        <v>0.8</v>
      </c>
      <c r="E147" s="91">
        <v>3.3359999999999999</v>
      </c>
      <c r="F147" s="92">
        <v>7.8209999999999998E-3</v>
      </c>
      <c r="G147" s="88">
        <f t="shared" si="8"/>
        <v>3.3438209999999997</v>
      </c>
      <c r="H147" s="77">
        <v>3.36</v>
      </c>
      <c r="I147" s="79" t="s">
        <v>66</v>
      </c>
      <c r="J147" s="76">
        <f t="shared" si="12"/>
        <v>3.36</v>
      </c>
      <c r="K147" s="77">
        <v>4094</v>
      </c>
      <c r="L147" s="79" t="s">
        <v>64</v>
      </c>
      <c r="M147" s="74">
        <f t="shared" si="6"/>
        <v>0.40940000000000004</v>
      </c>
      <c r="N147" s="77">
        <v>4901</v>
      </c>
      <c r="O147" s="79" t="s">
        <v>64</v>
      </c>
      <c r="P147" s="74">
        <f t="shared" si="7"/>
        <v>0.49009999999999998</v>
      </c>
    </row>
    <row r="148" spans="2:16">
      <c r="B148" s="89">
        <v>17</v>
      </c>
      <c r="C148" s="79" t="s">
        <v>65</v>
      </c>
      <c r="D148" s="74">
        <f t="shared" si="11"/>
        <v>0.85</v>
      </c>
      <c r="E148" s="91">
        <v>3.355</v>
      </c>
      <c r="F148" s="92">
        <v>7.4530000000000004E-3</v>
      </c>
      <c r="G148" s="88">
        <f t="shared" si="8"/>
        <v>3.3624529999999999</v>
      </c>
      <c r="H148" s="77">
        <v>3.51</v>
      </c>
      <c r="I148" s="79" t="s">
        <v>66</v>
      </c>
      <c r="J148" s="76">
        <f t="shared" si="12"/>
        <v>3.51</v>
      </c>
      <c r="K148" s="77">
        <v>4125</v>
      </c>
      <c r="L148" s="79" t="s">
        <v>64</v>
      </c>
      <c r="M148" s="74">
        <f t="shared" ref="M148:M169" si="13">K148/1000/10</f>
        <v>0.41249999999999998</v>
      </c>
      <c r="N148" s="77">
        <v>4971</v>
      </c>
      <c r="O148" s="79" t="s">
        <v>64</v>
      </c>
      <c r="P148" s="74">
        <f t="shared" ref="P148:P168" si="14">N148/1000/10</f>
        <v>0.49709999999999999</v>
      </c>
    </row>
    <row r="149" spans="2:16">
      <c r="B149" s="89">
        <v>18</v>
      </c>
      <c r="C149" s="79" t="s">
        <v>65</v>
      </c>
      <c r="D149" s="74">
        <f t="shared" si="11"/>
        <v>0.9</v>
      </c>
      <c r="E149" s="91">
        <v>3.37</v>
      </c>
      <c r="F149" s="92">
        <v>7.1199999999999996E-3</v>
      </c>
      <c r="G149" s="88">
        <f t="shared" ref="G149:G212" si="15">E149+F149</f>
        <v>3.3771200000000001</v>
      </c>
      <c r="H149" s="77">
        <v>3.66</v>
      </c>
      <c r="I149" s="79" t="s">
        <v>66</v>
      </c>
      <c r="J149" s="76">
        <f t="shared" si="12"/>
        <v>3.66</v>
      </c>
      <c r="K149" s="77">
        <v>4155</v>
      </c>
      <c r="L149" s="79" t="s">
        <v>64</v>
      </c>
      <c r="M149" s="74">
        <f t="shared" si="13"/>
        <v>0.41550000000000004</v>
      </c>
      <c r="N149" s="77">
        <v>5039</v>
      </c>
      <c r="O149" s="79" t="s">
        <v>64</v>
      </c>
      <c r="P149" s="74">
        <f t="shared" si="14"/>
        <v>0.50390000000000001</v>
      </c>
    </row>
    <row r="150" spans="2:16">
      <c r="B150" s="89">
        <v>20</v>
      </c>
      <c r="C150" s="79" t="s">
        <v>65</v>
      </c>
      <c r="D150" s="74">
        <f t="shared" si="11"/>
        <v>1</v>
      </c>
      <c r="E150" s="91">
        <v>3.3879999999999999</v>
      </c>
      <c r="F150" s="92">
        <v>6.5440000000000003E-3</v>
      </c>
      <c r="G150" s="88">
        <f t="shared" si="15"/>
        <v>3.3945439999999998</v>
      </c>
      <c r="H150" s="77">
        <v>3.96</v>
      </c>
      <c r="I150" s="79" t="s">
        <v>66</v>
      </c>
      <c r="J150" s="76">
        <f t="shared" si="12"/>
        <v>3.96</v>
      </c>
      <c r="K150" s="77">
        <v>4222</v>
      </c>
      <c r="L150" s="79" t="s">
        <v>64</v>
      </c>
      <c r="M150" s="74">
        <f t="shared" si="13"/>
        <v>0.42220000000000002</v>
      </c>
      <c r="N150" s="77">
        <v>5167</v>
      </c>
      <c r="O150" s="79" t="s">
        <v>64</v>
      </c>
      <c r="P150" s="74">
        <f t="shared" si="14"/>
        <v>0.51669999999999994</v>
      </c>
    </row>
    <row r="151" spans="2:16">
      <c r="B151" s="89">
        <v>22.5</v>
      </c>
      <c r="C151" s="79" t="s">
        <v>65</v>
      </c>
      <c r="D151" s="74">
        <f t="shared" si="11"/>
        <v>1.125</v>
      </c>
      <c r="E151" s="91">
        <v>3.3919999999999999</v>
      </c>
      <c r="F151" s="92">
        <v>5.9509999999999997E-3</v>
      </c>
      <c r="G151" s="88">
        <f t="shared" si="15"/>
        <v>3.3979509999999999</v>
      </c>
      <c r="H151" s="77">
        <v>4.34</v>
      </c>
      <c r="I151" s="79" t="s">
        <v>66</v>
      </c>
      <c r="J151" s="76">
        <f t="shared" si="12"/>
        <v>4.34</v>
      </c>
      <c r="K151" s="77">
        <v>4307</v>
      </c>
      <c r="L151" s="79" t="s">
        <v>64</v>
      </c>
      <c r="M151" s="74">
        <f t="shared" si="13"/>
        <v>0.43070000000000003</v>
      </c>
      <c r="N151" s="77">
        <v>5319</v>
      </c>
      <c r="O151" s="79" t="s">
        <v>64</v>
      </c>
      <c r="P151" s="74">
        <f t="shared" si="14"/>
        <v>0.53190000000000004</v>
      </c>
    </row>
    <row r="152" spans="2:16">
      <c r="B152" s="89">
        <v>25</v>
      </c>
      <c r="C152" s="79" t="s">
        <v>65</v>
      </c>
      <c r="D152" s="74">
        <f t="shared" si="11"/>
        <v>1.25</v>
      </c>
      <c r="E152" s="91">
        <v>3.383</v>
      </c>
      <c r="F152" s="92">
        <v>5.4650000000000002E-3</v>
      </c>
      <c r="G152" s="88">
        <f t="shared" si="15"/>
        <v>3.3884650000000001</v>
      </c>
      <c r="H152" s="77">
        <v>4.72</v>
      </c>
      <c r="I152" s="79" t="s">
        <v>66</v>
      </c>
      <c r="J152" s="76">
        <f t="shared" si="12"/>
        <v>4.72</v>
      </c>
      <c r="K152" s="77">
        <v>4388</v>
      </c>
      <c r="L152" s="79" t="s">
        <v>64</v>
      </c>
      <c r="M152" s="74">
        <f t="shared" si="13"/>
        <v>0.43879999999999997</v>
      </c>
      <c r="N152" s="77">
        <v>5463</v>
      </c>
      <c r="O152" s="79" t="s">
        <v>64</v>
      </c>
      <c r="P152" s="74">
        <f t="shared" si="14"/>
        <v>0.54630000000000001</v>
      </c>
    </row>
    <row r="153" spans="2:16">
      <c r="B153" s="89">
        <v>27.5</v>
      </c>
      <c r="C153" s="79" t="s">
        <v>65</v>
      </c>
      <c r="D153" s="74">
        <f t="shared" si="11"/>
        <v>1.375</v>
      </c>
      <c r="E153" s="91">
        <v>3.3639999999999999</v>
      </c>
      <c r="F153" s="92">
        <v>5.0569999999999999E-3</v>
      </c>
      <c r="G153" s="88">
        <f t="shared" si="15"/>
        <v>3.3690569999999997</v>
      </c>
      <c r="H153" s="77">
        <v>5.0999999999999996</v>
      </c>
      <c r="I153" s="79" t="s">
        <v>66</v>
      </c>
      <c r="J153" s="76">
        <f t="shared" si="12"/>
        <v>5.0999999999999996</v>
      </c>
      <c r="K153" s="77">
        <v>4466</v>
      </c>
      <c r="L153" s="79" t="s">
        <v>64</v>
      </c>
      <c r="M153" s="74">
        <f t="shared" si="13"/>
        <v>0.4466</v>
      </c>
      <c r="N153" s="77">
        <v>5602</v>
      </c>
      <c r="O153" s="79" t="s">
        <v>64</v>
      </c>
      <c r="P153" s="74">
        <f t="shared" si="14"/>
        <v>0.56020000000000003</v>
      </c>
    </row>
    <row r="154" spans="2:16">
      <c r="B154" s="89">
        <v>30</v>
      </c>
      <c r="C154" s="79" t="s">
        <v>65</v>
      </c>
      <c r="D154" s="74">
        <f t="shared" si="11"/>
        <v>1.5</v>
      </c>
      <c r="E154" s="91">
        <v>3.3380000000000001</v>
      </c>
      <c r="F154" s="92">
        <v>4.7099999999999998E-3</v>
      </c>
      <c r="G154" s="88">
        <f t="shared" si="15"/>
        <v>3.3427100000000003</v>
      </c>
      <c r="H154" s="77">
        <v>5.48</v>
      </c>
      <c r="I154" s="79" t="s">
        <v>66</v>
      </c>
      <c r="J154" s="76">
        <f t="shared" si="12"/>
        <v>5.48</v>
      </c>
      <c r="K154" s="77">
        <v>4542</v>
      </c>
      <c r="L154" s="79" t="s">
        <v>64</v>
      </c>
      <c r="M154" s="74">
        <f t="shared" si="13"/>
        <v>0.45419999999999999</v>
      </c>
      <c r="N154" s="77">
        <v>5736</v>
      </c>
      <c r="O154" s="79" t="s">
        <v>64</v>
      </c>
      <c r="P154" s="74">
        <f t="shared" si="14"/>
        <v>0.5736</v>
      </c>
    </row>
    <row r="155" spans="2:16">
      <c r="B155" s="89">
        <v>32.5</v>
      </c>
      <c r="C155" s="79" t="s">
        <v>65</v>
      </c>
      <c r="D155" s="74">
        <f t="shared" si="11"/>
        <v>1.625</v>
      </c>
      <c r="E155" s="91">
        <v>3.3069999999999999</v>
      </c>
      <c r="F155" s="92">
        <v>4.411E-3</v>
      </c>
      <c r="G155" s="88">
        <f t="shared" si="15"/>
        <v>3.3114110000000001</v>
      </c>
      <c r="H155" s="77">
        <v>5.86</v>
      </c>
      <c r="I155" s="79" t="s">
        <v>66</v>
      </c>
      <c r="J155" s="76">
        <f t="shared" si="12"/>
        <v>5.86</v>
      </c>
      <c r="K155" s="77">
        <v>4616</v>
      </c>
      <c r="L155" s="79" t="s">
        <v>64</v>
      </c>
      <c r="M155" s="74">
        <f t="shared" si="13"/>
        <v>0.46159999999999995</v>
      </c>
      <c r="N155" s="77">
        <v>5867</v>
      </c>
      <c r="O155" s="79" t="s">
        <v>64</v>
      </c>
      <c r="P155" s="74">
        <f t="shared" si="14"/>
        <v>0.5867</v>
      </c>
    </row>
    <row r="156" spans="2:16">
      <c r="B156" s="89">
        <v>35</v>
      </c>
      <c r="C156" s="79" t="s">
        <v>65</v>
      </c>
      <c r="D156" s="74">
        <f t="shared" si="11"/>
        <v>1.75</v>
      </c>
      <c r="E156" s="91">
        <v>3.2730000000000001</v>
      </c>
      <c r="F156" s="92">
        <v>4.1510000000000002E-3</v>
      </c>
      <c r="G156" s="88">
        <f t="shared" si="15"/>
        <v>3.2771509999999999</v>
      </c>
      <c r="H156" s="77">
        <v>6.25</v>
      </c>
      <c r="I156" s="79" t="s">
        <v>66</v>
      </c>
      <c r="J156" s="76">
        <f t="shared" si="12"/>
        <v>6.25</v>
      </c>
      <c r="K156" s="77">
        <v>4690</v>
      </c>
      <c r="L156" s="79" t="s">
        <v>64</v>
      </c>
      <c r="M156" s="74">
        <f t="shared" si="13"/>
        <v>0.46900000000000003</v>
      </c>
      <c r="N156" s="77">
        <v>5996</v>
      </c>
      <c r="O156" s="79" t="s">
        <v>64</v>
      </c>
      <c r="P156" s="74">
        <f t="shared" si="14"/>
        <v>0.59960000000000002</v>
      </c>
    </row>
    <row r="157" spans="2:16">
      <c r="B157" s="89">
        <v>37.5</v>
      </c>
      <c r="C157" s="79" t="s">
        <v>65</v>
      </c>
      <c r="D157" s="74">
        <f t="shared" si="11"/>
        <v>1.875</v>
      </c>
      <c r="E157" s="91">
        <v>3.2370000000000001</v>
      </c>
      <c r="F157" s="92">
        <v>3.921E-3</v>
      </c>
      <c r="G157" s="88">
        <f t="shared" si="15"/>
        <v>3.2409210000000002</v>
      </c>
      <c r="H157" s="77">
        <v>6.65</v>
      </c>
      <c r="I157" s="79" t="s">
        <v>66</v>
      </c>
      <c r="J157" s="76">
        <f t="shared" si="12"/>
        <v>6.65</v>
      </c>
      <c r="K157" s="77">
        <v>4762</v>
      </c>
      <c r="L157" s="79" t="s">
        <v>64</v>
      </c>
      <c r="M157" s="74">
        <f t="shared" si="13"/>
        <v>0.47619999999999996</v>
      </c>
      <c r="N157" s="77">
        <v>6123</v>
      </c>
      <c r="O157" s="79" t="s">
        <v>64</v>
      </c>
      <c r="P157" s="74">
        <f t="shared" si="14"/>
        <v>0.61230000000000007</v>
      </c>
    </row>
    <row r="158" spans="2:16">
      <c r="B158" s="89">
        <v>40</v>
      </c>
      <c r="C158" s="79" t="s">
        <v>65</v>
      </c>
      <c r="D158" s="74">
        <f t="shared" si="11"/>
        <v>2</v>
      </c>
      <c r="E158" s="91">
        <v>3.1989999999999998</v>
      </c>
      <c r="F158" s="92">
        <v>3.718E-3</v>
      </c>
      <c r="G158" s="88">
        <f t="shared" si="15"/>
        <v>3.202718</v>
      </c>
      <c r="H158" s="77">
        <v>7.05</v>
      </c>
      <c r="I158" s="79" t="s">
        <v>66</v>
      </c>
      <c r="J158" s="76">
        <f t="shared" si="12"/>
        <v>7.05</v>
      </c>
      <c r="K158" s="77">
        <v>4834</v>
      </c>
      <c r="L158" s="79" t="s">
        <v>64</v>
      </c>
      <c r="M158" s="74">
        <f t="shared" si="13"/>
        <v>0.48339999999999994</v>
      </c>
      <c r="N158" s="77">
        <v>6249</v>
      </c>
      <c r="O158" s="79" t="s">
        <v>64</v>
      </c>
      <c r="P158" s="74">
        <f t="shared" si="14"/>
        <v>0.62490000000000001</v>
      </c>
    </row>
    <row r="159" spans="2:16">
      <c r="B159" s="89">
        <v>45</v>
      </c>
      <c r="C159" s="79" t="s">
        <v>65</v>
      </c>
      <c r="D159" s="74">
        <f t="shared" si="11"/>
        <v>2.25</v>
      </c>
      <c r="E159" s="91">
        <v>3.1389999999999998</v>
      </c>
      <c r="F159" s="92">
        <v>3.372E-3</v>
      </c>
      <c r="G159" s="88">
        <f t="shared" si="15"/>
        <v>3.1423719999999999</v>
      </c>
      <c r="H159" s="77">
        <v>7.86</v>
      </c>
      <c r="I159" s="79" t="s">
        <v>66</v>
      </c>
      <c r="J159" s="76">
        <f t="shared" si="12"/>
        <v>7.86</v>
      </c>
      <c r="K159" s="77">
        <v>5042</v>
      </c>
      <c r="L159" s="79" t="s">
        <v>64</v>
      </c>
      <c r="M159" s="74">
        <f t="shared" si="13"/>
        <v>0.50419999999999998</v>
      </c>
      <c r="N159" s="77">
        <v>6498</v>
      </c>
      <c r="O159" s="79" t="s">
        <v>64</v>
      </c>
      <c r="P159" s="74">
        <f t="shared" si="14"/>
        <v>0.64980000000000004</v>
      </c>
    </row>
    <row r="160" spans="2:16">
      <c r="B160" s="89">
        <v>50</v>
      </c>
      <c r="C160" s="79" t="s">
        <v>65</v>
      </c>
      <c r="D160" s="74">
        <f t="shared" si="11"/>
        <v>2.5</v>
      </c>
      <c r="E160" s="91">
        <v>3.0590000000000002</v>
      </c>
      <c r="F160" s="92">
        <v>3.0890000000000002E-3</v>
      </c>
      <c r="G160" s="88">
        <f t="shared" si="15"/>
        <v>3.0620890000000003</v>
      </c>
      <c r="H160" s="77">
        <v>8.69</v>
      </c>
      <c r="I160" s="79" t="s">
        <v>66</v>
      </c>
      <c r="J160" s="76">
        <f t="shared" si="12"/>
        <v>8.69</v>
      </c>
      <c r="K160" s="77">
        <v>5249</v>
      </c>
      <c r="L160" s="79" t="s">
        <v>64</v>
      </c>
      <c r="M160" s="74">
        <f t="shared" si="13"/>
        <v>0.52489999999999992</v>
      </c>
      <c r="N160" s="77">
        <v>6744</v>
      </c>
      <c r="O160" s="79" t="s">
        <v>64</v>
      </c>
      <c r="P160" s="74">
        <f t="shared" si="14"/>
        <v>0.6744</v>
      </c>
    </row>
    <row r="161" spans="2:16">
      <c r="B161" s="89">
        <v>55</v>
      </c>
      <c r="C161" s="79" t="s">
        <v>65</v>
      </c>
      <c r="D161" s="74">
        <f t="shared" si="11"/>
        <v>2.75</v>
      </c>
      <c r="E161" s="91">
        <v>2.9820000000000002</v>
      </c>
      <c r="F161" s="92">
        <v>2.8530000000000001E-3</v>
      </c>
      <c r="G161" s="88">
        <f t="shared" si="15"/>
        <v>2.9848530000000002</v>
      </c>
      <c r="H161" s="77">
        <v>9.5399999999999991</v>
      </c>
      <c r="I161" s="79" t="s">
        <v>66</v>
      </c>
      <c r="J161" s="76">
        <f t="shared" si="12"/>
        <v>9.5399999999999991</v>
      </c>
      <c r="K161" s="77">
        <v>5455</v>
      </c>
      <c r="L161" s="79" t="s">
        <v>64</v>
      </c>
      <c r="M161" s="74">
        <f t="shared" si="13"/>
        <v>0.54549999999999998</v>
      </c>
      <c r="N161" s="77">
        <v>6991</v>
      </c>
      <c r="O161" s="79" t="s">
        <v>64</v>
      </c>
      <c r="P161" s="74">
        <f t="shared" si="14"/>
        <v>0.69909999999999994</v>
      </c>
    </row>
    <row r="162" spans="2:16">
      <c r="B162" s="89">
        <v>60</v>
      </c>
      <c r="C162" s="79" t="s">
        <v>65</v>
      </c>
      <c r="D162" s="74">
        <f t="shared" si="11"/>
        <v>3</v>
      </c>
      <c r="E162" s="91">
        <v>2.9079999999999999</v>
      </c>
      <c r="F162" s="92">
        <v>2.6519999999999998E-3</v>
      </c>
      <c r="G162" s="88">
        <f t="shared" si="15"/>
        <v>2.9106519999999998</v>
      </c>
      <c r="H162" s="77">
        <v>10.42</v>
      </c>
      <c r="I162" s="79" t="s">
        <v>66</v>
      </c>
      <c r="J162" s="76">
        <f t="shared" si="12"/>
        <v>10.42</v>
      </c>
      <c r="K162" s="77">
        <v>5663</v>
      </c>
      <c r="L162" s="79" t="s">
        <v>64</v>
      </c>
      <c r="M162" s="74">
        <f t="shared" si="13"/>
        <v>0.56630000000000003</v>
      </c>
      <c r="N162" s="77">
        <v>7239</v>
      </c>
      <c r="O162" s="79" t="s">
        <v>64</v>
      </c>
      <c r="P162" s="74">
        <f t="shared" si="14"/>
        <v>0.72389999999999999</v>
      </c>
    </row>
    <row r="163" spans="2:16">
      <c r="B163" s="89">
        <v>65</v>
      </c>
      <c r="C163" s="79" t="s">
        <v>65</v>
      </c>
      <c r="D163" s="74">
        <f t="shared" si="11"/>
        <v>3.25</v>
      </c>
      <c r="E163" s="91">
        <v>2.8359999999999999</v>
      </c>
      <c r="F163" s="92">
        <v>2.48E-3</v>
      </c>
      <c r="G163" s="88">
        <f t="shared" si="15"/>
        <v>2.8384799999999997</v>
      </c>
      <c r="H163" s="77">
        <v>11.32</v>
      </c>
      <c r="I163" s="79" t="s">
        <v>66</v>
      </c>
      <c r="J163" s="76">
        <f t="shared" si="12"/>
        <v>11.32</v>
      </c>
      <c r="K163" s="77">
        <v>5872</v>
      </c>
      <c r="L163" s="79" t="s">
        <v>64</v>
      </c>
      <c r="M163" s="74">
        <f t="shared" si="13"/>
        <v>0.58719999999999994</v>
      </c>
      <c r="N163" s="77">
        <v>7488</v>
      </c>
      <c r="O163" s="79" t="s">
        <v>64</v>
      </c>
      <c r="P163" s="74">
        <f t="shared" si="14"/>
        <v>0.74880000000000002</v>
      </c>
    </row>
    <row r="164" spans="2:16">
      <c r="B164" s="89">
        <v>70</v>
      </c>
      <c r="C164" s="79" t="s">
        <v>65</v>
      </c>
      <c r="D164" s="74">
        <f t="shared" si="11"/>
        <v>3.5</v>
      </c>
      <c r="E164" s="91">
        <v>2.7679999999999998</v>
      </c>
      <c r="F164" s="92">
        <v>2.33E-3</v>
      </c>
      <c r="G164" s="88">
        <f t="shared" si="15"/>
        <v>2.77033</v>
      </c>
      <c r="H164" s="77">
        <v>12.24</v>
      </c>
      <c r="I164" s="79" t="s">
        <v>66</v>
      </c>
      <c r="J164" s="76">
        <f t="shared" si="12"/>
        <v>12.24</v>
      </c>
      <c r="K164" s="77">
        <v>6083</v>
      </c>
      <c r="L164" s="79" t="s">
        <v>64</v>
      </c>
      <c r="M164" s="74">
        <f t="shared" si="13"/>
        <v>0.60830000000000006</v>
      </c>
      <c r="N164" s="77">
        <v>7741</v>
      </c>
      <c r="O164" s="79" t="s">
        <v>64</v>
      </c>
      <c r="P164" s="74">
        <f t="shared" si="14"/>
        <v>0.77410000000000001</v>
      </c>
    </row>
    <row r="165" spans="2:16">
      <c r="B165" s="89">
        <v>80</v>
      </c>
      <c r="C165" s="79" t="s">
        <v>65</v>
      </c>
      <c r="D165" s="74">
        <f t="shared" si="11"/>
        <v>4</v>
      </c>
      <c r="E165" s="91">
        <v>2.641</v>
      </c>
      <c r="F165" s="92">
        <v>2.081E-3</v>
      </c>
      <c r="G165" s="88">
        <f t="shared" si="15"/>
        <v>2.643081</v>
      </c>
      <c r="H165" s="77">
        <v>14.14</v>
      </c>
      <c r="I165" s="79" t="s">
        <v>66</v>
      </c>
      <c r="J165" s="76">
        <f t="shared" si="12"/>
        <v>14.14</v>
      </c>
      <c r="K165" s="77">
        <v>6783</v>
      </c>
      <c r="L165" s="79" t="s">
        <v>64</v>
      </c>
      <c r="M165" s="74">
        <f t="shared" si="13"/>
        <v>0.67830000000000001</v>
      </c>
      <c r="N165" s="77">
        <v>8257</v>
      </c>
      <c r="O165" s="79" t="s">
        <v>64</v>
      </c>
      <c r="P165" s="74">
        <f t="shared" si="14"/>
        <v>0.82569999999999999</v>
      </c>
    </row>
    <row r="166" spans="2:16">
      <c r="B166" s="89">
        <v>90</v>
      </c>
      <c r="C166" s="79" t="s">
        <v>65</v>
      </c>
      <c r="D166" s="74">
        <f t="shared" si="11"/>
        <v>4.5</v>
      </c>
      <c r="E166" s="91">
        <v>2.5259999999999998</v>
      </c>
      <c r="F166" s="92">
        <v>1.884E-3</v>
      </c>
      <c r="G166" s="88">
        <f t="shared" si="15"/>
        <v>2.5278839999999998</v>
      </c>
      <c r="H166" s="77">
        <v>16.14</v>
      </c>
      <c r="I166" s="79" t="s">
        <v>66</v>
      </c>
      <c r="J166" s="76">
        <f t="shared" si="12"/>
        <v>16.14</v>
      </c>
      <c r="K166" s="77">
        <v>7474</v>
      </c>
      <c r="L166" s="79" t="s">
        <v>64</v>
      </c>
      <c r="M166" s="74">
        <f t="shared" si="13"/>
        <v>0.74740000000000006</v>
      </c>
      <c r="N166" s="77">
        <v>8787</v>
      </c>
      <c r="O166" s="79" t="s">
        <v>64</v>
      </c>
      <c r="P166" s="74">
        <f t="shared" si="14"/>
        <v>0.87870000000000004</v>
      </c>
    </row>
    <row r="167" spans="2:16">
      <c r="B167" s="89">
        <v>100</v>
      </c>
      <c r="C167" s="79" t="s">
        <v>65</v>
      </c>
      <c r="D167" s="74">
        <f t="shared" si="11"/>
        <v>5</v>
      </c>
      <c r="E167" s="91">
        <v>2.423</v>
      </c>
      <c r="F167" s="92">
        <v>1.722E-3</v>
      </c>
      <c r="G167" s="88">
        <f t="shared" si="15"/>
        <v>2.424722</v>
      </c>
      <c r="H167" s="77">
        <v>18.23</v>
      </c>
      <c r="I167" s="79" t="s">
        <v>66</v>
      </c>
      <c r="J167" s="76">
        <f t="shared" si="12"/>
        <v>18.23</v>
      </c>
      <c r="K167" s="77">
        <v>8159</v>
      </c>
      <c r="L167" s="79" t="s">
        <v>64</v>
      </c>
      <c r="M167" s="74">
        <f t="shared" si="13"/>
        <v>0.81590000000000007</v>
      </c>
      <c r="N167" s="77">
        <v>9334</v>
      </c>
      <c r="O167" s="79" t="s">
        <v>64</v>
      </c>
      <c r="P167" s="74">
        <f t="shared" si="14"/>
        <v>0.93340000000000001</v>
      </c>
    </row>
    <row r="168" spans="2:16">
      <c r="B168" s="89">
        <v>110</v>
      </c>
      <c r="C168" s="79" t="s">
        <v>65</v>
      </c>
      <c r="D168" s="74">
        <f t="shared" si="11"/>
        <v>5.5</v>
      </c>
      <c r="E168" s="91">
        <v>2.3290000000000002</v>
      </c>
      <c r="F168" s="92">
        <v>1.588E-3</v>
      </c>
      <c r="G168" s="88">
        <f t="shared" si="15"/>
        <v>2.3305880000000001</v>
      </c>
      <c r="H168" s="77">
        <v>20.399999999999999</v>
      </c>
      <c r="I168" s="79" t="s">
        <v>66</v>
      </c>
      <c r="J168" s="76">
        <f t="shared" si="12"/>
        <v>20.399999999999999</v>
      </c>
      <c r="K168" s="77">
        <v>8843</v>
      </c>
      <c r="L168" s="79" t="s">
        <v>64</v>
      </c>
      <c r="M168" s="74">
        <f t="shared" si="13"/>
        <v>0.88429999999999997</v>
      </c>
      <c r="N168" s="77">
        <v>9897</v>
      </c>
      <c r="O168" s="79" t="s">
        <v>64</v>
      </c>
      <c r="P168" s="74">
        <f t="shared" si="14"/>
        <v>0.98970000000000002</v>
      </c>
    </row>
    <row r="169" spans="2:16">
      <c r="B169" s="89">
        <v>120</v>
      </c>
      <c r="C169" s="79" t="s">
        <v>65</v>
      </c>
      <c r="D169" s="74">
        <f t="shared" si="11"/>
        <v>6</v>
      </c>
      <c r="E169" s="91">
        <v>2.2440000000000002</v>
      </c>
      <c r="F169" s="92">
        <v>1.474E-3</v>
      </c>
      <c r="G169" s="88">
        <f t="shared" si="15"/>
        <v>2.2454740000000002</v>
      </c>
      <c r="H169" s="77">
        <v>22.66</v>
      </c>
      <c r="I169" s="79" t="s">
        <v>66</v>
      </c>
      <c r="J169" s="76">
        <f t="shared" si="12"/>
        <v>22.66</v>
      </c>
      <c r="K169" s="77">
        <v>9526</v>
      </c>
      <c r="L169" s="79" t="s">
        <v>64</v>
      </c>
      <c r="M169" s="74">
        <f t="shared" si="13"/>
        <v>0.9526</v>
      </c>
      <c r="N169" s="77">
        <v>1.05</v>
      </c>
      <c r="O169" s="78" t="s">
        <v>66</v>
      </c>
      <c r="P169" s="74">
        <f t="shared" ref="P169:P227" si="16">N169</f>
        <v>1.05</v>
      </c>
    </row>
    <row r="170" spans="2:16">
      <c r="B170" s="89">
        <v>130</v>
      </c>
      <c r="C170" s="79" t="s">
        <v>65</v>
      </c>
      <c r="D170" s="74">
        <f t="shared" si="11"/>
        <v>6.5</v>
      </c>
      <c r="E170" s="91">
        <v>2.1659999999999999</v>
      </c>
      <c r="F170" s="92">
        <v>1.377E-3</v>
      </c>
      <c r="G170" s="88">
        <f t="shared" si="15"/>
        <v>2.1673770000000001</v>
      </c>
      <c r="H170" s="77">
        <v>25</v>
      </c>
      <c r="I170" s="79" t="s">
        <v>66</v>
      </c>
      <c r="J170" s="76">
        <f t="shared" si="12"/>
        <v>25</v>
      </c>
      <c r="K170" s="77">
        <v>1.02</v>
      </c>
      <c r="L170" s="78" t="s">
        <v>66</v>
      </c>
      <c r="M170" s="74">
        <f t="shared" ref="M170:M219" si="17">K170</f>
        <v>1.02</v>
      </c>
      <c r="N170" s="77">
        <v>1.1100000000000001</v>
      </c>
      <c r="O170" s="79" t="s">
        <v>66</v>
      </c>
      <c r="P170" s="74">
        <f t="shared" si="16"/>
        <v>1.1100000000000001</v>
      </c>
    </row>
    <row r="171" spans="2:16">
      <c r="B171" s="89">
        <v>140</v>
      </c>
      <c r="C171" s="79" t="s">
        <v>65</v>
      </c>
      <c r="D171" s="74">
        <f t="shared" si="11"/>
        <v>7</v>
      </c>
      <c r="E171" s="91">
        <v>2.093</v>
      </c>
      <c r="F171" s="92">
        <v>1.292E-3</v>
      </c>
      <c r="G171" s="88">
        <f t="shared" si="15"/>
        <v>2.0942919999999998</v>
      </c>
      <c r="H171" s="77">
        <v>27.42</v>
      </c>
      <c r="I171" s="79" t="s">
        <v>66</v>
      </c>
      <c r="J171" s="76">
        <f t="shared" si="12"/>
        <v>27.42</v>
      </c>
      <c r="K171" s="77">
        <v>1.0900000000000001</v>
      </c>
      <c r="L171" s="79" t="s">
        <v>66</v>
      </c>
      <c r="M171" s="74">
        <f t="shared" si="17"/>
        <v>1.0900000000000001</v>
      </c>
      <c r="N171" s="77">
        <v>1.17</v>
      </c>
      <c r="O171" s="79" t="s">
        <v>66</v>
      </c>
      <c r="P171" s="76">
        <f t="shared" si="16"/>
        <v>1.17</v>
      </c>
    </row>
    <row r="172" spans="2:16">
      <c r="B172" s="89">
        <v>150</v>
      </c>
      <c r="C172" s="79" t="s">
        <v>65</v>
      </c>
      <c r="D172" s="74">
        <f t="shared" si="11"/>
        <v>7.5</v>
      </c>
      <c r="E172" s="91">
        <v>2.0259999999999998</v>
      </c>
      <c r="F172" s="92">
        <v>1.217E-3</v>
      </c>
      <c r="G172" s="88">
        <f t="shared" si="15"/>
        <v>2.0272169999999998</v>
      </c>
      <c r="H172" s="77">
        <v>29.93</v>
      </c>
      <c r="I172" s="79" t="s">
        <v>66</v>
      </c>
      <c r="J172" s="76">
        <f t="shared" ref="J172:J197" si="18">H172</f>
        <v>29.93</v>
      </c>
      <c r="K172" s="77">
        <v>1.1599999999999999</v>
      </c>
      <c r="L172" s="79" t="s">
        <v>66</v>
      </c>
      <c r="M172" s="76">
        <f t="shared" si="17"/>
        <v>1.1599999999999999</v>
      </c>
      <c r="N172" s="77">
        <v>1.23</v>
      </c>
      <c r="O172" s="79" t="s">
        <v>66</v>
      </c>
      <c r="P172" s="76">
        <f t="shared" si="16"/>
        <v>1.23</v>
      </c>
    </row>
    <row r="173" spans="2:16">
      <c r="B173" s="89">
        <v>160</v>
      </c>
      <c r="C173" s="79" t="s">
        <v>65</v>
      </c>
      <c r="D173" s="74">
        <f t="shared" si="11"/>
        <v>8</v>
      </c>
      <c r="E173" s="91">
        <v>1.9630000000000001</v>
      </c>
      <c r="F173" s="92">
        <v>1.152E-3</v>
      </c>
      <c r="G173" s="88">
        <f t="shared" si="15"/>
        <v>1.9641520000000001</v>
      </c>
      <c r="H173" s="77">
        <v>32.520000000000003</v>
      </c>
      <c r="I173" s="79" t="s">
        <v>66</v>
      </c>
      <c r="J173" s="76">
        <f t="shared" si="18"/>
        <v>32.520000000000003</v>
      </c>
      <c r="K173" s="77">
        <v>1.23</v>
      </c>
      <c r="L173" s="79" t="s">
        <v>66</v>
      </c>
      <c r="M173" s="76">
        <f t="shared" si="17"/>
        <v>1.23</v>
      </c>
      <c r="N173" s="77">
        <v>1.3</v>
      </c>
      <c r="O173" s="79" t="s">
        <v>66</v>
      </c>
      <c r="P173" s="76">
        <f t="shared" si="16"/>
        <v>1.3</v>
      </c>
    </row>
    <row r="174" spans="2:16">
      <c r="B174" s="89">
        <v>170</v>
      </c>
      <c r="C174" s="79" t="s">
        <v>65</v>
      </c>
      <c r="D174" s="74">
        <f t="shared" si="11"/>
        <v>8.5</v>
      </c>
      <c r="E174" s="91">
        <v>1.905</v>
      </c>
      <c r="F174" s="92">
        <v>1.093E-3</v>
      </c>
      <c r="G174" s="88">
        <f t="shared" si="15"/>
        <v>1.906093</v>
      </c>
      <c r="H174" s="77">
        <v>35.19</v>
      </c>
      <c r="I174" s="79" t="s">
        <v>66</v>
      </c>
      <c r="J174" s="76">
        <f t="shared" si="18"/>
        <v>35.19</v>
      </c>
      <c r="K174" s="77">
        <v>1.3</v>
      </c>
      <c r="L174" s="79" t="s">
        <v>66</v>
      </c>
      <c r="M174" s="76">
        <f t="shared" si="17"/>
        <v>1.3</v>
      </c>
      <c r="N174" s="77">
        <v>1.36</v>
      </c>
      <c r="O174" s="79" t="s">
        <v>66</v>
      </c>
      <c r="P174" s="76">
        <f t="shared" si="16"/>
        <v>1.36</v>
      </c>
    </row>
    <row r="175" spans="2:16">
      <c r="B175" s="89">
        <v>180</v>
      </c>
      <c r="C175" s="79" t="s">
        <v>65</v>
      </c>
      <c r="D175" s="74">
        <f t="shared" si="11"/>
        <v>9</v>
      </c>
      <c r="E175" s="91">
        <v>1.849</v>
      </c>
      <c r="F175" s="92">
        <v>1.0399999999999999E-3</v>
      </c>
      <c r="G175" s="88">
        <f t="shared" si="15"/>
        <v>1.8500399999999999</v>
      </c>
      <c r="H175" s="77">
        <v>37.950000000000003</v>
      </c>
      <c r="I175" s="79" t="s">
        <v>66</v>
      </c>
      <c r="J175" s="76">
        <f t="shared" si="18"/>
        <v>37.950000000000003</v>
      </c>
      <c r="K175" s="77">
        <v>1.37</v>
      </c>
      <c r="L175" s="79" t="s">
        <v>66</v>
      </c>
      <c r="M175" s="76">
        <f t="shared" si="17"/>
        <v>1.37</v>
      </c>
      <c r="N175" s="77">
        <v>1.43</v>
      </c>
      <c r="O175" s="79" t="s">
        <v>66</v>
      </c>
      <c r="P175" s="76">
        <f t="shared" si="16"/>
        <v>1.43</v>
      </c>
    </row>
    <row r="176" spans="2:16">
      <c r="B176" s="89">
        <v>200</v>
      </c>
      <c r="C176" s="79" t="s">
        <v>65</v>
      </c>
      <c r="D176" s="74">
        <f t="shared" si="11"/>
        <v>10</v>
      </c>
      <c r="E176" s="91">
        <v>1.748</v>
      </c>
      <c r="F176" s="92">
        <v>9.4990000000000005E-4</v>
      </c>
      <c r="G176" s="88">
        <f t="shared" si="15"/>
        <v>1.7489498999999999</v>
      </c>
      <c r="H176" s="77">
        <v>43.69</v>
      </c>
      <c r="I176" s="79" t="s">
        <v>66</v>
      </c>
      <c r="J176" s="76">
        <f t="shared" si="18"/>
        <v>43.69</v>
      </c>
      <c r="K176" s="77">
        <v>1.62</v>
      </c>
      <c r="L176" s="79" t="s">
        <v>66</v>
      </c>
      <c r="M176" s="76">
        <f t="shared" si="17"/>
        <v>1.62</v>
      </c>
      <c r="N176" s="77">
        <v>1.57</v>
      </c>
      <c r="O176" s="79" t="s">
        <v>66</v>
      </c>
      <c r="P176" s="76">
        <f t="shared" si="16"/>
        <v>1.57</v>
      </c>
    </row>
    <row r="177" spans="1:16">
      <c r="A177" s="4"/>
      <c r="B177" s="89">
        <v>225</v>
      </c>
      <c r="C177" s="79" t="s">
        <v>65</v>
      </c>
      <c r="D177" s="74">
        <f t="shared" si="11"/>
        <v>11.25</v>
      </c>
      <c r="E177" s="91">
        <v>1.635</v>
      </c>
      <c r="F177" s="92">
        <v>8.5769999999999998E-4</v>
      </c>
      <c r="G177" s="88">
        <f t="shared" si="15"/>
        <v>1.6358577000000001</v>
      </c>
      <c r="H177" s="77">
        <v>51.34</v>
      </c>
      <c r="I177" s="79" t="s">
        <v>66</v>
      </c>
      <c r="J177" s="76">
        <f t="shared" si="18"/>
        <v>51.34</v>
      </c>
      <c r="K177" s="77">
        <v>1.97</v>
      </c>
      <c r="L177" s="79" t="s">
        <v>66</v>
      </c>
      <c r="M177" s="76">
        <f t="shared" si="17"/>
        <v>1.97</v>
      </c>
      <c r="N177" s="77">
        <v>1.76</v>
      </c>
      <c r="O177" s="79" t="s">
        <v>66</v>
      </c>
      <c r="P177" s="76">
        <f t="shared" si="16"/>
        <v>1.76</v>
      </c>
    </row>
    <row r="178" spans="1:16">
      <c r="B178" s="77">
        <v>250</v>
      </c>
      <c r="C178" s="79" t="s">
        <v>65</v>
      </c>
      <c r="D178" s="74">
        <f t="shared" si="11"/>
        <v>12.5</v>
      </c>
      <c r="E178" s="91">
        <v>1.5349999999999999</v>
      </c>
      <c r="F178" s="92">
        <v>7.827E-4</v>
      </c>
      <c r="G178" s="88">
        <f t="shared" si="15"/>
        <v>1.5357826999999999</v>
      </c>
      <c r="H178" s="77">
        <v>59.5</v>
      </c>
      <c r="I178" s="79" t="s">
        <v>66</v>
      </c>
      <c r="J178" s="76">
        <f t="shared" si="18"/>
        <v>59.5</v>
      </c>
      <c r="K178" s="77">
        <v>2.3199999999999998</v>
      </c>
      <c r="L178" s="79" t="s">
        <v>66</v>
      </c>
      <c r="M178" s="76">
        <f t="shared" si="17"/>
        <v>2.3199999999999998</v>
      </c>
      <c r="N178" s="77">
        <v>1.96</v>
      </c>
      <c r="O178" s="79" t="s">
        <v>66</v>
      </c>
      <c r="P178" s="76">
        <f t="shared" si="16"/>
        <v>1.96</v>
      </c>
    </row>
    <row r="179" spans="1:16">
      <c r="B179" s="89">
        <v>275</v>
      </c>
      <c r="C179" s="90" t="s">
        <v>65</v>
      </c>
      <c r="D179" s="74">
        <f t="shared" ref="D179:D192" si="19">B179/$C$5</f>
        <v>13.75</v>
      </c>
      <c r="E179" s="91">
        <v>1.4450000000000001</v>
      </c>
      <c r="F179" s="92">
        <v>7.2039999999999995E-4</v>
      </c>
      <c r="G179" s="88">
        <f t="shared" si="15"/>
        <v>1.4457204000000001</v>
      </c>
      <c r="H179" s="77">
        <v>68.180000000000007</v>
      </c>
      <c r="I179" s="79" t="s">
        <v>66</v>
      </c>
      <c r="J179" s="76">
        <f t="shared" si="18"/>
        <v>68.180000000000007</v>
      </c>
      <c r="K179" s="77">
        <v>2.65</v>
      </c>
      <c r="L179" s="79" t="s">
        <v>66</v>
      </c>
      <c r="M179" s="76">
        <f t="shared" si="17"/>
        <v>2.65</v>
      </c>
      <c r="N179" s="77">
        <v>2.17</v>
      </c>
      <c r="O179" s="79" t="s">
        <v>66</v>
      </c>
      <c r="P179" s="76">
        <f t="shared" si="16"/>
        <v>2.17</v>
      </c>
    </row>
    <row r="180" spans="1:16">
      <c r="B180" s="89">
        <v>300</v>
      </c>
      <c r="C180" s="90" t="s">
        <v>65</v>
      </c>
      <c r="D180" s="74">
        <f t="shared" si="19"/>
        <v>15</v>
      </c>
      <c r="E180" s="91">
        <v>1.3640000000000001</v>
      </c>
      <c r="F180" s="92">
        <v>6.6779999999999997E-4</v>
      </c>
      <c r="G180" s="88">
        <f t="shared" si="15"/>
        <v>1.3646678000000001</v>
      </c>
      <c r="H180" s="77">
        <v>77.38</v>
      </c>
      <c r="I180" s="79" t="s">
        <v>66</v>
      </c>
      <c r="J180" s="76">
        <f t="shared" si="18"/>
        <v>77.38</v>
      </c>
      <c r="K180" s="77">
        <v>2.98</v>
      </c>
      <c r="L180" s="79" t="s">
        <v>66</v>
      </c>
      <c r="M180" s="76">
        <f t="shared" si="17"/>
        <v>2.98</v>
      </c>
      <c r="N180" s="77">
        <v>2.39</v>
      </c>
      <c r="O180" s="79" t="s">
        <v>66</v>
      </c>
      <c r="P180" s="76">
        <f t="shared" si="16"/>
        <v>2.39</v>
      </c>
    </row>
    <row r="181" spans="1:16">
      <c r="B181" s="89">
        <v>325</v>
      </c>
      <c r="C181" s="90" t="s">
        <v>65</v>
      </c>
      <c r="D181" s="74">
        <f t="shared" si="19"/>
        <v>16.25</v>
      </c>
      <c r="E181" s="91">
        <v>1.292</v>
      </c>
      <c r="F181" s="92">
        <v>6.2270000000000001E-4</v>
      </c>
      <c r="G181" s="88">
        <f t="shared" si="15"/>
        <v>1.2926227000000001</v>
      </c>
      <c r="H181" s="77">
        <v>87.12</v>
      </c>
      <c r="I181" s="79" t="s">
        <v>66</v>
      </c>
      <c r="J181" s="76">
        <f t="shared" si="18"/>
        <v>87.12</v>
      </c>
      <c r="K181" s="77">
        <v>3.32</v>
      </c>
      <c r="L181" s="79" t="s">
        <v>66</v>
      </c>
      <c r="M181" s="76">
        <f t="shared" si="17"/>
        <v>3.32</v>
      </c>
      <c r="N181" s="77">
        <v>2.62</v>
      </c>
      <c r="O181" s="79" t="s">
        <v>66</v>
      </c>
      <c r="P181" s="76">
        <f t="shared" si="16"/>
        <v>2.62</v>
      </c>
    </row>
    <row r="182" spans="1:16">
      <c r="B182" s="89">
        <v>350</v>
      </c>
      <c r="C182" s="90" t="s">
        <v>65</v>
      </c>
      <c r="D182" s="74">
        <f t="shared" si="19"/>
        <v>17.5</v>
      </c>
      <c r="E182" s="91">
        <v>1.226</v>
      </c>
      <c r="F182" s="92">
        <v>5.8359999999999998E-4</v>
      </c>
      <c r="G182" s="88">
        <f t="shared" si="15"/>
        <v>1.2265835999999999</v>
      </c>
      <c r="H182" s="77">
        <v>97.39</v>
      </c>
      <c r="I182" s="79" t="s">
        <v>66</v>
      </c>
      <c r="J182" s="76">
        <f t="shared" si="18"/>
        <v>97.39</v>
      </c>
      <c r="K182" s="77">
        <v>3.66</v>
      </c>
      <c r="L182" s="79" t="s">
        <v>66</v>
      </c>
      <c r="M182" s="76">
        <f t="shared" si="17"/>
        <v>3.66</v>
      </c>
      <c r="N182" s="77">
        <v>2.86</v>
      </c>
      <c r="O182" s="79" t="s">
        <v>66</v>
      </c>
      <c r="P182" s="76">
        <f t="shared" si="16"/>
        <v>2.86</v>
      </c>
    </row>
    <row r="183" spans="1:16">
      <c r="B183" s="89">
        <v>375</v>
      </c>
      <c r="C183" s="90" t="s">
        <v>65</v>
      </c>
      <c r="D183" s="74">
        <f t="shared" si="19"/>
        <v>18.75</v>
      </c>
      <c r="E183" s="91">
        <v>1.167</v>
      </c>
      <c r="F183" s="92">
        <v>5.4940000000000002E-4</v>
      </c>
      <c r="G183" s="88">
        <f t="shared" si="15"/>
        <v>1.1675494</v>
      </c>
      <c r="H183" s="77">
        <v>108.2</v>
      </c>
      <c r="I183" s="79" t="s">
        <v>66</v>
      </c>
      <c r="J183" s="76">
        <f t="shared" si="18"/>
        <v>108.2</v>
      </c>
      <c r="K183" s="77">
        <v>4</v>
      </c>
      <c r="L183" s="79" t="s">
        <v>66</v>
      </c>
      <c r="M183" s="76">
        <f t="shared" si="17"/>
        <v>4</v>
      </c>
      <c r="N183" s="77">
        <v>3.12</v>
      </c>
      <c r="O183" s="79" t="s">
        <v>66</v>
      </c>
      <c r="P183" s="76">
        <f t="shared" si="16"/>
        <v>3.12</v>
      </c>
    </row>
    <row r="184" spans="1:16">
      <c r="B184" s="89">
        <v>400</v>
      </c>
      <c r="C184" s="90" t="s">
        <v>65</v>
      </c>
      <c r="D184" s="74">
        <f t="shared" si="19"/>
        <v>20</v>
      </c>
      <c r="E184" s="91">
        <v>1.113</v>
      </c>
      <c r="F184" s="92">
        <v>5.1920000000000004E-4</v>
      </c>
      <c r="G184" s="88">
        <f t="shared" si="15"/>
        <v>1.1135192</v>
      </c>
      <c r="H184" s="77">
        <v>119.54</v>
      </c>
      <c r="I184" s="79" t="s">
        <v>66</v>
      </c>
      <c r="J184" s="76">
        <f t="shared" si="18"/>
        <v>119.54</v>
      </c>
      <c r="K184" s="77">
        <v>4.34</v>
      </c>
      <c r="L184" s="79" t="s">
        <v>66</v>
      </c>
      <c r="M184" s="76">
        <f t="shared" si="17"/>
        <v>4.34</v>
      </c>
      <c r="N184" s="77">
        <v>3.38</v>
      </c>
      <c r="O184" s="79" t="s">
        <v>66</v>
      </c>
      <c r="P184" s="76">
        <f t="shared" si="16"/>
        <v>3.38</v>
      </c>
    </row>
    <row r="185" spans="1:16">
      <c r="B185" s="89">
        <v>450</v>
      </c>
      <c r="C185" s="90" t="s">
        <v>65</v>
      </c>
      <c r="D185" s="74">
        <f t="shared" si="19"/>
        <v>22.5</v>
      </c>
      <c r="E185" s="91">
        <v>1.022</v>
      </c>
      <c r="F185" s="92">
        <v>4.682E-4</v>
      </c>
      <c r="G185" s="88">
        <f t="shared" si="15"/>
        <v>1.0224682</v>
      </c>
      <c r="H185" s="77">
        <v>143.78</v>
      </c>
      <c r="I185" s="79" t="s">
        <v>66</v>
      </c>
      <c r="J185" s="76">
        <f t="shared" si="18"/>
        <v>143.78</v>
      </c>
      <c r="K185" s="77">
        <v>5.6</v>
      </c>
      <c r="L185" s="79" t="s">
        <v>66</v>
      </c>
      <c r="M185" s="76">
        <f t="shared" si="17"/>
        <v>5.6</v>
      </c>
      <c r="N185" s="77">
        <v>3.95</v>
      </c>
      <c r="O185" s="79" t="s">
        <v>66</v>
      </c>
      <c r="P185" s="76">
        <f t="shared" si="16"/>
        <v>3.95</v>
      </c>
    </row>
    <row r="186" spans="1:16">
      <c r="B186" s="89">
        <v>500</v>
      </c>
      <c r="C186" s="90" t="s">
        <v>65</v>
      </c>
      <c r="D186" s="74">
        <f t="shared" si="19"/>
        <v>25</v>
      </c>
      <c r="E186" s="91">
        <v>0.94879999999999998</v>
      </c>
      <c r="F186" s="92">
        <v>4.2670000000000002E-4</v>
      </c>
      <c r="G186" s="88">
        <f t="shared" si="15"/>
        <v>0.94922669999999998</v>
      </c>
      <c r="H186" s="77">
        <v>170.04</v>
      </c>
      <c r="I186" s="79" t="s">
        <v>66</v>
      </c>
      <c r="J186" s="76">
        <f t="shared" si="18"/>
        <v>170.04</v>
      </c>
      <c r="K186" s="77">
        <v>6.79</v>
      </c>
      <c r="L186" s="79" t="s">
        <v>66</v>
      </c>
      <c r="M186" s="76">
        <f t="shared" si="17"/>
        <v>6.79</v>
      </c>
      <c r="N186" s="77">
        <v>4.5599999999999996</v>
      </c>
      <c r="O186" s="79" t="s">
        <v>66</v>
      </c>
      <c r="P186" s="76">
        <f t="shared" si="16"/>
        <v>4.5599999999999996</v>
      </c>
    </row>
    <row r="187" spans="1:16">
      <c r="B187" s="89">
        <v>550</v>
      </c>
      <c r="C187" s="90" t="s">
        <v>65</v>
      </c>
      <c r="D187" s="74">
        <f t="shared" si="19"/>
        <v>27.5</v>
      </c>
      <c r="E187" s="91">
        <v>0.89129999999999998</v>
      </c>
      <c r="F187" s="92">
        <v>3.924E-4</v>
      </c>
      <c r="G187" s="88">
        <f t="shared" si="15"/>
        <v>0.89169239999999994</v>
      </c>
      <c r="H187" s="77">
        <v>198.16</v>
      </c>
      <c r="I187" s="79" t="s">
        <v>66</v>
      </c>
      <c r="J187" s="76">
        <f t="shared" si="18"/>
        <v>198.16</v>
      </c>
      <c r="K187" s="77">
        <v>7.93</v>
      </c>
      <c r="L187" s="79" t="s">
        <v>66</v>
      </c>
      <c r="M187" s="76">
        <f t="shared" si="17"/>
        <v>7.93</v>
      </c>
      <c r="N187" s="77">
        <v>5.21</v>
      </c>
      <c r="O187" s="79" t="s">
        <v>66</v>
      </c>
      <c r="P187" s="76">
        <f t="shared" si="16"/>
        <v>5.21</v>
      </c>
    </row>
    <row r="188" spans="1:16">
      <c r="B188" s="89">
        <v>600</v>
      </c>
      <c r="C188" s="90" t="s">
        <v>65</v>
      </c>
      <c r="D188" s="74">
        <f t="shared" si="19"/>
        <v>30</v>
      </c>
      <c r="E188" s="91">
        <v>0.84750000000000003</v>
      </c>
      <c r="F188" s="92">
        <v>3.634E-4</v>
      </c>
      <c r="G188" s="88">
        <f t="shared" si="15"/>
        <v>0.84786340000000004</v>
      </c>
      <c r="H188" s="77">
        <v>227.91</v>
      </c>
      <c r="I188" s="79" t="s">
        <v>66</v>
      </c>
      <c r="J188" s="76">
        <f t="shared" si="18"/>
        <v>227.91</v>
      </c>
      <c r="K188" s="77">
        <v>9.0500000000000007</v>
      </c>
      <c r="L188" s="79" t="s">
        <v>66</v>
      </c>
      <c r="M188" s="76">
        <f t="shared" si="17"/>
        <v>9.0500000000000007</v>
      </c>
      <c r="N188" s="77">
        <v>5.89</v>
      </c>
      <c r="O188" s="79" t="s">
        <v>66</v>
      </c>
      <c r="P188" s="76">
        <f t="shared" si="16"/>
        <v>5.89</v>
      </c>
    </row>
    <row r="189" spans="1:16">
      <c r="B189" s="89">
        <v>650</v>
      </c>
      <c r="C189" s="90" t="s">
        <v>65</v>
      </c>
      <c r="D189" s="74">
        <f t="shared" si="19"/>
        <v>32.5</v>
      </c>
      <c r="E189" s="91">
        <v>0.80059999999999998</v>
      </c>
      <c r="F189" s="92">
        <v>3.3849999999999999E-4</v>
      </c>
      <c r="G189" s="88">
        <f t="shared" si="15"/>
        <v>0.8009385</v>
      </c>
      <c r="H189" s="77">
        <v>259.31</v>
      </c>
      <c r="I189" s="79" t="s">
        <v>66</v>
      </c>
      <c r="J189" s="76">
        <f t="shared" si="18"/>
        <v>259.31</v>
      </c>
      <c r="K189" s="77">
        <v>10.16</v>
      </c>
      <c r="L189" s="79" t="s">
        <v>66</v>
      </c>
      <c r="M189" s="76">
        <f t="shared" si="17"/>
        <v>10.16</v>
      </c>
      <c r="N189" s="77">
        <v>6.61</v>
      </c>
      <c r="O189" s="79" t="s">
        <v>66</v>
      </c>
      <c r="P189" s="76">
        <f t="shared" si="16"/>
        <v>6.61</v>
      </c>
    </row>
    <row r="190" spans="1:16">
      <c r="B190" s="89">
        <v>700</v>
      </c>
      <c r="C190" s="90" t="s">
        <v>65</v>
      </c>
      <c r="D190" s="74">
        <f t="shared" si="19"/>
        <v>35</v>
      </c>
      <c r="E190" s="91">
        <v>0.75929999999999997</v>
      </c>
      <c r="F190" s="92">
        <v>3.1710000000000001E-4</v>
      </c>
      <c r="G190" s="88">
        <f t="shared" si="15"/>
        <v>0.75961709999999993</v>
      </c>
      <c r="H190" s="77">
        <v>292.47000000000003</v>
      </c>
      <c r="I190" s="79" t="s">
        <v>66</v>
      </c>
      <c r="J190" s="76">
        <f t="shared" si="18"/>
        <v>292.47000000000003</v>
      </c>
      <c r="K190" s="77">
        <v>11.27</v>
      </c>
      <c r="L190" s="79" t="s">
        <v>66</v>
      </c>
      <c r="M190" s="76">
        <f t="shared" si="17"/>
        <v>11.27</v>
      </c>
      <c r="N190" s="77">
        <v>7.36</v>
      </c>
      <c r="O190" s="79" t="s">
        <v>66</v>
      </c>
      <c r="P190" s="76">
        <f t="shared" si="16"/>
        <v>7.36</v>
      </c>
    </row>
    <row r="191" spans="1:16">
      <c r="B191" s="89">
        <v>800</v>
      </c>
      <c r="C191" s="90" t="s">
        <v>65</v>
      </c>
      <c r="D191" s="74">
        <f t="shared" si="19"/>
        <v>40</v>
      </c>
      <c r="E191" s="91">
        <v>0.69010000000000005</v>
      </c>
      <c r="F191" s="92">
        <v>2.8170000000000002E-4</v>
      </c>
      <c r="G191" s="88">
        <f t="shared" si="15"/>
        <v>0.6903817000000001</v>
      </c>
      <c r="H191" s="77">
        <v>363.94</v>
      </c>
      <c r="I191" s="79" t="s">
        <v>66</v>
      </c>
      <c r="J191" s="76">
        <f t="shared" si="18"/>
        <v>363.94</v>
      </c>
      <c r="K191" s="77">
        <v>15.28</v>
      </c>
      <c r="L191" s="79" t="s">
        <v>66</v>
      </c>
      <c r="M191" s="76">
        <f t="shared" si="17"/>
        <v>15.28</v>
      </c>
      <c r="N191" s="77">
        <v>8.9700000000000006</v>
      </c>
      <c r="O191" s="79" t="s">
        <v>66</v>
      </c>
      <c r="P191" s="76">
        <f t="shared" si="16"/>
        <v>8.9700000000000006</v>
      </c>
    </row>
    <row r="192" spans="1:16">
      <c r="B192" s="89">
        <v>900</v>
      </c>
      <c r="C192" s="90" t="s">
        <v>65</v>
      </c>
      <c r="D192" s="74">
        <f t="shared" si="19"/>
        <v>45</v>
      </c>
      <c r="E192" s="91">
        <v>0.6341</v>
      </c>
      <c r="F192" s="92">
        <v>2.5369999999999999E-4</v>
      </c>
      <c r="G192" s="88">
        <f t="shared" si="15"/>
        <v>0.63435370000000002</v>
      </c>
      <c r="H192" s="77">
        <v>442.14</v>
      </c>
      <c r="I192" s="79" t="s">
        <v>66</v>
      </c>
      <c r="J192" s="76">
        <f t="shared" si="18"/>
        <v>442.14</v>
      </c>
      <c r="K192" s="77">
        <v>19.010000000000002</v>
      </c>
      <c r="L192" s="79" t="s">
        <v>66</v>
      </c>
      <c r="M192" s="76">
        <f t="shared" si="17"/>
        <v>19.010000000000002</v>
      </c>
      <c r="N192" s="77">
        <v>10.71</v>
      </c>
      <c r="O192" s="79" t="s">
        <v>66</v>
      </c>
      <c r="P192" s="76">
        <f t="shared" si="16"/>
        <v>10.71</v>
      </c>
    </row>
    <row r="193" spans="2:16">
      <c r="B193" s="89">
        <v>1</v>
      </c>
      <c r="C193" s="93" t="s">
        <v>67</v>
      </c>
      <c r="D193" s="74">
        <f t="shared" ref="D193:D228" si="20">B193*1000/$C$5</f>
        <v>50</v>
      </c>
      <c r="E193" s="91">
        <v>0.58779999999999999</v>
      </c>
      <c r="F193" s="92">
        <v>2.31E-4</v>
      </c>
      <c r="G193" s="88">
        <f t="shared" si="15"/>
        <v>0.58803099999999997</v>
      </c>
      <c r="H193" s="77">
        <v>526.87</v>
      </c>
      <c r="I193" s="79" t="s">
        <v>66</v>
      </c>
      <c r="J193" s="76">
        <f t="shared" si="18"/>
        <v>526.87</v>
      </c>
      <c r="K193" s="77">
        <v>22.63</v>
      </c>
      <c r="L193" s="79" t="s">
        <v>66</v>
      </c>
      <c r="M193" s="76">
        <f t="shared" si="17"/>
        <v>22.63</v>
      </c>
      <c r="N193" s="77">
        <v>12.58</v>
      </c>
      <c r="O193" s="79" t="s">
        <v>66</v>
      </c>
      <c r="P193" s="76">
        <f t="shared" si="16"/>
        <v>12.58</v>
      </c>
    </row>
    <row r="194" spans="2:16">
      <c r="B194" s="89">
        <v>1.1000000000000001</v>
      </c>
      <c r="C194" s="90" t="s">
        <v>67</v>
      </c>
      <c r="D194" s="74">
        <f t="shared" si="20"/>
        <v>55</v>
      </c>
      <c r="E194" s="91">
        <v>0.54890000000000005</v>
      </c>
      <c r="F194" s="92">
        <v>2.1220000000000001E-4</v>
      </c>
      <c r="G194" s="88">
        <f t="shared" si="15"/>
        <v>0.54911220000000005</v>
      </c>
      <c r="H194" s="77">
        <v>617.94000000000005</v>
      </c>
      <c r="I194" s="79" t="s">
        <v>66</v>
      </c>
      <c r="J194" s="76">
        <f t="shared" si="18"/>
        <v>617.94000000000005</v>
      </c>
      <c r="K194" s="77">
        <v>26.2</v>
      </c>
      <c r="L194" s="79" t="s">
        <v>66</v>
      </c>
      <c r="M194" s="76">
        <f t="shared" si="17"/>
        <v>26.2</v>
      </c>
      <c r="N194" s="77">
        <v>14.57</v>
      </c>
      <c r="O194" s="79" t="s">
        <v>66</v>
      </c>
      <c r="P194" s="76">
        <f t="shared" si="16"/>
        <v>14.57</v>
      </c>
    </row>
    <row r="195" spans="2:16">
      <c r="B195" s="89">
        <v>1.2</v>
      </c>
      <c r="C195" s="90" t="s">
        <v>67</v>
      </c>
      <c r="D195" s="74">
        <f t="shared" si="20"/>
        <v>60</v>
      </c>
      <c r="E195" s="91">
        <v>0.51570000000000005</v>
      </c>
      <c r="F195" s="92">
        <v>1.964E-4</v>
      </c>
      <c r="G195" s="88">
        <f t="shared" si="15"/>
        <v>0.51589640000000003</v>
      </c>
      <c r="H195" s="77">
        <v>715.17</v>
      </c>
      <c r="I195" s="79" t="s">
        <v>66</v>
      </c>
      <c r="J195" s="76">
        <f t="shared" si="18"/>
        <v>715.17</v>
      </c>
      <c r="K195" s="77">
        <v>29.76</v>
      </c>
      <c r="L195" s="79" t="s">
        <v>66</v>
      </c>
      <c r="M195" s="76">
        <f t="shared" si="17"/>
        <v>29.76</v>
      </c>
      <c r="N195" s="77">
        <v>16.68</v>
      </c>
      <c r="O195" s="79" t="s">
        <v>66</v>
      </c>
      <c r="P195" s="76">
        <f t="shared" si="16"/>
        <v>16.68</v>
      </c>
    </row>
    <row r="196" spans="2:16">
      <c r="B196" s="89">
        <v>1.3</v>
      </c>
      <c r="C196" s="90" t="s">
        <v>67</v>
      </c>
      <c r="D196" s="74">
        <f t="shared" si="20"/>
        <v>65</v>
      </c>
      <c r="E196" s="91">
        <v>0.48699999999999999</v>
      </c>
      <c r="F196" s="92">
        <v>1.828E-4</v>
      </c>
      <c r="G196" s="88">
        <f t="shared" si="15"/>
        <v>0.48718279999999997</v>
      </c>
      <c r="H196" s="77">
        <v>818.38</v>
      </c>
      <c r="I196" s="79" t="s">
        <v>66</v>
      </c>
      <c r="J196" s="76">
        <f t="shared" si="18"/>
        <v>818.38</v>
      </c>
      <c r="K196" s="77">
        <v>33.340000000000003</v>
      </c>
      <c r="L196" s="79" t="s">
        <v>66</v>
      </c>
      <c r="M196" s="76">
        <f t="shared" si="17"/>
        <v>33.340000000000003</v>
      </c>
      <c r="N196" s="77">
        <v>18.899999999999999</v>
      </c>
      <c r="O196" s="79" t="s">
        <v>66</v>
      </c>
      <c r="P196" s="76">
        <f t="shared" si="16"/>
        <v>18.899999999999999</v>
      </c>
    </row>
    <row r="197" spans="2:16">
      <c r="B197" s="89">
        <v>1.4</v>
      </c>
      <c r="C197" s="90" t="s">
        <v>67</v>
      </c>
      <c r="D197" s="74">
        <f t="shared" si="20"/>
        <v>70</v>
      </c>
      <c r="E197" s="91">
        <v>0.46200000000000002</v>
      </c>
      <c r="F197" s="92">
        <v>1.7110000000000001E-4</v>
      </c>
      <c r="G197" s="88">
        <f t="shared" si="15"/>
        <v>0.4621711</v>
      </c>
      <c r="H197" s="77">
        <v>927.44</v>
      </c>
      <c r="I197" s="79" t="s">
        <v>66</v>
      </c>
      <c r="J197" s="76">
        <f t="shared" si="18"/>
        <v>927.44</v>
      </c>
      <c r="K197" s="77">
        <v>36.93</v>
      </c>
      <c r="L197" s="79" t="s">
        <v>66</v>
      </c>
      <c r="M197" s="76">
        <f t="shared" si="17"/>
        <v>36.93</v>
      </c>
      <c r="N197" s="77">
        <v>21.24</v>
      </c>
      <c r="O197" s="79" t="s">
        <v>66</v>
      </c>
      <c r="P197" s="76">
        <f t="shared" si="16"/>
        <v>21.24</v>
      </c>
    </row>
    <row r="198" spans="2:16">
      <c r="B198" s="89">
        <v>1.5</v>
      </c>
      <c r="C198" s="90" t="s">
        <v>67</v>
      </c>
      <c r="D198" s="74">
        <f t="shared" si="20"/>
        <v>75</v>
      </c>
      <c r="E198" s="91">
        <v>0.43990000000000001</v>
      </c>
      <c r="F198" s="92">
        <v>1.6090000000000001E-4</v>
      </c>
      <c r="G198" s="88">
        <f t="shared" si="15"/>
        <v>0.44006090000000003</v>
      </c>
      <c r="H198" s="77">
        <v>1.04</v>
      </c>
      <c r="I198" s="78" t="s">
        <v>12</v>
      </c>
      <c r="J198" s="76">
        <f t="shared" ref="J198:J201" si="21">H198*1000</f>
        <v>1040</v>
      </c>
      <c r="K198" s="77">
        <v>40.549999999999997</v>
      </c>
      <c r="L198" s="79" t="s">
        <v>66</v>
      </c>
      <c r="M198" s="76">
        <f t="shared" si="17"/>
        <v>40.549999999999997</v>
      </c>
      <c r="N198" s="77">
        <v>23.69</v>
      </c>
      <c r="O198" s="79" t="s">
        <v>66</v>
      </c>
      <c r="P198" s="76">
        <f t="shared" si="16"/>
        <v>23.69</v>
      </c>
    </row>
    <row r="199" spans="2:16">
      <c r="B199" s="89">
        <v>1.6</v>
      </c>
      <c r="C199" s="90" t="s">
        <v>67</v>
      </c>
      <c r="D199" s="74">
        <f t="shared" si="20"/>
        <v>80</v>
      </c>
      <c r="E199" s="91">
        <v>0.42020000000000002</v>
      </c>
      <c r="F199" s="92">
        <v>1.5190000000000001E-4</v>
      </c>
      <c r="G199" s="88">
        <f t="shared" si="15"/>
        <v>0.4203519</v>
      </c>
      <c r="H199" s="77">
        <v>1.1599999999999999</v>
      </c>
      <c r="I199" s="79" t="s">
        <v>12</v>
      </c>
      <c r="J199" s="76">
        <f t="shared" si="21"/>
        <v>1160</v>
      </c>
      <c r="K199" s="77">
        <v>44.2</v>
      </c>
      <c r="L199" s="79" t="s">
        <v>66</v>
      </c>
      <c r="M199" s="76">
        <f t="shared" si="17"/>
        <v>44.2</v>
      </c>
      <c r="N199" s="77">
        <v>26.24</v>
      </c>
      <c r="O199" s="79" t="s">
        <v>66</v>
      </c>
      <c r="P199" s="76">
        <f t="shared" si="16"/>
        <v>26.24</v>
      </c>
    </row>
    <row r="200" spans="2:16">
      <c r="B200" s="89">
        <v>1.7</v>
      </c>
      <c r="C200" s="90" t="s">
        <v>67</v>
      </c>
      <c r="D200" s="74">
        <f t="shared" si="20"/>
        <v>85</v>
      </c>
      <c r="E200" s="91">
        <v>0.4027</v>
      </c>
      <c r="F200" s="92">
        <v>1.438E-4</v>
      </c>
      <c r="G200" s="88">
        <f t="shared" si="15"/>
        <v>0.40284380000000003</v>
      </c>
      <c r="H200" s="77">
        <v>1.29</v>
      </c>
      <c r="I200" s="79" t="s">
        <v>12</v>
      </c>
      <c r="J200" s="76">
        <f t="shared" si="21"/>
        <v>1290</v>
      </c>
      <c r="K200" s="77">
        <v>47.88</v>
      </c>
      <c r="L200" s="79" t="s">
        <v>66</v>
      </c>
      <c r="M200" s="76">
        <f t="shared" si="17"/>
        <v>47.88</v>
      </c>
      <c r="N200" s="77">
        <v>28.88</v>
      </c>
      <c r="O200" s="79" t="s">
        <v>66</v>
      </c>
      <c r="P200" s="76">
        <f t="shared" si="16"/>
        <v>28.88</v>
      </c>
    </row>
    <row r="201" spans="2:16">
      <c r="B201" s="89">
        <v>1.8</v>
      </c>
      <c r="C201" s="90" t="s">
        <v>67</v>
      </c>
      <c r="D201" s="74">
        <f t="shared" si="20"/>
        <v>90</v>
      </c>
      <c r="E201" s="91">
        <v>0.38690000000000002</v>
      </c>
      <c r="F201" s="92">
        <v>1.3660000000000001E-4</v>
      </c>
      <c r="G201" s="88">
        <f t="shared" si="15"/>
        <v>0.38703660000000001</v>
      </c>
      <c r="H201" s="77">
        <v>1.42</v>
      </c>
      <c r="I201" s="79" t="s">
        <v>12</v>
      </c>
      <c r="J201" s="76">
        <f t="shared" si="21"/>
        <v>1420</v>
      </c>
      <c r="K201" s="77">
        <v>51.59</v>
      </c>
      <c r="L201" s="79" t="s">
        <v>66</v>
      </c>
      <c r="M201" s="76">
        <f t="shared" si="17"/>
        <v>51.59</v>
      </c>
      <c r="N201" s="77">
        <v>31.63</v>
      </c>
      <c r="O201" s="79" t="s">
        <v>66</v>
      </c>
      <c r="P201" s="76">
        <f t="shared" si="16"/>
        <v>31.63</v>
      </c>
    </row>
    <row r="202" spans="2:16">
      <c r="B202" s="89">
        <v>2</v>
      </c>
      <c r="C202" s="90" t="s">
        <v>67</v>
      </c>
      <c r="D202" s="74">
        <f t="shared" si="20"/>
        <v>100</v>
      </c>
      <c r="E202" s="91">
        <v>0.35949999999999999</v>
      </c>
      <c r="F202" s="92">
        <v>1.2430000000000001E-4</v>
      </c>
      <c r="G202" s="88">
        <f t="shared" si="15"/>
        <v>0.35962430000000001</v>
      </c>
      <c r="H202" s="77">
        <v>1.7</v>
      </c>
      <c r="I202" s="79" t="s">
        <v>12</v>
      </c>
      <c r="J202" s="80">
        <f t="shared" ref="J202:J228" si="22">H202*1000</f>
        <v>1700</v>
      </c>
      <c r="K202" s="77">
        <v>65.28</v>
      </c>
      <c r="L202" s="79" t="s">
        <v>66</v>
      </c>
      <c r="M202" s="76">
        <f t="shared" si="17"/>
        <v>65.28</v>
      </c>
      <c r="N202" s="77">
        <v>37.409999999999997</v>
      </c>
      <c r="O202" s="79" t="s">
        <v>66</v>
      </c>
      <c r="P202" s="76">
        <f t="shared" si="16"/>
        <v>37.409999999999997</v>
      </c>
    </row>
    <row r="203" spans="2:16">
      <c r="B203" s="89">
        <v>2.25</v>
      </c>
      <c r="C203" s="90" t="s">
        <v>67</v>
      </c>
      <c r="D203" s="74">
        <f t="shared" si="20"/>
        <v>112.5</v>
      </c>
      <c r="E203" s="91">
        <v>0.33160000000000001</v>
      </c>
      <c r="F203" s="92">
        <v>1.1179999999999999E-4</v>
      </c>
      <c r="G203" s="88">
        <f t="shared" si="15"/>
        <v>0.3317118</v>
      </c>
      <c r="H203" s="77">
        <v>2.0699999999999998</v>
      </c>
      <c r="I203" s="79" t="s">
        <v>12</v>
      </c>
      <c r="J203" s="80">
        <f t="shared" si="22"/>
        <v>2070</v>
      </c>
      <c r="K203" s="77">
        <v>84.63</v>
      </c>
      <c r="L203" s="79" t="s">
        <v>66</v>
      </c>
      <c r="M203" s="76">
        <f t="shared" si="17"/>
        <v>84.63</v>
      </c>
      <c r="N203" s="77">
        <v>45.14</v>
      </c>
      <c r="O203" s="79" t="s">
        <v>66</v>
      </c>
      <c r="P203" s="76">
        <f t="shared" si="16"/>
        <v>45.14</v>
      </c>
    </row>
    <row r="204" spans="2:16">
      <c r="B204" s="89">
        <v>2.5</v>
      </c>
      <c r="C204" s="90" t="s">
        <v>67</v>
      </c>
      <c r="D204" s="74">
        <f t="shared" si="20"/>
        <v>125</v>
      </c>
      <c r="E204" s="91">
        <v>0.30880000000000002</v>
      </c>
      <c r="F204" s="92">
        <v>1.0170000000000001E-4</v>
      </c>
      <c r="G204" s="88">
        <f t="shared" si="15"/>
        <v>0.3089017</v>
      </c>
      <c r="H204" s="77">
        <v>2.48</v>
      </c>
      <c r="I204" s="79" t="s">
        <v>12</v>
      </c>
      <c r="J204" s="80">
        <f t="shared" si="22"/>
        <v>2480</v>
      </c>
      <c r="K204" s="77">
        <v>102.71</v>
      </c>
      <c r="L204" s="79" t="s">
        <v>66</v>
      </c>
      <c r="M204" s="76">
        <f t="shared" si="17"/>
        <v>102.71</v>
      </c>
      <c r="N204" s="77">
        <v>53.38</v>
      </c>
      <c r="O204" s="79" t="s">
        <v>66</v>
      </c>
      <c r="P204" s="76">
        <f t="shared" si="16"/>
        <v>53.38</v>
      </c>
    </row>
    <row r="205" spans="2:16">
      <c r="B205" s="89">
        <v>2.75</v>
      </c>
      <c r="C205" s="90" t="s">
        <v>67</v>
      </c>
      <c r="D205" s="74">
        <f t="shared" si="20"/>
        <v>137.5</v>
      </c>
      <c r="E205" s="91">
        <v>0.2898</v>
      </c>
      <c r="F205" s="92">
        <v>9.3350000000000006E-5</v>
      </c>
      <c r="G205" s="88">
        <f t="shared" si="15"/>
        <v>0.28989334999999999</v>
      </c>
      <c r="H205" s="77">
        <v>2.91</v>
      </c>
      <c r="I205" s="79" t="s">
        <v>12</v>
      </c>
      <c r="J205" s="80">
        <f t="shared" si="22"/>
        <v>2910</v>
      </c>
      <c r="K205" s="77">
        <v>120.14</v>
      </c>
      <c r="L205" s="79" t="s">
        <v>66</v>
      </c>
      <c r="M205" s="76">
        <f t="shared" si="17"/>
        <v>120.14</v>
      </c>
      <c r="N205" s="77">
        <v>62.12</v>
      </c>
      <c r="O205" s="79" t="s">
        <v>66</v>
      </c>
      <c r="P205" s="76">
        <f t="shared" si="16"/>
        <v>62.12</v>
      </c>
    </row>
    <row r="206" spans="2:16">
      <c r="B206" s="89">
        <v>3</v>
      </c>
      <c r="C206" s="90" t="s">
        <v>67</v>
      </c>
      <c r="D206" s="74">
        <f t="shared" si="20"/>
        <v>150</v>
      </c>
      <c r="E206" s="91">
        <v>0.2737</v>
      </c>
      <c r="F206" s="92">
        <v>8.6310000000000005E-5</v>
      </c>
      <c r="G206" s="88">
        <f t="shared" si="15"/>
        <v>0.27378630999999998</v>
      </c>
      <c r="H206" s="77">
        <v>3.37</v>
      </c>
      <c r="I206" s="79" t="s">
        <v>12</v>
      </c>
      <c r="J206" s="80">
        <f t="shared" si="22"/>
        <v>3370</v>
      </c>
      <c r="K206" s="77">
        <v>137.21</v>
      </c>
      <c r="L206" s="79" t="s">
        <v>66</v>
      </c>
      <c r="M206" s="76">
        <f t="shared" si="17"/>
        <v>137.21</v>
      </c>
      <c r="N206" s="77">
        <v>71.31</v>
      </c>
      <c r="O206" s="79" t="s">
        <v>66</v>
      </c>
      <c r="P206" s="76">
        <f t="shared" si="16"/>
        <v>71.31</v>
      </c>
    </row>
    <row r="207" spans="2:16">
      <c r="B207" s="89">
        <v>3.25</v>
      </c>
      <c r="C207" s="90" t="s">
        <v>67</v>
      </c>
      <c r="D207" s="74">
        <f t="shared" si="20"/>
        <v>162.5</v>
      </c>
      <c r="E207" s="91">
        <v>0.26</v>
      </c>
      <c r="F207" s="92">
        <v>8.03E-5</v>
      </c>
      <c r="G207" s="88">
        <f t="shared" si="15"/>
        <v>0.26008029999999999</v>
      </c>
      <c r="H207" s="77">
        <v>3.85</v>
      </c>
      <c r="I207" s="79" t="s">
        <v>12</v>
      </c>
      <c r="J207" s="80">
        <f t="shared" si="22"/>
        <v>3850</v>
      </c>
      <c r="K207" s="77">
        <v>154.06</v>
      </c>
      <c r="L207" s="79" t="s">
        <v>66</v>
      </c>
      <c r="M207" s="76">
        <f t="shared" si="17"/>
        <v>154.06</v>
      </c>
      <c r="N207" s="77">
        <v>80.92</v>
      </c>
      <c r="O207" s="79" t="s">
        <v>66</v>
      </c>
      <c r="P207" s="76">
        <f t="shared" si="16"/>
        <v>80.92</v>
      </c>
    </row>
    <row r="208" spans="2:16">
      <c r="B208" s="89">
        <v>3.5</v>
      </c>
      <c r="C208" s="90" t="s">
        <v>67</v>
      </c>
      <c r="D208" s="74">
        <f t="shared" si="20"/>
        <v>175</v>
      </c>
      <c r="E208" s="91">
        <v>0.24809999999999999</v>
      </c>
      <c r="F208" s="92">
        <v>7.5099999999999996E-5</v>
      </c>
      <c r="G208" s="88">
        <f t="shared" si="15"/>
        <v>0.24817509999999998</v>
      </c>
      <c r="H208" s="77">
        <v>4.3600000000000003</v>
      </c>
      <c r="I208" s="79" t="s">
        <v>12</v>
      </c>
      <c r="J208" s="80">
        <f t="shared" si="22"/>
        <v>4360</v>
      </c>
      <c r="K208" s="77">
        <v>170.78</v>
      </c>
      <c r="L208" s="79" t="s">
        <v>66</v>
      </c>
      <c r="M208" s="76">
        <f t="shared" si="17"/>
        <v>170.78</v>
      </c>
      <c r="N208" s="77">
        <v>90.93</v>
      </c>
      <c r="O208" s="79" t="s">
        <v>66</v>
      </c>
      <c r="P208" s="76">
        <f t="shared" si="16"/>
        <v>90.93</v>
      </c>
    </row>
    <row r="209" spans="2:16">
      <c r="B209" s="89">
        <v>3.75</v>
      </c>
      <c r="C209" s="90" t="s">
        <v>67</v>
      </c>
      <c r="D209" s="74">
        <f t="shared" si="20"/>
        <v>187.5</v>
      </c>
      <c r="E209" s="91">
        <v>0.23760000000000001</v>
      </c>
      <c r="F209" s="92">
        <v>7.0560000000000002E-5</v>
      </c>
      <c r="G209" s="88">
        <f t="shared" si="15"/>
        <v>0.23767056</v>
      </c>
      <c r="H209" s="77">
        <v>4.8899999999999997</v>
      </c>
      <c r="I209" s="79" t="s">
        <v>12</v>
      </c>
      <c r="J209" s="80">
        <f t="shared" si="22"/>
        <v>4890</v>
      </c>
      <c r="K209" s="77">
        <v>187.41</v>
      </c>
      <c r="L209" s="79" t="s">
        <v>66</v>
      </c>
      <c r="M209" s="76">
        <f t="shared" si="17"/>
        <v>187.41</v>
      </c>
      <c r="N209" s="77">
        <v>101.31</v>
      </c>
      <c r="O209" s="79" t="s">
        <v>66</v>
      </c>
      <c r="P209" s="76">
        <f t="shared" si="16"/>
        <v>101.31</v>
      </c>
    </row>
    <row r="210" spans="2:16">
      <c r="B210" s="89">
        <v>4</v>
      </c>
      <c r="C210" s="90" t="s">
        <v>67</v>
      </c>
      <c r="D210" s="74">
        <f t="shared" si="20"/>
        <v>200</v>
      </c>
      <c r="E210" s="91">
        <v>0.22839999999999999</v>
      </c>
      <c r="F210" s="92">
        <v>6.656E-5</v>
      </c>
      <c r="G210" s="88">
        <f t="shared" si="15"/>
        <v>0.22846655999999999</v>
      </c>
      <c r="H210" s="77">
        <v>5.45</v>
      </c>
      <c r="I210" s="79" t="s">
        <v>12</v>
      </c>
      <c r="J210" s="80">
        <f t="shared" si="22"/>
        <v>5450</v>
      </c>
      <c r="K210" s="77">
        <v>203.97</v>
      </c>
      <c r="L210" s="79" t="s">
        <v>66</v>
      </c>
      <c r="M210" s="76">
        <f t="shared" si="17"/>
        <v>203.97</v>
      </c>
      <c r="N210" s="77">
        <v>112.04</v>
      </c>
      <c r="O210" s="79" t="s">
        <v>66</v>
      </c>
      <c r="P210" s="76">
        <f t="shared" si="16"/>
        <v>112.04</v>
      </c>
    </row>
    <row r="211" spans="2:16">
      <c r="B211" s="89">
        <v>4.5</v>
      </c>
      <c r="C211" s="90" t="s">
        <v>67</v>
      </c>
      <c r="D211" s="74">
        <f t="shared" si="20"/>
        <v>225</v>
      </c>
      <c r="E211" s="91">
        <v>0.21290000000000001</v>
      </c>
      <c r="F211" s="92">
        <v>5.9830000000000001E-5</v>
      </c>
      <c r="G211" s="88">
        <f t="shared" si="15"/>
        <v>0.21295983000000002</v>
      </c>
      <c r="H211" s="77">
        <v>6.62</v>
      </c>
      <c r="I211" s="79" t="s">
        <v>12</v>
      </c>
      <c r="J211" s="80">
        <f t="shared" si="22"/>
        <v>6620</v>
      </c>
      <c r="K211" s="77">
        <v>264.33999999999997</v>
      </c>
      <c r="L211" s="79" t="s">
        <v>66</v>
      </c>
      <c r="M211" s="76">
        <f t="shared" si="17"/>
        <v>264.33999999999997</v>
      </c>
      <c r="N211" s="77">
        <v>134.47</v>
      </c>
      <c r="O211" s="79" t="s">
        <v>66</v>
      </c>
      <c r="P211" s="76">
        <f t="shared" si="16"/>
        <v>134.47</v>
      </c>
    </row>
    <row r="212" spans="2:16">
      <c r="B212" s="89">
        <v>5</v>
      </c>
      <c r="C212" s="90" t="s">
        <v>67</v>
      </c>
      <c r="D212" s="74">
        <f t="shared" si="20"/>
        <v>250</v>
      </c>
      <c r="E212" s="91">
        <v>0.20039999999999999</v>
      </c>
      <c r="F212" s="92">
        <v>5.4379999999999998E-5</v>
      </c>
      <c r="G212" s="88">
        <f t="shared" si="15"/>
        <v>0.20045437999999999</v>
      </c>
      <c r="H212" s="77">
        <v>7.88</v>
      </c>
      <c r="I212" s="79" t="s">
        <v>12</v>
      </c>
      <c r="J212" s="80">
        <f t="shared" si="22"/>
        <v>7880</v>
      </c>
      <c r="K212" s="77">
        <v>319.63</v>
      </c>
      <c r="L212" s="79" t="s">
        <v>66</v>
      </c>
      <c r="M212" s="76">
        <f t="shared" si="17"/>
        <v>319.63</v>
      </c>
      <c r="N212" s="77">
        <v>158.05000000000001</v>
      </c>
      <c r="O212" s="79" t="s">
        <v>66</v>
      </c>
      <c r="P212" s="76">
        <f t="shared" si="16"/>
        <v>158.05000000000001</v>
      </c>
    </row>
    <row r="213" spans="2:16">
      <c r="B213" s="89">
        <v>5.5</v>
      </c>
      <c r="C213" s="90" t="s">
        <v>67</v>
      </c>
      <c r="D213" s="74">
        <f t="shared" si="20"/>
        <v>275</v>
      </c>
      <c r="E213" s="91">
        <v>0.19009999999999999</v>
      </c>
      <c r="F213" s="92">
        <v>4.9870000000000002E-5</v>
      </c>
      <c r="G213" s="88">
        <f t="shared" ref="G213:G228" si="23">E213+F213</f>
        <v>0.19014987</v>
      </c>
      <c r="H213" s="77">
        <v>9.1999999999999993</v>
      </c>
      <c r="I213" s="79" t="s">
        <v>12</v>
      </c>
      <c r="J213" s="80">
        <f t="shared" si="22"/>
        <v>9200</v>
      </c>
      <c r="K213" s="77">
        <v>372.02</v>
      </c>
      <c r="L213" s="79" t="s">
        <v>66</v>
      </c>
      <c r="M213" s="76">
        <f t="shared" si="17"/>
        <v>372.02</v>
      </c>
      <c r="N213" s="77">
        <v>182.64</v>
      </c>
      <c r="O213" s="79" t="s">
        <v>66</v>
      </c>
      <c r="P213" s="76">
        <f t="shared" si="16"/>
        <v>182.64</v>
      </c>
    </row>
    <row r="214" spans="2:16">
      <c r="B214" s="89">
        <v>6</v>
      </c>
      <c r="C214" s="90" t="s">
        <v>67</v>
      </c>
      <c r="D214" s="74">
        <f t="shared" si="20"/>
        <v>300</v>
      </c>
      <c r="E214" s="91">
        <v>0.18149999999999999</v>
      </c>
      <c r="F214" s="92">
        <v>4.6079999999999999E-5</v>
      </c>
      <c r="G214" s="88">
        <f t="shared" si="23"/>
        <v>0.18154608</v>
      </c>
      <c r="H214" s="77">
        <v>10.59</v>
      </c>
      <c r="I214" s="79" t="s">
        <v>12</v>
      </c>
      <c r="J214" s="80">
        <f t="shared" si="22"/>
        <v>10590</v>
      </c>
      <c r="K214" s="77">
        <v>422.48</v>
      </c>
      <c r="L214" s="79" t="s">
        <v>66</v>
      </c>
      <c r="M214" s="76">
        <f t="shared" si="17"/>
        <v>422.48</v>
      </c>
      <c r="N214" s="77">
        <v>208.13</v>
      </c>
      <c r="O214" s="79" t="s">
        <v>66</v>
      </c>
      <c r="P214" s="76">
        <f t="shared" si="16"/>
        <v>208.13</v>
      </c>
    </row>
    <row r="215" spans="2:16">
      <c r="B215" s="89">
        <v>6.5</v>
      </c>
      <c r="C215" s="90" t="s">
        <v>67</v>
      </c>
      <c r="D215" s="74">
        <f t="shared" si="20"/>
        <v>325</v>
      </c>
      <c r="E215" s="91">
        <v>0.17419999999999999</v>
      </c>
      <c r="F215" s="92">
        <v>4.2849999999999998E-5</v>
      </c>
      <c r="G215" s="88">
        <f t="shared" si="23"/>
        <v>0.17424285</v>
      </c>
      <c r="H215" s="77">
        <v>12.05</v>
      </c>
      <c r="I215" s="79" t="s">
        <v>12</v>
      </c>
      <c r="J215" s="80">
        <f t="shared" si="22"/>
        <v>12050</v>
      </c>
      <c r="K215" s="77">
        <v>471.53</v>
      </c>
      <c r="L215" s="79" t="s">
        <v>66</v>
      </c>
      <c r="M215" s="76">
        <f t="shared" si="17"/>
        <v>471.53</v>
      </c>
      <c r="N215" s="77">
        <v>234.4</v>
      </c>
      <c r="O215" s="79" t="s">
        <v>66</v>
      </c>
      <c r="P215" s="76">
        <f t="shared" si="16"/>
        <v>234.4</v>
      </c>
    </row>
    <row r="216" spans="2:16">
      <c r="B216" s="89">
        <v>7</v>
      </c>
      <c r="C216" s="90" t="s">
        <v>67</v>
      </c>
      <c r="D216" s="74">
        <f t="shared" si="20"/>
        <v>350</v>
      </c>
      <c r="E216" s="91">
        <v>0.16789999999999999</v>
      </c>
      <c r="F216" s="92">
        <v>4.0059999999999999E-5</v>
      </c>
      <c r="G216" s="88">
        <f t="shared" si="23"/>
        <v>0.16794006</v>
      </c>
      <c r="H216" s="77">
        <v>13.56</v>
      </c>
      <c r="I216" s="79" t="s">
        <v>12</v>
      </c>
      <c r="J216" s="80">
        <f t="shared" si="22"/>
        <v>13560</v>
      </c>
      <c r="K216" s="77">
        <v>519.46</v>
      </c>
      <c r="L216" s="79" t="s">
        <v>66</v>
      </c>
      <c r="M216" s="76">
        <f t="shared" si="17"/>
        <v>519.46</v>
      </c>
      <c r="N216" s="77">
        <v>261.36</v>
      </c>
      <c r="O216" s="79" t="s">
        <v>66</v>
      </c>
      <c r="P216" s="76">
        <f t="shared" si="16"/>
        <v>261.36</v>
      </c>
    </row>
    <row r="217" spans="2:16">
      <c r="B217" s="89">
        <v>8</v>
      </c>
      <c r="C217" s="90" t="s">
        <v>67</v>
      </c>
      <c r="D217" s="74">
        <f t="shared" si="20"/>
        <v>400</v>
      </c>
      <c r="E217" s="91">
        <v>0.15770000000000001</v>
      </c>
      <c r="F217" s="92">
        <v>3.5469999999999998E-5</v>
      </c>
      <c r="G217" s="88">
        <f t="shared" si="23"/>
        <v>0.15773547000000002</v>
      </c>
      <c r="H217" s="77">
        <v>16.739999999999998</v>
      </c>
      <c r="I217" s="79" t="s">
        <v>12</v>
      </c>
      <c r="J217" s="80">
        <f t="shared" si="22"/>
        <v>16740</v>
      </c>
      <c r="K217" s="77">
        <v>690.08</v>
      </c>
      <c r="L217" s="79" t="s">
        <v>66</v>
      </c>
      <c r="M217" s="76">
        <f t="shared" si="17"/>
        <v>690.08</v>
      </c>
      <c r="N217" s="77">
        <v>317.01</v>
      </c>
      <c r="O217" s="79" t="s">
        <v>66</v>
      </c>
      <c r="P217" s="76">
        <f t="shared" si="16"/>
        <v>317.01</v>
      </c>
    </row>
    <row r="218" spans="2:16">
      <c r="B218" s="89">
        <v>9</v>
      </c>
      <c r="C218" s="90" t="s">
        <v>67</v>
      </c>
      <c r="D218" s="74">
        <f t="shared" si="20"/>
        <v>450</v>
      </c>
      <c r="E218" s="91">
        <v>0.14979999999999999</v>
      </c>
      <c r="F218" s="92">
        <v>3.1860000000000003E-5</v>
      </c>
      <c r="G218" s="88">
        <f t="shared" si="23"/>
        <v>0.14983185999999998</v>
      </c>
      <c r="H218" s="77">
        <v>20.11</v>
      </c>
      <c r="I218" s="79" t="s">
        <v>12</v>
      </c>
      <c r="J218" s="80">
        <f t="shared" si="22"/>
        <v>20110</v>
      </c>
      <c r="K218" s="77">
        <v>841.34</v>
      </c>
      <c r="L218" s="79" t="s">
        <v>66</v>
      </c>
      <c r="M218" s="76">
        <f t="shared" si="17"/>
        <v>841.34</v>
      </c>
      <c r="N218" s="77">
        <v>374.52</v>
      </c>
      <c r="O218" s="79" t="s">
        <v>66</v>
      </c>
      <c r="P218" s="76">
        <f t="shared" si="16"/>
        <v>374.52</v>
      </c>
    </row>
    <row r="219" spans="2:16">
      <c r="B219" s="89">
        <v>10</v>
      </c>
      <c r="C219" s="90" t="s">
        <v>67</v>
      </c>
      <c r="D219" s="74">
        <f t="shared" si="20"/>
        <v>500</v>
      </c>
      <c r="E219" s="91">
        <v>0.14349999999999999</v>
      </c>
      <c r="F219" s="92">
        <v>2.8940000000000001E-5</v>
      </c>
      <c r="G219" s="88">
        <f t="shared" si="23"/>
        <v>0.14352893999999999</v>
      </c>
      <c r="H219" s="77">
        <v>23.64</v>
      </c>
      <c r="I219" s="79" t="s">
        <v>12</v>
      </c>
      <c r="J219" s="80">
        <f t="shared" si="22"/>
        <v>23640</v>
      </c>
      <c r="K219" s="77">
        <v>981.18</v>
      </c>
      <c r="L219" s="79" t="s">
        <v>66</v>
      </c>
      <c r="M219" s="76">
        <f t="shared" si="17"/>
        <v>981.18</v>
      </c>
      <c r="N219" s="77">
        <v>433.39</v>
      </c>
      <c r="O219" s="79" t="s">
        <v>66</v>
      </c>
      <c r="P219" s="76">
        <f t="shared" si="16"/>
        <v>433.39</v>
      </c>
    </row>
    <row r="220" spans="2:16">
      <c r="B220" s="89">
        <v>11</v>
      </c>
      <c r="C220" s="90" t="s">
        <v>67</v>
      </c>
      <c r="D220" s="74">
        <f t="shared" si="20"/>
        <v>550</v>
      </c>
      <c r="E220" s="91">
        <v>0.13850000000000001</v>
      </c>
      <c r="F220" s="92">
        <v>2.6529999999999998E-5</v>
      </c>
      <c r="G220" s="88">
        <f t="shared" si="23"/>
        <v>0.13852653000000001</v>
      </c>
      <c r="H220" s="77">
        <v>27.31</v>
      </c>
      <c r="I220" s="79" t="s">
        <v>12</v>
      </c>
      <c r="J220" s="80">
        <f t="shared" si="22"/>
        <v>27310</v>
      </c>
      <c r="K220" s="77">
        <v>1.1100000000000001</v>
      </c>
      <c r="L220" s="78" t="s">
        <v>12</v>
      </c>
      <c r="M220" s="76">
        <f t="shared" ref="M220:M224" si="24">K220*1000</f>
        <v>1110</v>
      </c>
      <c r="N220" s="77">
        <v>493.27</v>
      </c>
      <c r="O220" s="79" t="s">
        <v>66</v>
      </c>
      <c r="P220" s="76">
        <f t="shared" si="16"/>
        <v>493.27</v>
      </c>
    </row>
    <row r="221" spans="2:16">
      <c r="B221" s="89">
        <v>12</v>
      </c>
      <c r="C221" s="90" t="s">
        <v>67</v>
      </c>
      <c r="D221" s="74">
        <f t="shared" si="20"/>
        <v>600</v>
      </c>
      <c r="E221" s="91">
        <v>0.1343</v>
      </c>
      <c r="F221" s="92">
        <v>2.4510000000000001E-5</v>
      </c>
      <c r="G221" s="88">
        <f t="shared" si="23"/>
        <v>0.13432451000000001</v>
      </c>
      <c r="H221" s="77">
        <v>31.11</v>
      </c>
      <c r="I221" s="79" t="s">
        <v>12</v>
      </c>
      <c r="J221" s="80">
        <f t="shared" si="22"/>
        <v>31110</v>
      </c>
      <c r="K221" s="77">
        <v>1.24</v>
      </c>
      <c r="L221" s="79" t="s">
        <v>12</v>
      </c>
      <c r="M221" s="76">
        <f t="shared" si="24"/>
        <v>1240</v>
      </c>
      <c r="N221" s="77">
        <v>553.83000000000004</v>
      </c>
      <c r="O221" s="79" t="s">
        <v>66</v>
      </c>
      <c r="P221" s="76">
        <f t="shared" si="16"/>
        <v>553.83000000000004</v>
      </c>
    </row>
    <row r="222" spans="2:16">
      <c r="B222" s="89">
        <v>13</v>
      </c>
      <c r="C222" s="90" t="s">
        <v>67</v>
      </c>
      <c r="D222" s="74">
        <f t="shared" si="20"/>
        <v>650</v>
      </c>
      <c r="E222" s="91">
        <v>0.13089999999999999</v>
      </c>
      <c r="F222" s="92">
        <v>2.2779999999999999E-5</v>
      </c>
      <c r="G222" s="88">
        <f t="shared" si="23"/>
        <v>0.13092277999999999</v>
      </c>
      <c r="H222" s="77">
        <v>35.01</v>
      </c>
      <c r="I222" s="79" t="s">
        <v>12</v>
      </c>
      <c r="J222" s="80">
        <f t="shared" si="22"/>
        <v>35010</v>
      </c>
      <c r="K222" s="77">
        <v>1.36</v>
      </c>
      <c r="L222" s="79" t="s">
        <v>12</v>
      </c>
      <c r="M222" s="76">
        <f t="shared" si="24"/>
        <v>1360</v>
      </c>
      <c r="N222" s="77">
        <v>614.84</v>
      </c>
      <c r="O222" s="79" t="s">
        <v>66</v>
      </c>
      <c r="P222" s="76">
        <f t="shared" si="16"/>
        <v>614.84</v>
      </c>
    </row>
    <row r="223" spans="2:16">
      <c r="B223" s="89">
        <v>14</v>
      </c>
      <c r="C223" s="90" t="s">
        <v>67</v>
      </c>
      <c r="D223" s="74">
        <f t="shared" si="20"/>
        <v>700</v>
      </c>
      <c r="E223" s="91">
        <v>0.128</v>
      </c>
      <c r="F223" s="92">
        <v>2.128E-5</v>
      </c>
      <c r="G223" s="88">
        <f t="shared" si="23"/>
        <v>0.12802128000000002</v>
      </c>
      <c r="H223" s="77">
        <v>39.01</v>
      </c>
      <c r="I223" s="79" t="s">
        <v>12</v>
      </c>
      <c r="J223" s="80">
        <f t="shared" si="22"/>
        <v>39010</v>
      </c>
      <c r="K223" s="77">
        <v>1.47</v>
      </c>
      <c r="L223" s="79" t="s">
        <v>12</v>
      </c>
      <c r="M223" s="76">
        <f t="shared" si="24"/>
        <v>1470</v>
      </c>
      <c r="N223" s="77">
        <v>676.1</v>
      </c>
      <c r="O223" s="79" t="s">
        <v>66</v>
      </c>
      <c r="P223" s="76">
        <f t="shared" si="16"/>
        <v>676.1</v>
      </c>
    </row>
    <row r="224" spans="2:16">
      <c r="B224" s="89">
        <v>15</v>
      </c>
      <c r="C224" s="90" t="s">
        <v>67</v>
      </c>
      <c r="D224" s="74">
        <f t="shared" si="20"/>
        <v>750</v>
      </c>
      <c r="E224" s="91">
        <v>0.12559999999999999</v>
      </c>
      <c r="F224" s="92">
        <v>1.9979999999999998E-5</v>
      </c>
      <c r="G224" s="88">
        <f t="shared" si="23"/>
        <v>0.12561997999999999</v>
      </c>
      <c r="H224" s="77">
        <v>43.09</v>
      </c>
      <c r="I224" s="79" t="s">
        <v>12</v>
      </c>
      <c r="J224" s="80">
        <f t="shared" si="22"/>
        <v>43090</v>
      </c>
      <c r="K224" s="77">
        <v>1.59</v>
      </c>
      <c r="L224" s="79" t="s">
        <v>12</v>
      </c>
      <c r="M224" s="76">
        <f t="shared" si="24"/>
        <v>1590</v>
      </c>
      <c r="N224" s="77">
        <v>737.42</v>
      </c>
      <c r="O224" s="79" t="s">
        <v>66</v>
      </c>
      <c r="P224" s="76">
        <f t="shared" si="16"/>
        <v>737.42</v>
      </c>
    </row>
    <row r="225" spans="1:16">
      <c r="B225" s="89">
        <v>16</v>
      </c>
      <c r="C225" s="90" t="s">
        <v>67</v>
      </c>
      <c r="D225" s="74">
        <f t="shared" si="20"/>
        <v>800</v>
      </c>
      <c r="E225" s="91">
        <v>0.1235</v>
      </c>
      <c r="F225" s="92">
        <v>1.8830000000000001E-5</v>
      </c>
      <c r="G225" s="88">
        <f t="shared" si="23"/>
        <v>0.12351883</v>
      </c>
      <c r="H225" s="77">
        <v>47.24</v>
      </c>
      <c r="I225" s="79" t="s">
        <v>12</v>
      </c>
      <c r="J225" s="80">
        <f t="shared" si="22"/>
        <v>47240</v>
      </c>
      <c r="K225" s="77">
        <v>1.7</v>
      </c>
      <c r="L225" s="79" t="s">
        <v>12</v>
      </c>
      <c r="M225" s="80">
        <f t="shared" ref="M225:M228" si="25">K225*1000</f>
        <v>1700</v>
      </c>
      <c r="N225" s="77">
        <v>798.69</v>
      </c>
      <c r="O225" s="79" t="s">
        <v>66</v>
      </c>
      <c r="P225" s="76">
        <f t="shared" si="16"/>
        <v>798.69</v>
      </c>
    </row>
    <row r="226" spans="1:16">
      <c r="B226" s="89">
        <v>17</v>
      </c>
      <c r="C226" s="90" t="s">
        <v>67</v>
      </c>
      <c r="D226" s="74">
        <f t="shared" si="20"/>
        <v>850</v>
      </c>
      <c r="E226" s="91">
        <v>0.12180000000000001</v>
      </c>
      <c r="F226" s="92">
        <v>1.7819999999999999E-5</v>
      </c>
      <c r="G226" s="88">
        <f t="shared" si="23"/>
        <v>0.12181782000000001</v>
      </c>
      <c r="H226" s="77">
        <v>51.46</v>
      </c>
      <c r="I226" s="79" t="s">
        <v>12</v>
      </c>
      <c r="J226" s="80">
        <f t="shared" si="22"/>
        <v>51460</v>
      </c>
      <c r="K226" s="77">
        <v>1.8</v>
      </c>
      <c r="L226" s="79" t="s">
        <v>12</v>
      </c>
      <c r="M226" s="80">
        <f t="shared" si="25"/>
        <v>1800</v>
      </c>
      <c r="N226" s="77">
        <v>859.79</v>
      </c>
      <c r="O226" s="79" t="s">
        <v>66</v>
      </c>
      <c r="P226" s="76">
        <f t="shared" si="16"/>
        <v>859.79</v>
      </c>
    </row>
    <row r="227" spans="1:16">
      <c r="B227" s="89">
        <v>18</v>
      </c>
      <c r="C227" s="90" t="s">
        <v>67</v>
      </c>
      <c r="D227" s="74">
        <f t="shared" si="20"/>
        <v>900</v>
      </c>
      <c r="E227" s="91">
        <v>0.1202</v>
      </c>
      <c r="F227" s="92">
        <v>1.6909999999999999E-5</v>
      </c>
      <c r="G227" s="88">
        <f t="shared" si="23"/>
        <v>0.12021691</v>
      </c>
      <c r="H227" s="77">
        <v>55.74</v>
      </c>
      <c r="I227" s="79" t="s">
        <v>12</v>
      </c>
      <c r="J227" s="80">
        <f t="shared" si="22"/>
        <v>55740</v>
      </c>
      <c r="K227" s="77">
        <v>1.9</v>
      </c>
      <c r="L227" s="79" t="s">
        <v>12</v>
      </c>
      <c r="M227" s="80">
        <f t="shared" si="25"/>
        <v>1900</v>
      </c>
      <c r="N227" s="77">
        <v>920.63</v>
      </c>
      <c r="O227" s="79" t="s">
        <v>66</v>
      </c>
      <c r="P227" s="76">
        <f t="shared" si="16"/>
        <v>920.63</v>
      </c>
    </row>
    <row r="228" spans="1:16">
      <c r="A228" s="4">
        <v>228</v>
      </c>
      <c r="B228" s="89">
        <v>20</v>
      </c>
      <c r="C228" s="90" t="s">
        <v>67</v>
      </c>
      <c r="D228" s="74">
        <f t="shared" si="20"/>
        <v>1000</v>
      </c>
      <c r="E228" s="91">
        <v>0.1178</v>
      </c>
      <c r="F228" s="92">
        <v>1.535E-5</v>
      </c>
      <c r="G228" s="88">
        <f t="shared" si="23"/>
        <v>0.11781535</v>
      </c>
      <c r="H228" s="77">
        <v>64.44</v>
      </c>
      <c r="I228" s="79" t="s">
        <v>12</v>
      </c>
      <c r="J228" s="80">
        <f t="shared" si="22"/>
        <v>64440</v>
      </c>
      <c r="K228" s="77">
        <v>2.27</v>
      </c>
      <c r="L228" s="79" t="s">
        <v>12</v>
      </c>
      <c r="M228" s="80">
        <f t="shared" si="25"/>
        <v>2270</v>
      </c>
      <c r="N228" s="77">
        <v>1.04</v>
      </c>
      <c r="O228" s="78" t="s">
        <v>12</v>
      </c>
      <c r="P228" s="76">
        <f>N228*1000</f>
        <v>1040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8"/>
  <sheetViews>
    <sheetView zoomScale="70" zoomScaleNormal="70" workbookViewId="0">
      <selection activeCell="E14" sqref="E14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12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3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13</v>
      </c>
      <c r="F2" s="7"/>
      <c r="G2" s="7"/>
      <c r="L2" s="5" t="s">
        <v>14</v>
      </c>
      <c r="M2" s="8"/>
      <c r="N2" s="9" t="s">
        <v>15</v>
      </c>
      <c r="R2" s="46"/>
      <c r="S2" s="132"/>
      <c r="T2" s="25"/>
      <c r="U2" s="46"/>
      <c r="V2" s="133"/>
      <c r="W2" s="25"/>
      <c r="X2" s="25"/>
      <c r="Y2" s="25"/>
    </row>
    <row r="3" spans="1:25">
      <c r="A3" s="4">
        <v>3</v>
      </c>
      <c r="B3" s="12" t="s">
        <v>16</v>
      </c>
      <c r="C3" s="13" t="s">
        <v>17</v>
      </c>
      <c r="E3" s="12" t="s">
        <v>113</v>
      </c>
      <c r="F3" s="190"/>
      <c r="G3" s="14" t="s">
        <v>18</v>
      </c>
      <c r="H3" s="14"/>
      <c r="I3" s="14"/>
      <c r="K3" s="15"/>
      <c r="L3" s="5" t="s">
        <v>19</v>
      </c>
      <c r="M3" s="16"/>
      <c r="N3" s="9" t="s">
        <v>20</v>
      </c>
      <c r="O3" s="9"/>
      <c r="R3" s="25"/>
      <c r="S3" s="25"/>
      <c r="T3" s="25"/>
      <c r="U3" s="46"/>
      <c r="V3" s="125"/>
      <c r="W3" s="126"/>
      <c r="X3" s="25"/>
      <c r="Y3" s="25"/>
    </row>
    <row r="4" spans="1:25">
      <c r="A4" s="4">
        <v>4</v>
      </c>
      <c r="B4" s="12" t="s">
        <v>21</v>
      </c>
      <c r="C4" s="20">
        <v>10</v>
      </c>
      <c r="D4" s="21"/>
      <c r="F4" s="14" t="s">
        <v>11</v>
      </c>
      <c r="G4" s="14" t="s">
        <v>11</v>
      </c>
      <c r="H4" s="14" t="s">
        <v>22</v>
      </c>
      <c r="I4" s="14" t="s">
        <v>1</v>
      </c>
      <c r="J4" s="9"/>
      <c r="K4" s="22" t="s">
        <v>23</v>
      </c>
      <c r="L4" s="9"/>
      <c r="M4" s="9"/>
      <c r="N4" s="9"/>
      <c r="O4" s="9"/>
      <c r="R4" s="46"/>
      <c r="S4" s="23"/>
      <c r="T4" s="25"/>
      <c r="U4" s="25"/>
      <c r="V4" s="127"/>
      <c r="W4" s="25"/>
      <c r="X4" s="25"/>
      <c r="Y4" s="25"/>
    </row>
    <row r="5" spans="1:25">
      <c r="A5" s="1">
        <v>5</v>
      </c>
      <c r="B5" s="12" t="s">
        <v>24</v>
      </c>
      <c r="C5" s="20">
        <v>20</v>
      </c>
      <c r="D5" s="21" t="s">
        <v>25</v>
      </c>
      <c r="F5" s="14" t="s">
        <v>0</v>
      </c>
      <c r="G5" s="14" t="s">
        <v>26</v>
      </c>
      <c r="H5" s="14" t="s">
        <v>27</v>
      </c>
      <c r="I5" s="14" t="s">
        <v>27</v>
      </c>
      <c r="J5" s="24" t="s">
        <v>28</v>
      </c>
      <c r="K5" s="5" t="s">
        <v>29</v>
      </c>
      <c r="L5" s="14"/>
      <c r="M5" s="14"/>
      <c r="N5" s="9"/>
      <c r="O5" s="15" t="s">
        <v>112</v>
      </c>
      <c r="P5" s="1" t="str">
        <f ca="1">RIGHT(CELL("filename",A1),LEN(CELL("filename",A1))-FIND("]",CELL("filename",A1)))</f>
        <v>srim20Ne_C</v>
      </c>
      <c r="R5" s="46"/>
      <c r="S5" s="23"/>
      <c r="T5" s="128"/>
      <c r="U5" s="123"/>
      <c r="V5" s="114"/>
      <c r="W5" s="25"/>
      <c r="X5" s="25"/>
      <c r="Y5" s="25"/>
    </row>
    <row r="6" spans="1:25">
      <c r="A6" s="4">
        <v>6</v>
      </c>
      <c r="B6" s="12" t="s">
        <v>30</v>
      </c>
      <c r="C6" s="26" t="s">
        <v>114</v>
      </c>
      <c r="D6" s="21" t="s">
        <v>32</v>
      </c>
      <c r="F6" s="27" t="s">
        <v>4</v>
      </c>
      <c r="G6" s="28">
        <v>6</v>
      </c>
      <c r="H6" s="28">
        <v>100</v>
      </c>
      <c r="I6" s="29">
        <v>100</v>
      </c>
      <c r="J6" s="4">
        <v>1</v>
      </c>
      <c r="K6" s="30">
        <v>22.529</v>
      </c>
      <c r="L6" s="22" t="s">
        <v>33</v>
      </c>
      <c r="M6" s="9"/>
      <c r="N6" s="9"/>
      <c r="O6" s="15" t="s">
        <v>111</v>
      </c>
      <c r="P6" s="136" t="s">
        <v>116</v>
      </c>
      <c r="R6" s="46"/>
      <c r="S6" s="23"/>
      <c r="T6" s="59"/>
      <c r="U6" s="123"/>
      <c r="V6" s="114"/>
      <c r="W6" s="25"/>
      <c r="X6" s="25"/>
      <c r="Y6" s="25"/>
    </row>
    <row r="7" spans="1:25">
      <c r="A7" s="1">
        <v>7</v>
      </c>
      <c r="B7" s="31"/>
      <c r="C7" s="26" t="s">
        <v>115</v>
      </c>
      <c r="F7" s="32"/>
      <c r="G7" s="33"/>
      <c r="H7" s="33"/>
      <c r="I7" s="34"/>
      <c r="J7" s="4">
        <v>2</v>
      </c>
      <c r="K7" s="35">
        <v>225.29</v>
      </c>
      <c r="L7" s="22" t="s">
        <v>35</v>
      </c>
      <c r="M7" s="9"/>
      <c r="N7" s="9"/>
      <c r="O7" s="9"/>
      <c r="R7" s="46"/>
      <c r="S7" s="23"/>
      <c r="T7" s="25"/>
      <c r="U7" s="123"/>
      <c r="V7" s="114"/>
      <c r="W7" s="25"/>
      <c r="X7" s="36"/>
      <c r="Y7" s="25"/>
    </row>
    <row r="8" spans="1:25">
      <c r="A8" s="1">
        <v>8</v>
      </c>
      <c r="B8" s="12" t="s">
        <v>36</v>
      </c>
      <c r="C8" s="37">
        <v>2.2530000000000001</v>
      </c>
      <c r="D8" s="38" t="s">
        <v>9</v>
      </c>
      <c r="F8" s="32"/>
      <c r="G8" s="33"/>
      <c r="H8" s="33"/>
      <c r="I8" s="34"/>
      <c r="J8" s="4">
        <v>3</v>
      </c>
      <c r="K8" s="35">
        <v>225.29</v>
      </c>
      <c r="L8" s="22" t="s">
        <v>37</v>
      </c>
      <c r="M8" s="9"/>
      <c r="N8" s="9"/>
      <c r="O8" s="9"/>
      <c r="R8" s="46"/>
      <c r="S8" s="23"/>
      <c r="T8" s="25"/>
      <c r="U8" s="123"/>
      <c r="V8" s="39"/>
      <c r="W8" s="25"/>
      <c r="X8" s="40"/>
      <c r="Y8" s="129"/>
    </row>
    <row r="9" spans="1:25">
      <c r="A9" s="1">
        <v>9</v>
      </c>
      <c r="B9" s="31"/>
      <c r="C9" s="37">
        <v>1.1296E+23</v>
      </c>
      <c r="D9" s="21" t="s">
        <v>10</v>
      </c>
      <c r="F9" s="32"/>
      <c r="G9" s="33"/>
      <c r="H9" s="33"/>
      <c r="I9" s="34"/>
      <c r="J9" s="4">
        <v>4</v>
      </c>
      <c r="K9" s="35">
        <v>1</v>
      </c>
      <c r="L9" s="22" t="s">
        <v>38</v>
      </c>
      <c r="M9" s="9"/>
      <c r="N9" s="9"/>
      <c r="O9" s="9"/>
      <c r="R9" s="46"/>
      <c r="S9" s="41"/>
      <c r="T9" s="130"/>
      <c r="U9" s="123"/>
      <c r="V9" s="39"/>
      <c r="W9" s="25"/>
      <c r="X9" s="40"/>
      <c r="Y9" s="129"/>
    </row>
    <row r="10" spans="1:25">
      <c r="A10" s="1">
        <v>10</v>
      </c>
      <c r="B10" s="12" t="s">
        <v>39</v>
      </c>
      <c r="C10" s="42">
        <v>0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40</v>
      </c>
      <c r="M10" s="9"/>
      <c r="N10" s="9"/>
      <c r="O10" s="9"/>
      <c r="R10" s="46"/>
      <c r="S10" s="41"/>
      <c r="T10" s="59"/>
      <c r="U10" s="123"/>
      <c r="V10" s="39"/>
      <c r="W10" s="25"/>
      <c r="X10" s="40"/>
      <c r="Y10" s="129"/>
    </row>
    <row r="11" spans="1:25">
      <c r="A11" s="1">
        <v>11</v>
      </c>
      <c r="C11" s="43" t="s">
        <v>41</v>
      </c>
      <c r="D11" s="7" t="s">
        <v>42</v>
      </c>
      <c r="F11" s="32"/>
      <c r="G11" s="33"/>
      <c r="H11" s="33"/>
      <c r="I11" s="34"/>
      <c r="J11" s="4">
        <v>6</v>
      </c>
      <c r="K11" s="35">
        <v>1000</v>
      </c>
      <c r="L11" s="22" t="s">
        <v>43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44</v>
      </c>
      <c r="C12" s="44">
        <v>20</v>
      </c>
      <c r="D12" s="45">
        <f>$C$5/100</f>
        <v>0.2</v>
      </c>
      <c r="E12" s="21" t="s">
        <v>108</v>
      </c>
      <c r="F12" s="32"/>
      <c r="G12" s="33"/>
      <c r="H12" s="33"/>
      <c r="I12" s="34"/>
      <c r="J12" s="4">
        <v>7</v>
      </c>
      <c r="K12" s="35">
        <v>19.945</v>
      </c>
      <c r="L12" s="22" t="s">
        <v>45</v>
      </c>
      <c r="M12" s="9"/>
      <c r="R12" s="46"/>
      <c r="S12" s="47"/>
      <c r="T12" s="25"/>
      <c r="U12" s="25"/>
      <c r="V12" s="114"/>
      <c r="W12" s="114"/>
      <c r="X12" s="114"/>
      <c r="Y12" s="25"/>
    </row>
    <row r="13" spans="1:25">
      <c r="A13" s="1">
        <v>13</v>
      </c>
      <c r="B13" s="5" t="s">
        <v>46</v>
      </c>
      <c r="C13" s="48">
        <v>228</v>
      </c>
      <c r="D13" s="45">
        <f>$C$5*1000000</f>
        <v>20000000</v>
      </c>
      <c r="E13" s="21" t="s">
        <v>110</v>
      </c>
      <c r="F13" s="49"/>
      <c r="G13" s="50"/>
      <c r="H13" s="50"/>
      <c r="I13" s="51"/>
      <c r="J13" s="4">
        <v>8</v>
      </c>
      <c r="K13" s="52">
        <v>0.17721000000000001</v>
      </c>
      <c r="L13" s="22" t="s">
        <v>47</v>
      </c>
      <c r="R13" s="46"/>
      <c r="S13" s="47"/>
      <c r="T13" s="25"/>
      <c r="U13" s="46"/>
      <c r="V13" s="114"/>
      <c r="W13" s="114"/>
      <c r="X13" s="39"/>
      <c r="Y13" s="25"/>
    </row>
    <row r="14" spans="1:25" ht="13.5">
      <c r="A14" s="1">
        <v>14</v>
      </c>
      <c r="B14" s="5" t="s">
        <v>216</v>
      </c>
      <c r="C14" s="102"/>
      <c r="D14" s="21" t="s">
        <v>217</v>
      </c>
      <c r="E14" s="25"/>
      <c r="F14" s="25"/>
      <c r="G14" s="25"/>
      <c r="H14" s="106">
        <f>SUM(H6:H13)</f>
        <v>100</v>
      </c>
      <c r="I14" s="106">
        <f>SUM(I6:I13)</f>
        <v>100</v>
      </c>
      <c r="J14" s="4">
        <v>0</v>
      </c>
      <c r="K14" s="53" t="s">
        <v>48</v>
      </c>
      <c r="L14" s="54"/>
      <c r="N14" s="43"/>
      <c r="O14" s="43"/>
      <c r="P14" s="43"/>
      <c r="R14" s="46"/>
      <c r="S14" s="47"/>
      <c r="T14" s="25"/>
      <c r="U14" s="46"/>
      <c r="V14" s="121"/>
      <c r="W14" s="121"/>
      <c r="X14" s="131"/>
      <c r="Y14" s="25"/>
    </row>
    <row r="15" spans="1:25" ht="13.5">
      <c r="A15" s="1">
        <v>15</v>
      </c>
      <c r="B15" s="5" t="s">
        <v>218</v>
      </c>
      <c r="C15" s="103"/>
      <c r="D15" s="101" t="s">
        <v>219</v>
      </c>
      <c r="E15" s="58"/>
      <c r="F15" s="58"/>
      <c r="G15" s="58"/>
      <c r="H15" s="59"/>
      <c r="I15" s="59"/>
      <c r="J15" s="60"/>
      <c r="K15" s="61"/>
      <c r="L15" s="62"/>
      <c r="M15" s="60"/>
      <c r="N15" s="21"/>
      <c r="O15" s="21"/>
      <c r="P15" s="60"/>
      <c r="R15" s="46"/>
      <c r="S15" s="47"/>
      <c r="T15" s="25"/>
      <c r="U15" s="25"/>
      <c r="V15" s="122"/>
      <c r="W15" s="122"/>
      <c r="X15" s="40"/>
      <c r="Y15" s="25"/>
    </row>
    <row r="16" spans="1:25">
      <c r="A16" s="1">
        <v>16</v>
      </c>
      <c r="B16" s="21"/>
      <c r="C16" s="56"/>
      <c r="D16" s="57"/>
      <c r="F16" s="63" t="s">
        <v>49</v>
      </c>
      <c r="G16" s="58"/>
      <c r="H16" s="64"/>
      <c r="I16" s="59"/>
      <c r="J16" s="65"/>
      <c r="K16" s="61"/>
      <c r="L16" s="62"/>
      <c r="M16" s="21"/>
      <c r="N16" s="21"/>
      <c r="O16" s="21"/>
      <c r="P16" s="21"/>
      <c r="R16" s="46"/>
      <c r="S16" s="47"/>
      <c r="T16" s="25"/>
      <c r="U16" s="25"/>
      <c r="V16" s="122"/>
      <c r="W16" s="122"/>
      <c r="X16" s="40"/>
      <c r="Y16" s="25"/>
    </row>
    <row r="17" spans="1:16">
      <c r="A17" s="1">
        <v>17</v>
      </c>
      <c r="B17" s="66" t="s">
        <v>50</v>
      </c>
      <c r="C17" s="11"/>
      <c r="D17" s="10"/>
      <c r="E17" s="66" t="s">
        <v>51</v>
      </c>
      <c r="F17" s="67" t="s">
        <v>52</v>
      </c>
      <c r="G17" s="68" t="s">
        <v>53</v>
      </c>
      <c r="H17" s="66" t="s">
        <v>54</v>
      </c>
      <c r="I17" s="11"/>
      <c r="J17" s="10"/>
      <c r="K17" s="66" t="s">
        <v>55</v>
      </c>
      <c r="L17" s="69"/>
      <c r="M17" s="70"/>
      <c r="N17" s="66" t="s">
        <v>56</v>
      </c>
      <c r="O17" s="11"/>
      <c r="P17" s="10"/>
    </row>
    <row r="18" spans="1:16">
      <c r="A18" s="1">
        <v>18</v>
      </c>
      <c r="B18" s="71" t="s">
        <v>57</v>
      </c>
      <c r="C18" s="25"/>
      <c r="D18" s="137" t="s">
        <v>58</v>
      </c>
      <c r="E18" s="187" t="s">
        <v>59</v>
      </c>
      <c r="F18" s="188"/>
      <c r="G18" s="189"/>
      <c r="H18" s="71" t="s">
        <v>60</v>
      </c>
      <c r="I18" s="25"/>
      <c r="J18" s="137" t="s">
        <v>61</v>
      </c>
      <c r="K18" s="71" t="s">
        <v>62</v>
      </c>
      <c r="L18" s="73"/>
      <c r="M18" s="137" t="s">
        <v>61</v>
      </c>
      <c r="N18" s="71" t="s">
        <v>62</v>
      </c>
      <c r="O18" s="25"/>
      <c r="P18" s="137" t="s">
        <v>61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84">
        <v>199.999</v>
      </c>
      <c r="C20" s="85" t="s">
        <v>107</v>
      </c>
      <c r="D20" s="119">
        <f>B20/1000000/$C$5</f>
        <v>9.999949999999999E-6</v>
      </c>
      <c r="E20" s="86">
        <v>8.5010000000000002E-2</v>
      </c>
      <c r="F20" s="87">
        <v>0.89049999999999996</v>
      </c>
      <c r="G20" s="88">
        <f>E20+F20</f>
        <v>0.97550999999999999</v>
      </c>
      <c r="H20" s="84">
        <v>11</v>
      </c>
      <c r="I20" s="85" t="s">
        <v>64</v>
      </c>
      <c r="J20" s="97">
        <f>H20/1000/10</f>
        <v>1.0999999999999998E-3</v>
      </c>
      <c r="K20" s="84">
        <v>6</v>
      </c>
      <c r="L20" s="85" t="s">
        <v>64</v>
      </c>
      <c r="M20" s="97">
        <f t="shared" ref="M20:M83" si="0">K20/1000/10</f>
        <v>6.0000000000000006E-4</v>
      </c>
      <c r="N20" s="84">
        <v>4</v>
      </c>
      <c r="O20" s="85" t="s">
        <v>64</v>
      </c>
      <c r="P20" s="97">
        <f t="shared" ref="P20:P83" si="1">N20/1000/10</f>
        <v>4.0000000000000002E-4</v>
      </c>
    </row>
    <row r="21" spans="1:16">
      <c r="B21" s="89">
        <v>224.999</v>
      </c>
      <c r="C21" s="90" t="s">
        <v>107</v>
      </c>
      <c r="D21" s="120">
        <f t="shared" ref="D21:D37" si="2">B21/1000000/$C$5</f>
        <v>1.1249950000000001E-5</v>
      </c>
      <c r="E21" s="91">
        <v>9.017E-2</v>
      </c>
      <c r="F21" s="92">
        <v>0.92989999999999995</v>
      </c>
      <c r="G21" s="88">
        <f t="shared" ref="G21:G84" si="3">E21+F21</f>
        <v>1.02007</v>
      </c>
      <c r="H21" s="89">
        <v>12</v>
      </c>
      <c r="I21" s="90" t="s">
        <v>64</v>
      </c>
      <c r="J21" s="74">
        <f t="shared" ref="J21:J84" si="4">H21/1000/10</f>
        <v>1.2000000000000001E-3</v>
      </c>
      <c r="K21" s="89">
        <v>6</v>
      </c>
      <c r="L21" s="90" t="s">
        <v>64</v>
      </c>
      <c r="M21" s="74">
        <f t="shared" si="0"/>
        <v>6.0000000000000006E-4</v>
      </c>
      <c r="N21" s="89">
        <v>4</v>
      </c>
      <c r="O21" s="90" t="s">
        <v>64</v>
      </c>
      <c r="P21" s="74">
        <f t="shared" si="1"/>
        <v>4.0000000000000002E-4</v>
      </c>
    </row>
    <row r="22" spans="1:16">
      <c r="B22" s="89">
        <v>249.999</v>
      </c>
      <c r="C22" s="90" t="s">
        <v>107</v>
      </c>
      <c r="D22" s="120">
        <f t="shared" si="2"/>
        <v>1.2499949999999999E-5</v>
      </c>
      <c r="E22" s="91">
        <v>9.5049999999999996E-2</v>
      </c>
      <c r="F22" s="92">
        <v>0.96560000000000001</v>
      </c>
      <c r="G22" s="88">
        <f t="shared" si="3"/>
        <v>1.0606500000000001</v>
      </c>
      <c r="H22" s="89">
        <v>13</v>
      </c>
      <c r="I22" s="90" t="s">
        <v>64</v>
      </c>
      <c r="J22" s="74">
        <f t="shared" si="4"/>
        <v>1.2999999999999999E-3</v>
      </c>
      <c r="K22" s="89">
        <v>6</v>
      </c>
      <c r="L22" s="90" t="s">
        <v>64</v>
      </c>
      <c r="M22" s="74">
        <f t="shared" si="0"/>
        <v>6.0000000000000006E-4</v>
      </c>
      <c r="N22" s="89">
        <v>5</v>
      </c>
      <c r="O22" s="90" t="s">
        <v>64</v>
      </c>
      <c r="P22" s="74">
        <f t="shared" si="1"/>
        <v>5.0000000000000001E-4</v>
      </c>
    </row>
    <row r="23" spans="1:16">
      <c r="B23" s="89">
        <v>274.99900000000002</v>
      </c>
      <c r="C23" s="90" t="s">
        <v>107</v>
      </c>
      <c r="D23" s="120">
        <f t="shared" si="2"/>
        <v>1.374995E-5</v>
      </c>
      <c r="E23" s="91">
        <v>9.9690000000000001E-2</v>
      </c>
      <c r="F23" s="92">
        <v>0.99819999999999998</v>
      </c>
      <c r="G23" s="88">
        <f t="shared" si="3"/>
        <v>1.09789</v>
      </c>
      <c r="H23" s="89">
        <v>13</v>
      </c>
      <c r="I23" s="90" t="s">
        <v>64</v>
      </c>
      <c r="J23" s="74">
        <f t="shared" si="4"/>
        <v>1.2999999999999999E-3</v>
      </c>
      <c r="K23" s="89">
        <v>7</v>
      </c>
      <c r="L23" s="90" t="s">
        <v>64</v>
      </c>
      <c r="M23" s="74">
        <f t="shared" si="0"/>
        <v>6.9999999999999999E-4</v>
      </c>
      <c r="N23" s="89">
        <v>5</v>
      </c>
      <c r="O23" s="90" t="s">
        <v>64</v>
      </c>
      <c r="P23" s="74">
        <f t="shared" si="1"/>
        <v>5.0000000000000001E-4</v>
      </c>
    </row>
    <row r="24" spans="1:16">
      <c r="B24" s="89">
        <v>299.99900000000002</v>
      </c>
      <c r="C24" s="90" t="s">
        <v>107</v>
      </c>
      <c r="D24" s="120">
        <f t="shared" si="2"/>
        <v>1.499995E-5</v>
      </c>
      <c r="E24" s="91">
        <v>0.1041</v>
      </c>
      <c r="F24" s="92">
        <v>1.028</v>
      </c>
      <c r="G24" s="88">
        <f t="shared" si="3"/>
        <v>1.1321000000000001</v>
      </c>
      <c r="H24" s="89">
        <v>14</v>
      </c>
      <c r="I24" s="90" t="s">
        <v>64</v>
      </c>
      <c r="J24" s="74">
        <f t="shared" si="4"/>
        <v>1.4E-3</v>
      </c>
      <c r="K24" s="89">
        <v>7</v>
      </c>
      <c r="L24" s="90" t="s">
        <v>64</v>
      </c>
      <c r="M24" s="74">
        <f t="shared" si="0"/>
        <v>6.9999999999999999E-4</v>
      </c>
      <c r="N24" s="89">
        <v>5</v>
      </c>
      <c r="O24" s="90" t="s">
        <v>64</v>
      </c>
      <c r="P24" s="74">
        <f t="shared" si="1"/>
        <v>5.0000000000000001E-4</v>
      </c>
    </row>
    <row r="25" spans="1:16">
      <c r="B25" s="89">
        <v>324.99900000000002</v>
      </c>
      <c r="C25" s="90" t="s">
        <v>107</v>
      </c>
      <c r="D25" s="120">
        <f t="shared" si="2"/>
        <v>1.6249950000000002E-5</v>
      </c>
      <c r="E25" s="91">
        <v>0.1084</v>
      </c>
      <c r="F25" s="92">
        <v>1.056</v>
      </c>
      <c r="G25" s="88">
        <f t="shared" si="3"/>
        <v>1.1644000000000001</v>
      </c>
      <c r="H25" s="89">
        <v>15</v>
      </c>
      <c r="I25" s="90" t="s">
        <v>64</v>
      </c>
      <c r="J25" s="74">
        <f t="shared" si="4"/>
        <v>1.5E-3</v>
      </c>
      <c r="K25" s="89">
        <v>7</v>
      </c>
      <c r="L25" s="90" t="s">
        <v>64</v>
      </c>
      <c r="M25" s="74">
        <f t="shared" si="0"/>
        <v>6.9999999999999999E-4</v>
      </c>
      <c r="N25" s="89">
        <v>5</v>
      </c>
      <c r="O25" s="90" t="s">
        <v>64</v>
      </c>
      <c r="P25" s="74">
        <f t="shared" si="1"/>
        <v>5.0000000000000001E-4</v>
      </c>
    </row>
    <row r="26" spans="1:16">
      <c r="B26" s="89">
        <v>349.99900000000002</v>
      </c>
      <c r="C26" s="90" t="s">
        <v>107</v>
      </c>
      <c r="D26" s="120">
        <f t="shared" si="2"/>
        <v>1.7499950000000002E-5</v>
      </c>
      <c r="E26" s="91">
        <v>0.1125</v>
      </c>
      <c r="F26" s="92">
        <v>1.0820000000000001</v>
      </c>
      <c r="G26" s="88">
        <f t="shared" si="3"/>
        <v>1.1945000000000001</v>
      </c>
      <c r="H26" s="89">
        <v>15</v>
      </c>
      <c r="I26" s="90" t="s">
        <v>64</v>
      </c>
      <c r="J26" s="74">
        <f t="shared" si="4"/>
        <v>1.5E-3</v>
      </c>
      <c r="K26" s="89">
        <v>8</v>
      </c>
      <c r="L26" s="90" t="s">
        <v>64</v>
      </c>
      <c r="M26" s="74">
        <f t="shared" si="0"/>
        <v>8.0000000000000004E-4</v>
      </c>
      <c r="N26" s="89">
        <v>6</v>
      </c>
      <c r="O26" s="90" t="s">
        <v>64</v>
      </c>
      <c r="P26" s="74">
        <f t="shared" si="1"/>
        <v>6.0000000000000006E-4</v>
      </c>
    </row>
    <row r="27" spans="1:16">
      <c r="B27" s="89">
        <v>374.99900000000002</v>
      </c>
      <c r="C27" s="90" t="s">
        <v>107</v>
      </c>
      <c r="D27" s="120">
        <f t="shared" si="2"/>
        <v>1.8749950000000002E-5</v>
      </c>
      <c r="E27" s="91">
        <v>0.1164</v>
      </c>
      <c r="F27" s="92">
        <v>1.1060000000000001</v>
      </c>
      <c r="G27" s="88">
        <f t="shared" si="3"/>
        <v>1.2224000000000002</v>
      </c>
      <c r="H27" s="89">
        <v>16</v>
      </c>
      <c r="I27" s="90" t="s">
        <v>64</v>
      </c>
      <c r="J27" s="74">
        <f t="shared" si="4"/>
        <v>1.6000000000000001E-3</v>
      </c>
      <c r="K27" s="89">
        <v>8</v>
      </c>
      <c r="L27" s="90" t="s">
        <v>64</v>
      </c>
      <c r="M27" s="74">
        <f t="shared" si="0"/>
        <v>8.0000000000000004E-4</v>
      </c>
      <c r="N27" s="89">
        <v>6</v>
      </c>
      <c r="O27" s="90" t="s">
        <v>64</v>
      </c>
      <c r="P27" s="74">
        <f t="shared" si="1"/>
        <v>6.0000000000000006E-4</v>
      </c>
    </row>
    <row r="28" spans="1:16">
      <c r="B28" s="89">
        <v>399.99900000000002</v>
      </c>
      <c r="C28" s="90" t="s">
        <v>107</v>
      </c>
      <c r="D28" s="120">
        <f t="shared" si="2"/>
        <v>1.9999950000000002E-5</v>
      </c>
      <c r="E28" s="91">
        <v>0.1202</v>
      </c>
      <c r="F28" s="92">
        <v>1.129</v>
      </c>
      <c r="G28" s="88">
        <f t="shared" si="3"/>
        <v>1.2492000000000001</v>
      </c>
      <c r="H28" s="89">
        <v>17</v>
      </c>
      <c r="I28" s="90" t="s">
        <v>64</v>
      </c>
      <c r="J28" s="74">
        <f t="shared" si="4"/>
        <v>1.7000000000000001E-3</v>
      </c>
      <c r="K28" s="89">
        <v>8</v>
      </c>
      <c r="L28" s="90" t="s">
        <v>64</v>
      </c>
      <c r="M28" s="74">
        <f t="shared" si="0"/>
        <v>8.0000000000000004E-4</v>
      </c>
      <c r="N28" s="89">
        <v>6</v>
      </c>
      <c r="O28" s="90" t="s">
        <v>64</v>
      </c>
      <c r="P28" s="74">
        <f t="shared" si="1"/>
        <v>6.0000000000000006E-4</v>
      </c>
    </row>
    <row r="29" spans="1:16">
      <c r="B29" s="89">
        <v>449.99900000000002</v>
      </c>
      <c r="C29" s="90" t="s">
        <v>107</v>
      </c>
      <c r="D29" s="120">
        <f t="shared" si="2"/>
        <v>2.2499950000000001E-5</v>
      </c>
      <c r="E29" s="91">
        <v>0.1275</v>
      </c>
      <c r="F29" s="92">
        <v>1.17</v>
      </c>
      <c r="G29" s="88">
        <f t="shared" si="3"/>
        <v>1.2974999999999999</v>
      </c>
      <c r="H29" s="89">
        <v>18</v>
      </c>
      <c r="I29" s="90" t="s">
        <v>64</v>
      </c>
      <c r="J29" s="74">
        <f t="shared" si="4"/>
        <v>1.8E-3</v>
      </c>
      <c r="K29" s="89">
        <v>9</v>
      </c>
      <c r="L29" s="90" t="s">
        <v>64</v>
      </c>
      <c r="M29" s="74">
        <f t="shared" si="0"/>
        <v>8.9999999999999998E-4</v>
      </c>
      <c r="N29" s="89">
        <v>6</v>
      </c>
      <c r="O29" s="90" t="s">
        <v>64</v>
      </c>
      <c r="P29" s="74">
        <f t="shared" si="1"/>
        <v>6.0000000000000006E-4</v>
      </c>
    </row>
    <row r="30" spans="1:16">
      <c r="B30" s="89">
        <v>499.99900000000002</v>
      </c>
      <c r="C30" s="90" t="s">
        <v>107</v>
      </c>
      <c r="D30" s="118">
        <f t="shared" si="2"/>
        <v>2.4999950000000001E-5</v>
      </c>
      <c r="E30" s="91">
        <v>0.13439999999999999</v>
      </c>
      <c r="F30" s="92">
        <v>1.2070000000000001</v>
      </c>
      <c r="G30" s="88">
        <f t="shared" si="3"/>
        <v>1.3414000000000001</v>
      </c>
      <c r="H30" s="89">
        <v>19</v>
      </c>
      <c r="I30" s="90" t="s">
        <v>64</v>
      </c>
      <c r="J30" s="74">
        <f t="shared" si="4"/>
        <v>1.9E-3</v>
      </c>
      <c r="K30" s="89">
        <v>9</v>
      </c>
      <c r="L30" s="90" t="s">
        <v>64</v>
      </c>
      <c r="M30" s="74">
        <f t="shared" si="0"/>
        <v>8.9999999999999998E-4</v>
      </c>
      <c r="N30" s="89">
        <v>7</v>
      </c>
      <c r="O30" s="90" t="s">
        <v>64</v>
      </c>
      <c r="P30" s="74">
        <f t="shared" si="1"/>
        <v>6.9999999999999999E-4</v>
      </c>
    </row>
    <row r="31" spans="1:16">
      <c r="B31" s="89">
        <v>549.99900000000002</v>
      </c>
      <c r="C31" s="90" t="s">
        <v>107</v>
      </c>
      <c r="D31" s="118">
        <f t="shared" si="2"/>
        <v>2.7499950000000001E-5</v>
      </c>
      <c r="E31" s="91">
        <v>0.14099999999999999</v>
      </c>
      <c r="F31" s="92">
        <v>1.2410000000000001</v>
      </c>
      <c r="G31" s="88">
        <f t="shared" si="3"/>
        <v>1.3820000000000001</v>
      </c>
      <c r="H31" s="89">
        <v>20</v>
      </c>
      <c r="I31" s="90" t="s">
        <v>64</v>
      </c>
      <c r="J31" s="74">
        <f t="shared" si="4"/>
        <v>2E-3</v>
      </c>
      <c r="K31" s="89">
        <v>10</v>
      </c>
      <c r="L31" s="90" t="s">
        <v>64</v>
      </c>
      <c r="M31" s="74">
        <f t="shared" si="0"/>
        <v>1E-3</v>
      </c>
      <c r="N31" s="89">
        <v>7</v>
      </c>
      <c r="O31" s="90" t="s">
        <v>64</v>
      </c>
      <c r="P31" s="74">
        <f t="shared" si="1"/>
        <v>6.9999999999999999E-4</v>
      </c>
    </row>
    <row r="32" spans="1:16">
      <c r="B32" s="89">
        <v>599.99900000000002</v>
      </c>
      <c r="C32" s="90" t="s">
        <v>107</v>
      </c>
      <c r="D32" s="118">
        <f t="shared" si="2"/>
        <v>2.9999950000000001E-5</v>
      </c>
      <c r="E32" s="91">
        <v>0.1472</v>
      </c>
      <c r="F32" s="92">
        <v>1.2709999999999999</v>
      </c>
      <c r="G32" s="88">
        <f t="shared" si="3"/>
        <v>1.4181999999999999</v>
      </c>
      <c r="H32" s="89">
        <v>21</v>
      </c>
      <c r="I32" s="90" t="s">
        <v>64</v>
      </c>
      <c r="J32" s="74">
        <f t="shared" si="4"/>
        <v>2.1000000000000003E-3</v>
      </c>
      <c r="K32" s="89">
        <v>10</v>
      </c>
      <c r="L32" s="90" t="s">
        <v>64</v>
      </c>
      <c r="M32" s="74">
        <f t="shared" si="0"/>
        <v>1E-3</v>
      </c>
      <c r="N32" s="89">
        <v>7</v>
      </c>
      <c r="O32" s="90" t="s">
        <v>64</v>
      </c>
      <c r="P32" s="74">
        <f t="shared" si="1"/>
        <v>6.9999999999999999E-4</v>
      </c>
    </row>
    <row r="33" spans="2:16">
      <c r="B33" s="89">
        <v>649.99900000000002</v>
      </c>
      <c r="C33" s="90" t="s">
        <v>107</v>
      </c>
      <c r="D33" s="118">
        <f t="shared" si="2"/>
        <v>3.249995E-5</v>
      </c>
      <c r="E33" s="91">
        <v>0.15329999999999999</v>
      </c>
      <c r="F33" s="92">
        <v>1.298</v>
      </c>
      <c r="G33" s="88">
        <f t="shared" si="3"/>
        <v>1.4513</v>
      </c>
      <c r="H33" s="89">
        <v>22</v>
      </c>
      <c r="I33" s="90" t="s">
        <v>64</v>
      </c>
      <c r="J33" s="74">
        <f t="shared" si="4"/>
        <v>2.1999999999999997E-3</v>
      </c>
      <c r="K33" s="89">
        <v>10</v>
      </c>
      <c r="L33" s="90" t="s">
        <v>64</v>
      </c>
      <c r="M33" s="74">
        <f t="shared" si="0"/>
        <v>1E-3</v>
      </c>
      <c r="N33" s="89">
        <v>8</v>
      </c>
      <c r="O33" s="90" t="s">
        <v>64</v>
      </c>
      <c r="P33" s="74">
        <f t="shared" si="1"/>
        <v>8.0000000000000004E-4</v>
      </c>
    </row>
    <row r="34" spans="2:16">
      <c r="B34" s="89">
        <v>699.99900000000002</v>
      </c>
      <c r="C34" s="90" t="s">
        <v>107</v>
      </c>
      <c r="D34" s="118">
        <f t="shared" si="2"/>
        <v>3.499995E-5</v>
      </c>
      <c r="E34" s="91">
        <v>0.159</v>
      </c>
      <c r="F34" s="92">
        <v>1.3240000000000001</v>
      </c>
      <c r="G34" s="88">
        <f t="shared" si="3"/>
        <v>1.4830000000000001</v>
      </c>
      <c r="H34" s="89">
        <v>23</v>
      </c>
      <c r="I34" s="90" t="s">
        <v>64</v>
      </c>
      <c r="J34" s="74">
        <f t="shared" si="4"/>
        <v>2.3E-3</v>
      </c>
      <c r="K34" s="89">
        <v>11</v>
      </c>
      <c r="L34" s="90" t="s">
        <v>64</v>
      </c>
      <c r="M34" s="74">
        <f t="shared" si="0"/>
        <v>1.0999999999999998E-3</v>
      </c>
      <c r="N34" s="89">
        <v>8</v>
      </c>
      <c r="O34" s="90" t="s">
        <v>64</v>
      </c>
      <c r="P34" s="74">
        <f t="shared" si="1"/>
        <v>8.0000000000000004E-4</v>
      </c>
    </row>
    <row r="35" spans="2:16">
      <c r="B35" s="89">
        <v>799.99900000000002</v>
      </c>
      <c r="C35" s="90" t="s">
        <v>107</v>
      </c>
      <c r="D35" s="118">
        <f t="shared" si="2"/>
        <v>3.999995E-5</v>
      </c>
      <c r="E35" s="91">
        <v>0.17</v>
      </c>
      <c r="F35" s="92">
        <v>1.369</v>
      </c>
      <c r="G35" s="88">
        <f t="shared" si="3"/>
        <v>1.5389999999999999</v>
      </c>
      <c r="H35" s="89">
        <v>26</v>
      </c>
      <c r="I35" s="90" t="s">
        <v>64</v>
      </c>
      <c r="J35" s="74">
        <f t="shared" si="4"/>
        <v>2.5999999999999999E-3</v>
      </c>
      <c r="K35" s="89">
        <v>12</v>
      </c>
      <c r="L35" s="90" t="s">
        <v>64</v>
      </c>
      <c r="M35" s="74">
        <f t="shared" si="0"/>
        <v>1.2000000000000001E-3</v>
      </c>
      <c r="N35" s="89">
        <v>9</v>
      </c>
      <c r="O35" s="90" t="s">
        <v>64</v>
      </c>
      <c r="P35" s="74">
        <f t="shared" si="1"/>
        <v>8.9999999999999998E-4</v>
      </c>
    </row>
    <row r="36" spans="2:16">
      <c r="B36" s="89">
        <v>899.99900000000002</v>
      </c>
      <c r="C36" s="90" t="s">
        <v>107</v>
      </c>
      <c r="D36" s="118">
        <f t="shared" si="2"/>
        <v>4.4999950000000006E-5</v>
      </c>
      <c r="E36" s="91">
        <v>0.18029999999999999</v>
      </c>
      <c r="F36" s="92">
        <v>1.407</v>
      </c>
      <c r="G36" s="88">
        <f t="shared" si="3"/>
        <v>1.5872999999999999</v>
      </c>
      <c r="H36" s="89">
        <v>28</v>
      </c>
      <c r="I36" s="90" t="s">
        <v>64</v>
      </c>
      <c r="J36" s="74">
        <f t="shared" si="4"/>
        <v>2.8E-3</v>
      </c>
      <c r="K36" s="89">
        <v>13</v>
      </c>
      <c r="L36" s="90" t="s">
        <v>64</v>
      </c>
      <c r="M36" s="74">
        <f t="shared" si="0"/>
        <v>1.2999999999999999E-3</v>
      </c>
      <c r="N36" s="89">
        <v>9</v>
      </c>
      <c r="O36" s="90" t="s">
        <v>64</v>
      </c>
      <c r="P36" s="74">
        <f t="shared" si="1"/>
        <v>8.9999999999999998E-4</v>
      </c>
    </row>
    <row r="37" spans="2:16">
      <c r="B37" s="89">
        <v>999.99900000000002</v>
      </c>
      <c r="C37" s="90" t="s">
        <v>107</v>
      </c>
      <c r="D37" s="118">
        <f t="shared" si="2"/>
        <v>4.9999950000000006E-5</v>
      </c>
      <c r="E37" s="91">
        <v>0.19009999999999999</v>
      </c>
      <c r="F37" s="92">
        <v>1.4410000000000001</v>
      </c>
      <c r="G37" s="88">
        <f t="shared" si="3"/>
        <v>1.6311</v>
      </c>
      <c r="H37" s="89">
        <v>30</v>
      </c>
      <c r="I37" s="90" t="s">
        <v>64</v>
      </c>
      <c r="J37" s="74">
        <f t="shared" si="4"/>
        <v>3.0000000000000001E-3</v>
      </c>
      <c r="K37" s="89">
        <v>13</v>
      </c>
      <c r="L37" s="90" t="s">
        <v>64</v>
      </c>
      <c r="M37" s="74">
        <f t="shared" si="0"/>
        <v>1.2999999999999999E-3</v>
      </c>
      <c r="N37" s="89">
        <v>10</v>
      </c>
      <c r="O37" s="90" t="s">
        <v>64</v>
      </c>
      <c r="P37" s="74">
        <f t="shared" si="1"/>
        <v>1E-3</v>
      </c>
    </row>
    <row r="38" spans="2:16">
      <c r="B38" s="89">
        <v>1.1000000000000001</v>
      </c>
      <c r="C38" s="93" t="s">
        <v>63</v>
      </c>
      <c r="D38" s="118">
        <f t="shared" ref="D38:D101" si="5">B38/1000/$C$5</f>
        <v>5.5000000000000002E-5</v>
      </c>
      <c r="E38" s="91">
        <v>0.19939999999999999</v>
      </c>
      <c r="F38" s="92">
        <v>1.4710000000000001</v>
      </c>
      <c r="G38" s="88">
        <f t="shared" si="3"/>
        <v>1.6704000000000001</v>
      </c>
      <c r="H38" s="89">
        <v>32</v>
      </c>
      <c r="I38" s="90" t="s">
        <v>64</v>
      </c>
      <c r="J38" s="74">
        <f t="shared" si="4"/>
        <v>3.2000000000000002E-3</v>
      </c>
      <c r="K38" s="89">
        <v>14</v>
      </c>
      <c r="L38" s="90" t="s">
        <v>64</v>
      </c>
      <c r="M38" s="74">
        <f t="shared" si="0"/>
        <v>1.4E-3</v>
      </c>
      <c r="N38" s="89">
        <v>10</v>
      </c>
      <c r="O38" s="90" t="s">
        <v>64</v>
      </c>
      <c r="P38" s="74">
        <f t="shared" si="1"/>
        <v>1E-3</v>
      </c>
    </row>
    <row r="39" spans="2:16">
      <c r="B39" s="89">
        <v>1.2</v>
      </c>
      <c r="C39" s="90" t="s">
        <v>63</v>
      </c>
      <c r="D39" s="118">
        <f t="shared" si="5"/>
        <v>5.9999999999999995E-5</v>
      </c>
      <c r="E39" s="91">
        <v>0.2082</v>
      </c>
      <c r="F39" s="92">
        <v>1.4970000000000001</v>
      </c>
      <c r="G39" s="88">
        <f t="shared" si="3"/>
        <v>1.7052</v>
      </c>
      <c r="H39" s="89">
        <v>33</v>
      </c>
      <c r="I39" s="90" t="s">
        <v>64</v>
      </c>
      <c r="J39" s="74">
        <f t="shared" si="4"/>
        <v>3.3E-3</v>
      </c>
      <c r="K39" s="89">
        <v>15</v>
      </c>
      <c r="L39" s="90" t="s">
        <v>64</v>
      </c>
      <c r="M39" s="74">
        <f t="shared" si="0"/>
        <v>1.5E-3</v>
      </c>
      <c r="N39" s="89">
        <v>11</v>
      </c>
      <c r="O39" s="90" t="s">
        <v>64</v>
      </c>
      <c r="P39" s="74">
        <f t="shared" si="1"/>
        <v>1.0999999999999998E-3</v>
      </c>
    </row>
    <row r="40" spans="2:16">
      <c r="B40" s="89">
        <v>1.3</v>
      </c>
      <c r="C40" s="90" t="s">
        <v>63</v>
      </c>
      <c r="D40" s="118">
        <f t="shared" si="5"/>
        <v>6.4999999999999994E-5</v>
      </c>
      <c r="E40" s="91">
        <v>0.2167</v>
      </c>
      <c r="F40" s="92">
        <v>1.5209999999999999</v>
      </c>
      <c r="G40" s="88">
        <f t="shared" si="3"/>
        <v>1.7376999999999998</v>
      </c>
      <c r="H40" s="89">
        <v>35</v>
      </c>
      <c r="I40" s="90" t="s">
        <v>64</v>
      </c>
      <c r="J40" s="74">
        <f t="shared" si="4"/>
        <v>3.5000000000000005E-3</v>
      </c>
      <c r="K40" s="89">
        <v>16</v>
      </c>
      <c r="L40" s="90" t="s">
        <v>64</v>
      </c>
      <c r="M40" s="74">
        <f t="shared" si="0"/>
        <v>1.6000000000000001E-3</v>
      </c>
      <c r="N40" s="89">
        <v>12</v>
      </c>
      <c r="O40" s="90" t="s">
        <v>64</v>
      </c>
      <c r="P40" s="74">
        <f t="shared" si="1"/>
        <v>1.2000000000000001E-3</v>
      </c>
    </row>
    <row r="41" spans="2:16">
      <c r="B41" s="89">
        <v>1.4</v>
      </c>
      <c r="C41" s="90" t="s">
        <v>63</v>
      </c>
      <c r="D41" s="118">
        <f t="shared" si="5"/>
        <v>6.9999999999999994E-5</v>
      </c>
      <c r="E41" s="91">
        <v>0.22489999999999999</v>
      </c>
      <c r="F41" s="92">
        <v>1.542</v>
      </c>
      <c r="G41" s="88">
        <f t="shared" si="3"/>
        <v>1.7669000000000001</v>
      </c>
      <c r="H41" s="89">
        <v>37</v>
      </c>
      <c r="I41" s="90" t="s">
        <v>64</v>
      </c>
      <c r="J41" s="74">
        <f t="shared" si="4"/>
        <v>3.6999999999999997E-3</v>
      </c>
      <c r="K41" s="89">
        <v>16</v>
      </c>
      <c r="L41" s="90" t="s">
        <v>64</v>
      </c>
      <c r="M41" s="74">
        <f t="shared" si="0"/>
        <v>1.6000000000000001E-3</v>
      </c>
      <c r="N41" s="89">
        <v>12</v>
      </c>
      <c r="O41" s="90" t="s">
        <v>64</v>
      </c>
      <c r="P41" s="74">
        <f t="shared" si="1"/>
        <v>1.2000000000000001E-3</v>
      </c>
    </row>
    <row r="42" spans="2:16">
      <c r="B42" s="89">
        <v>1.5</v>
      </c>
      <c r="C42" s="90" t="s">
        <v>63</v>
      </c>
      <c r="D42" s="118">
        <f t="shared" si="5"/>
        <v>7.5000000000000007E-5</v>
      </c>
      <c r="E42" s="91">
        <v>0.23280000000000001</v>
      </c>
      <c r="F42" s="92">
        <v>1.5609999999999999</v>
      </c>
      <c r="G42" s="88">
        <f t="shared" si="3"/>
        <v>1.7938000000000001</v>
      </c>
      <c r="H42" s="89">
        <v>39</v>
      </c>
      <c r="I42" s="90" t="s">
        <v>64</v>
      </c>
      <c r="J42" s="74">
        <f t="shared" si="4"/>
        <v>3.8999999999999998E-3</v>
      </c>
      <c r="K42" s="89">
        <v>17</v>
      </c>
      <c r="L42" s="90" t="s">
        <v>64</v>
      </c>
      <c r="M42" s="74">
        <f t="shared" si="0"/>
        <v>1.7000000000000001E-3</v>
      </c>
      <c r="N42" s="89">
        <v>13</v>
      </c>
      <c r="O42" s="90" t="s">
        <v>64</v>
      </c>
      <c r="P42" s="74">
        <f t="shared" si="1"/>
        <v>1.2999999999999999E-3</v>
      </c>
    </row>
    <row r="43" spans="2:16">
      <c r="B43" s="89">
        <v>1.6</v>
      </c>
      <c r="C43" s="90" t="s">
        <v>63</v>
      </c>
      <c r="D43" s="118">
        <f t="shared" si="5"/>
        <v>8.0000000000000007E-5</v>
      </c>
      <c r="E43" s="91">
        <v>0.24049999999999999</v>
      </c>
      <c r="F43" s="92">
        <v>1.5780000000000001</v>
      </c>
      <c r="G43" s="88">
        <f t="shared" si="3"/>
        <v>1.8185</v>
      </c>
      <c r="H43" s="89">
        <v>41</v>
      </c>
      <c r="I43" s="90" t="s">
        <v>64</v>
      </c>
      <c r="J43" s="74">
        <f t="shared" si="4"/>
        <v>4.1000000000000003E-3</v>
      </c>
      <c r="K43" s="89">
        <v>18</v>
      </c>
      <c r="L43" s="90" t="s">
        <v>64</v>
      </c>
      <c r="M43" s="74">
        <f t="shared" si="0"/>
        <v>1.8E-3</v>
      </c>
      <c r="N43" s="89">
        <v>13</v>
      </c>
      <c r="O43" s="90" t="s">
        <v>64</v>
      </c>
      <c r="P43" s="74">
        <f t="shared" si="1"/>
        <v>1.2999999999999999E-3</v>
      </c>
    </row>
    <row r="44" spans="2:16">
      <c r="B44" s="89">
        <v>1.7</v>
      </c>
      <c r="C44" s="90" t="s">
        <v>63</v>
      </c>
      <c r="D44" s="118">
        <f t="shared" si="5"/>
        <v>8.4999999999999993E-5</v>
      </c>
      <c r="E44" s="91">
        <v>0.24790000000000001</v>
      </c>
      <c r="F44" s="92">
        <v>1.5940000000000001</v>
      </c>
      <c r="G44" s="88">
        <f t="shared" si="3"/>
        <v>1.8419000000000001</v>
      </c>
      <c r="H44" s="89">
        <v>43</v>
      </c>
      <c r="I44" s="90" t="s">
        <v>64</v>
      </c>
      <c r="J44" s="74">
        <f t="shared" si="4"/>
        <v>4.3E-3</v>
      </c>
      <c r="K44" s="89">
        <v>18</v>
      </c>
      <c r="L44" s="90" t="s">
        <v>64</v>
      </c>
      <c r="M44" s="74">
        <f t="shared" si="0"/>
        <v>1.8E-3</v>
      </c>
      <c r="N44" s="89">
        <v>14</v>
      </c>
      <c r="O44" s="90" t="s">
        <v>64</v>
      </c>
      <c r="P44" s="74">
        <f t="shared" si="1"/>
        <v>1.4E-3</v>
      </c>
    </row>
    <row r="45" spans="2:16">
      <c r="B45" s="89">
        <v>1.8</v>
      </c>
      <c r="C45" s="90" t="s">
        <v>63</v>
      </c>
      <c r="D45" s="118">
        <f t="shared" si="5"/>
        <v>8.9999999999999992E-5</v>
      </c>
      <c r="E45" s="91">
        <v>0.255</v>
      </c>
      <c r="F45" s="92">
        <v>1.6080000000000001</v>
      </c>
      <c r="G45" s="88">
        <f t="shared" si="3"/>
        <v>1.863</v>
      </c>
      <c r="H45" s="89">
        <v>45</v>
      </c>
      <c r="I45" s="90" t="s">
        <v>64</v>
      </c>
      <c r="J45" s="74">
        <f t="shared" si="4"/>
        <v>4.4999999999999997E-3</v>
      </c>
      <c r="K45" s="89">
        <v>19</v>
      </c>
      <c r="L45" s="90" t="s">
        <v>64</v>
      </c>
      <c r="M45" s="74">
        <f t="shared" si="0"/>
        <v>1.9E-3</v>
      </c>
      <c r="N45" s="89">
        <v>14</v>
      </c>
      <c r="O45" s="90" t="s">
        <v>64</v>
      </c>
      <c r="P45" s="74">
        <f t="shared" si="1"/>
        <v>1.4E-3</v>
      </c>
    </row>
    <row r="46" spans="2:16">
      <c r="B46" s="89">
        <v>2</v>
      </c>
      <c r="C46" s="90" t="s">
        <v>63</v>
      </c>
      <c r="D46" s="118">
        <f t="shared" si="5"/>
        <v>1E-4</v>
      </c>
      <c r="E46" s="91">
        <v>0.26879999999999998</v>
      </c>
      <c r="F46" s="92">
        <v>1.633</v>
      </c>
      <c r="G46" s="88">
        <f t="shared" si="3"/>
        <v>1.9017999999999999</v>
      </c>
      <c r="H46" s="89">
        <v>48</v>
      </c>
      <c r="I46" s="90" t="s">
        <v>64</v>
      </c>
      <c r="J46" s="74">
        <f t="shared" si="4"/>
        <v>4.8000000000000004E-3</v>
      </c>
      <c r="K46" s="89">
        <v>20</v>
      </c>
      <c r="L46" s="90" t="s">
        <v>64</v>
      </c>
      <c r="M46" s="74">
        <f t="shared" si="0"/>
        <v>2E-3</v>
      </c>
      <c r="N46" s="89">
        <v>15</v>
      </c>
      <c r="O46" s="90" t="s">
        <v>64</v>
      </c>
      <c r="P46" s="74">
        <f t="shared" si="1"/>
        <v>1.5E-3</v>
      </c>
    </row>
    <row r="47" spans="2:16">
      <c r="B47" s="89">
        <v>2.25</v>
      </c>
      <c r="C47" s="90" t="s">
        <v>63</v>
      </c>
      <c r="D47" s="118">
        <f t="shared" si="5"/>
        <v>1.125E-4</v>
      </c>
      <c r="E47" s="91">
        <v>0.28510000000000002</v>
      </c>
      <c r="F47" s="92">
        <v>1.6579999999999999</v>
      </c>
      <c r="G47" s="88">
        <f t="shared" si="3"/>
        <v>1.9430999999999998</v>
      </c>
      <c r="H47" s="89">
        <v>52</v>
      </c>
      <c r="I47" s="90" t="s">
        <v>64</v>
      </c>
      <c r="J47" s="74">
        <f t="shared" si="4"/>
        <v>5.1999999999999998E-3</v>
      </c>
      <c r="K47" s="89">
        <v>22</v>
      </c>
      <c r="L47" s="90" t="s">
        <v>64</v>
      </c>
      <c r="M47" s="74">
        <f t="shared" si="0"/>
        <v>2.1999999999999997E-3</v>
      </c>
      <c r="N47" s="89">
        <v>16</v>
      </c>
      <c r="O47" s="90" t="s">
        <v>64</v>
      </c>
      <c r="P47" s="74">
        <f t="shared" si="1"/>
        <v>1.6000000000000001E-3</v>
      </c>
    </row>
    <row r="48" spans="2:16">
      <c r="B48" s="89">
        <v>2.5</v>
      </c>
      <c r="C48" s="90" t="s">
        <v>63</v>
      </c>
      <c r="D48" s="118">
        <f t="shared" si="5"/>
        <v>1.25E-4</v>
      </c>
      <c r="E48" s="91">
        <v>0.30059999999999998</v>
      </c>
      <c r="F48" s="92">
        <v>1.679</v>
      </c>
      <c r="G48" s="88">
        <f t="shared" si="3"/>
        <v>1.9796</v>
      </c>
      <c r="H48" s="89">
        <v>57</v>
      </c>
      <c r="I48" s="90" t="s">
        <v>64</v>
      </c>
      <c r="J48" s="74">
        <f t="shared" si="4"/>
        <v>5.7000000000000002E-3</v>
      </c>
      <c r="K48" s="89">
        <v>23</v>
      </c>
      <c r="L48" s="90" t="s">
        <v>64</v>
      </c>
      <c r="M48" s="74">
        <f t="shared" si="0"/>
        <v>2.3E-3</v>
      </c>
      <c r="N48" s="89">
        <v>17</v>
      </c>
      <c r="O48" s="90" t="s">
        <v>64</v>
      </c>
      <c r="P48" s="74">
        <f t="shared" si="1"/>
        <v>1.7000000000000001E-3</v>
      </c>
    </row>
    <row r="49" spans="2:16">
      <c r="B49" s="89">
        <v>2.75</v>
      </c>
      <c r="C49" s="90" t="s">
        <v>63</v>
      </c>
      <c r="D49" s="118">
        <f t="shared" si="5"/>
        <v>1.3749999999999998E-4</v>
      </c>
      <c r="E49" s="91">
        <v>0.31519999999999998</v>
      </c>
      <c r="F49" s="92">
        <v>1.6950000000000001</v>
      </c>
      <c r="G49" s="88">
        <f t="shared" si="3"/>
        <v>2.0102000000000002</v>
      </c>
      <c r="H49" s="89">
        <v>61</v>
      </c>
      <c r="I49" s="90" t="s">
        <v>64</v>
      </c>
      <c r="J49" s="74">
        <f t="shared" si="4"/>
        <v>6.0999999999999995E-3</v>
      </c>
      <c r="K49" s="89">
        <v>25</v>
      </c>
      <c r="L49" s="90" t="s">
        <v>64</v>
      </c>
      <c r="M49" s="74">
        <f t="shared" si="0"/>
        <v>2.5000000000000001E-3</v>
      </c>
      <c r="N49" s="89">
        <v>19</v>
      </c>
      <c r="O49" s="90" t="s">
        <v>64</v>
      </c>
      <c r="P49" s="74">
        <f t="shared" si="1"/>
        <v>1.9E-3</v>
      </c>
    </row>
    <row r="50" spans="2:16">
      <c r="B50" s="89">
        <v>3</v>
      </c>
      <c r="C50" s="90" t="s">
        <v>63</v>
      </c>
      <c r="D50" s="118">
        <f t="shared" si="5"/>
        <v>1.5000000000000001E-4</v>
      </c>
      <c r="E50" s="91">
        <v>0.32929999999999998</v>
      </c>
      <c r="F50" s="92">
        <v>1.708</v>
      </c>
      <c r="G50" s="88">
        <f t="shared" si="3"/>
        <v>2.0373000000000001</v>
      </c>
      <c r="H50" s="89">
        <v>65</v>
      </c>
      <c r="I50" s="90" t="s">
        <v>64</v>
      </c>
      <c r="J50" s="74">
        <f t="shared" si="4"/>
        <v>6.5000000000000006E-3</v>
      </c>
      <c r="K50" s="89">
        <v>26</v>
      </c>
      <c r="L50" s="90" t="s">
        <v>64</v>
      </c>
      <c r="M50" s="74">
        <f t="shared" si="0"/>
        <v>2.5999999999999999E-3</v>
      </c>
      <c r="N50" s="89">
        <v>20</v>
      </c>
      <c r="O50" s="90" t="s">
        <v>64</v>
      </c>
      <c r="P50" s="74">
        <f t="shared" si="1"/>
        <v>2E-3</v>
      </c>
    </row>
    <row r="51" spans="2:16">
      <c r="B51" s="89">
        <v>3.25</v>
      </c>
      <c r="C51" s="90" t="s">
        <v>63</v>
      </c>
      <c r="D51" s="118">
        <f t="shared" si="5"/>
        <v>1.6249999999999999E-4</v>
      </c>
      <c r="E51" s="91">
        <v>0.3427</v>
      </c>
      <c r="F51" s="92">
        <v>1.7190000000000001</v>
      </c>
      <c r="G51" s="88">
        <f t="shared" si="3"/>
        <v>2.0617000000000001</v>
      </c>
      <c r="H51" s="89">
        <v>69</v>
      </c>
      <c r="I51" s="90" t="s">
        <v>64</v>
      </c>
      <c r="J51" s="74">
        <f t="shared" si="4"/>
        <v>6.9000000000000008E-3</v>
      </c>
      <c r="K51" s="89">
        <v>28</v>
      </c>
      <c r="L51" s="90" t="s">
        <v>64</v>
      </c>
      <c r="M51" s="74">
        <f t="shared" si="0"/>
        <v>2.8E-3</v>
      </c>
      <c r="N51" s="89">
        <v>21</v>
      </c>
      <c r="O51" s="90" t="s">
        <v>64</v>
      </c>
      <c r="P51" s="74">
        <f t="shared" si="1"/>
        <v>2.1000000000000003E-3</v>
      </c>
    </row>
    <row r="52" spans="2:16">
      <c r="B52" s="89">
        <v>3.5</v>
      </c>
      <c r="C52" s="90" t="s">
        <v>63</v>
      </c>
      <c r="D52" s="118">
        <f t="shared" si="5"/>
        <v>1.75E-4</v>
      </c>
      <c r="E52" s="91">
        <v>0.35560000000000003</v>
      </c>
      <c r="F52" s="92">
        <v>1.728</v>
      </c>
      <c r="G52" s="88">
        <f t="shared" si="3"/>
        <v>2.0836000000000001</v>
      </c>
      <c r="H52" s="89">
        <v>74</v>
      </c>
      <c r="I52" s="90" t="s">
        <v>64</v>
      </c>
      <c r="J52" s="74">
        <f t="shared" si="4"/>
        <v>7.3999999999999995E-3</v>
      </c>
      <c r="K52" s="89">
        <v>29</v>
      </c>
      <c r="L52" s="90" t="s">
        <v>64</v>
      </c>
      <c r="M52" s="74">
        <f t="shared" si="0"/>
        <v>2.9000000000000002E-3</v>
      </c>
      <c r="N52" s="89">
        <v>22</v>
      </c>
      <c r="O52" s="90" t="s">
        <v>64</v>
      </c>
      <c r="P52" s="74">
        <f t="shared" si="1"/>
        <v>2.1999999999999997E-3</v>
      </c>
    </row>
    <row r="53" spans="2:16">
      <c r="B53" s="89">
        <v>3.75</v>
      </c>
      <c r="C53" s="90" t="s">
        <v>63</v>
      </c>
      <c r="D53" s="118">
        <f t="shared" si="5"/>
        <v>1.875E-4</v>
      </c>
      <c r="E53" s="91">
        <v>0.36809999999999998</v>
      </c>
      <c r="F53" s="92">
        <v>1.734</v>
      </c>
      <c r="G53" s="88">
        <f t="shared" si="3"/>
        <v>2.1021000000000001</v>
      </c>
      <c r="H53" s="89">
        <v>78</v>
      </c>
      <c r="I53" s="90" t="s">
        <v>64</v>
      </c>
      <c r="J53" s="74">
        <f t="shared" si="4"/>
        <v>7.7999999999999996E-3</v>
      </c>
      <c r="K53" s="89">
        <v>31</v>
      </c>
      <c r="L53" s="90" t="s">
        <v>64</v>
      </c>
      <c r="M53" s="74">
        <f t="shared" si="0"/>
        <v>3.0999999999999999E-3</v>
      </c>
      <c r="N53" s="89">
        <v>23</v>
      </c>
      <c r="O53" s="90" t="s">
        <v>64</v>
      </c>
      <c r="P53" s="74">
        <f t="shared" si="1"/>
        <v>2.3E-3</v>
      </c>
    </row>
    <row r="54" spans="2:16">
      <c r="B54" s="89">
        <v>4</v>
      </c>
      <c r="C54" s="90" t="s">
        <v>63</v>
      </c>
      <c r="D54" s="118">
        <f t="shared" si="5"/>
        <v>2.0000000000000001E-4</v>
      </c>
      <c r="E54" s="91">
        <v>0.38019999999999998</v>
      </c>
      <c r="F54" s="92">
        <v>1.7390000000000001</v>
      </c>
      <c r="G54" s="88">
        <f t="shared" si="3"/>
        <v>2.1192000000000002</v>
      </c>
      <c r="H54" s="89">
        <v>82</v>
      </c>
      <c r="I54" s="90" t="s">
        <v>64</v>
      </c>
      <c r="J54" s="74">
        <f t="shared" si="4"/>
        <v>8.2000000000000007E-3</v>
      </c>
      <c r="K54" s="89">
        <v>32</v>
      </c>
      <c r="L54" s="90" t="s">
        <v>64</v>
      </c>
      <c r="M54" s="74">
        <f t="shared" si="0"/>
        <v>3.2000000000000002E-3</v>
      </c>
      <c r="N54" s="89">
        <v>24</v>
      </c>
      <c r="O54" s="90" t="s">
        <v>64</v>
      </c>
      <c r="P54" s="74">
        <f t="shared" si="1"/>
        <v>2.4000000000000002E-3</v>
      </c>
    </row>
    <row r="55" spans="2:16">
      <c r="B55" s="89">
        <v>4.5</v>
      </c>
      <c r="C55" s="90" t="s">
        <v>63</v>
      </c>
      <c r="D55" s="118">
        <f t="shared" si="5"/>
        <v>2.2499999999999999E-4</v>
      </c>
      <c r="E55" s="91">
        <v>0.40329999999999999</v>
      </c>
      <c r="F55" s="92">
        <v>1.746</v>
      </c>
      <c r="G55" s="88">
        <f t="shared" si="3"/>
        <v>2.1493000000000002</v>
      </c>
      <c r="H55" s="89">
        <v>90</v>
      </c>
      <c r="I55" s="90" t="s">
        <v>64</v>
      </c>
      <c r="J55" s="74">
        <f t="shared" si="4"/>
        <v>8.9999999999999993E-3</v>
      </c>
      <c r="K55" s="89">
        <v>35</v>
      </c>
      <c r="L55" s="90" t="s">
        <v>64</v>
      </c>
      <c r="M55" s="74">
        <f t="shared" si="0"/>
        <v>3.5000000000000005E-3</v>
      </c>
      <c r="N55" s="89">
        <v>26</v>
      </c>
      <c r="O55" s="90" t="s">
        <v>64</v>
      </c>
      <c r="P55" s="74">
        <f t="shared" si="1"/>
        <v>2.5999999999999999E-3</v>
      </c>
    </row>
    <row r="56" spans="2:16">
      <c r="B56" s="89">
        <v>5</v>
      </c>
      <c r="C56" s="90" t="s">
        <v>63</v>
      </c>
      <c r="D56" s="118">
        <f t="shared" si="5"/>
        <v>2.5000000000000001E-4</v>
      </c>
      <c r="E56" s="91">
        <v>0.42509999999999998</v>
      </c>
      <c r="F56" s="92">
        <v>1.748</v>
      </c>
      <c r="G56" s="88">
        <f t="shared" si="3"/>
        <v>2.1730999999999998</v>
      </c>
      <c r="H56" s="89">
        <v>98</v>
      </c>
      <c r="I56" s="90" t="s">
        <v>64</v>
      </c>
      <c r="J56" s="74">
        <f t="shared" si="4"/>
        <v>9.7999999999999997E-3</v>
      </c>
      <c r="K56" s="89">
        <v>38</v>
      </c>
      <c r="L56" s="90" t="s">
        <v>64</v>
      </c>
      <c r="M56" s="74">
        <f t="shared" si="0"/>
        <v>3.8E-3</v>
      </c>
      <c r="N56" s="89">
        <v>28</v>
      </c>
      <c r="O56" s="90" t="s">
        <v>64</v>
      </c>
      <c r="P56" s="74">
        <f t="shared" si="1"/>
        <v>2.8E-3</v>
      </c>
    </row>
    <row r="57" spans="2:16">
      <c r="B57" s="89">
        <v>5.5</v>
      </c>
      <c r="C57" s="90" t="s">
        <v>63</v>
      </c>
      <c r="D57" s="118">
        <f t="shared" si="5"/>
        <v>2.7499999999999996E-4</v>
      </c>
      <c r="E57" s="91">
        <v>0.44579999999999997</v>
      </c>
      <c r="F57" s="92">
        <v>1.748</v>
      </c>
      <c r="G57" s="88">
        <f t="shared" si="3"/>
        <v>2.1938</v>
      </c>
      <c r="H57" s="89">
        <v>106</v>
      </c>
      <c r="I57" s="90" t="s">
        <v>64</v>
      </c>
      <c r="J57" s="74">
        <f t="shared" si="4"/>
        <v>1.06E-2</v>
      </c>
      <c r="K57" s="89">
        <v>40</v>
      </c>
      <c r="L57" s="90" t="s">
        <v>64</v>
      </c>
      <c r="M57" s="74">
        <f t="shared" si="0"/>
        <v>4.0000000000000001E-3</v>
      </c>
      <c r="N57" s="89">
        <v>30</v>
      </c>
      <c r="O57" s="90" t="s">
        <v>64</v>
      </c>
      <c r="P57" s="74">
        <f t="shared" si="1"/>
        <v>3.0000000000000001E-3</v>
      </c>
    </row>
    <row r="58" spans="2:16">
      <c r="B58" s="89">
        <v>6</v>
      </c>
      <c r="C58" s="90" t="s">
        <v>63</v>
      </c>
      <c r="D58" s="118">
        <f t="shared" si="5"/>
        <v>3.0000000000000003E-4</v>
      </c>
      <c r="E58" s="91">
        <v>0.46560000000000001</v>
      </c>
      <c r="F58" s="92">
        <v>1.7450000000000001</v>
      </c>
      <c r="G58" s="88">
        <f t="shared" si="3"/>
        <v>2.2106000000000003</v>
      </c>
      <c r="H58" s="89">
        <v>114</v>
      </c>
      <c r="I58" s="90" t="s">
        <v>64</v>
      </c>
      <c r="J58" s="74">
        <f t="shared" si="4"/>
        <v>1.14E-2</v>
      </c>
      <c r="K58" s="89">
        <v>43</v>
      </c>
      <c r="L58" s="90" t="s">
        <v>64</v>
      </c>
      <c r="M58" s="74">
        <f t="shared" si="0"/>
        <v>4.3E-3</v>
      </c>
      <c r="N58" s="89">
        <v>32</v>
      </c>
      <c r="O58" s="90" t="s">
        <v>64</v>
      </c>
      <c r="P58" s="74">
        <f t="shared" si="1"/>
        <v>3.2000000000000002E-3</v>
      </c>
    </row>
    <row r="59" spans="2:16">
      <c r="B59" s="89">
        <v>6.5</v>
      </c>
      <c r="C59" s="90" t="s">
        <v>63</v>
      </c>
      <c r="D59" s="118">
        <f t="shared" si="5"/>
        <v>3.2499999999999999E-4</v>
      </c>
      <c r="E59" s="91">
        <v>0.48470000000000002</v>
      </c>
      <c r="F59" s="92">
        <v>1.7410000000000001</v>
      </c>
      <c r="G59" s="88">
        <f t="shared" si="3"/>
        <v>2.2257000000000002</v>
      </c>
      <c r="H59" s="89">
        <v>122</v>
      </c>
      <c r="I59" s="90" t="s">
        <v>64</v>
      </c>
      <c r="J59" s="74">
        <f t="shared" si="4"/>
        <v>1.2199999999999999E-2</v>
      </c>
      <c r="K59" s="89">
        <v>45</v>
      </c>
      <c r="L59" s="90" t="s">
        <v>64</v>
      </c>
      <c r="M59" s="74">
        <f t="shared" si="0"/>
        <v>4.4999999999999997E-3</v>
      </c>
      <c r="N59" s="89">
        <v>34</v>
      </c>
      <c r="O59" s="90" t="s">
        <v>64</v>
      </c>
      <c r="P59" s="74">
        <f t="shared" si="1"/>
        <v>3.4000000000000002E-3</v>
      </c>
    </row>
    <row r="60" spans="2:16">
      <c r="B60" s="89">
        <v>7</v>
      </c>
      <c r="C60" s="90" t="s">
        <v>63</v>
      </c>
      <c r="D60" s="118">
        <f t="shared" si="5"/>
        <v>3.5E-4</v>
      </c>
      <c r="E60" s="91">
        <v>0.503</v>
      </c>
      <c r="F60" s="92">
        <v>1.7350000000000001</v>
      </c>
      <c r="G60" s="88">
        <f t="shared" si="3"/>
        <v>2.238</v>
      </c>
      <c r="H60" s="89">
        <v>130</v>
      </c>
      <c r="I60" s="90" t="s">
        <v>64</v>
      </c>
      <c r="J60" s="74">
        <f t="shared" si="4"/>
        <v>1.3000000000000001E-2</v>
      </c>
      <c r="K60" s="89">
        <v>48</v>
      </c>
      <c r="L60" s="90" t="s">
        <v>64</v>
      </c>
      <c r="M60" s="74">
        <f t="shared" si="0"/>
        <v>4.8000000000000004E-3</v>
      </c>
      <c r="N60" s="89">
        <v>36</v>
      </c>
      <c r="O60" s="90" t="s">
        <v>64</v>
      </c>
      <c r="P60" s="74">
        <f t="shared" si="1"/>
        <v>3.5999999999999999E-3</v>
      </c>
    </row>
    <row r="61" spans="2:16">
      <c r="B61" s="89">
        <v>8</v>
      </c>
      <c r="C61" s="90" t="s">
        <v>63</v>
      </c>
      <c r="D61" s="118">
        <f t="shared" si="5"/>
        <v>4.0000000000000002E-4</v>
      </c>
      <c r="E61" s="91">
        <v>0.53769999999999996</v>
      </c>
      <c r="F61" s="92">
        <v>1.72</v>
      </c>
      <c r="G61" s="88">
        <f t="shared" si="3"/>
        <v>2.2576999999999998</v>
      </c>
      <c r="H61" s="89">
        <v>146</v>
      </c>
      <c r="I61" s="90" t="s">
        <v>64</v>
      </c>
      <c r="J61" s="74">
        <f t="shared" si="4"/>
        <v>1.4599999999999998E-2</v>
      </c>
      <c r="K61" s="89">
        <v>53</v>
      </c>
      <c r="L61" s="90" t="s">
        <v>64</v>
      </c>
      <c r="M61" s="74">
        <f t="shared" si="0"/>
        <v>5.3E-3</v>
      </c>
      <c r="N61" s="89">
        <v>39</v>
      </c>
      <c r="O61" s="90" t="s">
        <v>64</v>
      </c>
      <c r="P61" s="74">
        <f t="shared" si="1"/>
        <v>3.8999999999999998E-3</v>
      </c>
    </row>
    <row r="62" spans="2:16">
      <c r="B62" s="89">
        <v>9</v>
      </c>
      <c r="C62" s="90" t="s">
        <v>63</v>
      </c>
      <c r="D62" s="118">
        <f t="shared" si="5"/>
        <v>4.4999999999999999E-4</v>
      </c>
      <c r="E62" s="91">
        <v>0.57030000000000003</v>
      </c>
      <c r="F62" s="92">
        <v>1.702</v>
      </c>
      <c r="G62" s="88">
        <f t="shared" si="3"/>
        <v>2.2723</v>
      </c>
      <c r="H62" s="89">
        <v>162</v>
      </c>
      <c r="I62" s="90" t="s">
        <v>64</v>
      </c>
      <c r="J62" s="74">
        <f t="shared" si="4"/>
        <v>1.6199999999999999E-2</v>
      </c>
      <c r="K62" s="89">
        <v>58</v>
      </c>
      <c r="L62" s="90" t="s">
        <v>64</v>
      </c>
      <c r="M62" s="74">
        <f t="shared" si="0"/>
        <v>5.8000000000000005E-3</v>
      </c>
      <c r="N62" s="89">
        <v>43</v>
      </c>
      <c r="O62" s="90" t="s">
        <v>64</v>
      </c>
      <c r="P62" s="74">
        <f t="shared" si="1"/>
        <v>4.3E-3</v>
      </c>
    </row>
    <row r="63" spans="2:16">
      <c r="B63" s="89">
        <v>10</v>
      </c>
      <c r="C63" s="90" t="s">
        <v>63</v>
      </c>
      <c r="D63" s="118">
        <f t="shared" si="5"/>
        <v>5.0000000000000001E-4</v>
      </c>
      <c r="E63" s="91">
        <v>0.60109999999999997</v>
      </c>
      <c r="F63" s="92">
        <v>1.6819999999999999</v>
      </c>
      <c r="G63" s="88">
        <f t="shared" si="3"/>
        <v>2.2831000000000001</v>
      </c>
      <c r="H63" s="89">
        <v>178</v>
      </c>
      <c r="I63" s="90" t="s">
        <v>64</v>
      </c>
      <c r="J63" s="74">
        <f t="shared" si="4"/>
        <v>1.78E-2</v>
      </c>
      <c r="K63" s="89">
        <v>63</v>
      </c>
      <c r="L63" s="90" t="s">
        <v>64</v>
      </c>
      <c r="M63" s="74">
        <f t="shared" si="0"/>
        <v>6.3E-3</v>
      </c>
      <c r="N63" s="89">
        <v>46</v>
      </c>
      <c r="O63" s="90" t="s">
        <v>64</v>
      </c>
      <c r="P63" s="74">
        <f t="shared" si="1"/>
        <v>4.5999999999999999E-3</v>
      </c>
    </row>
    <row r="64" spans="2:16">
      <c r="B64" s="89">
        <v>11</v>
      </c>
      <c r="C64" s="90" t="s">
        <v>63</v>
      </c>
      <c r="D64" s="118">
        <f t="shared" si="5"/>
        <v>5.4999999999999992E-4</v>
      </c>
      <c r="E64" s="91">
        <v>0.63049999999999995</v>
      </c>
      <c r="F64" s="92">
        <v>1.6619999999999999</v>
      </c>
      <c r="G64" s="88">
        <f t="shared" si="3"/>
        <v>2.2925</v>
      </c>
      <c r="H64" s="89">
        <v>194</v>
      </c>
      <c r="I64" s="90" t="s">
        <v>64</v>
      </c>
      <c r="J64" s="74">
        <f t="shared" si="4"/>
        <v>1.9400000000000001E-2</v>
      </c>
      <c r="K64" s="89">
        <v>67</v>
      </c>
      <c r="L64" s="90" t="s">
        <v>64</v>
      </c>
      <c r="M64" s="74">
        <f t="shared" si="0"/>
        <v>6.7000000000000002E-3</v>
      </c>
      <c r="N64" s="89">
        <v>50</v>
      </c>
      <c r="O64" s="90" t="s">
        <v>64</v>
      </c>
      <c r="P64" s="74">
        <f t="shared" si="1"/>
        <v>5.0000000000000001E-3</v>
      </c>
    </row>
    <row r="65" spans="2:16">
      <c r="B65" s="89">
        <v>12</v>
      </c>
      <c r="C65" s="90" t="s">
        <v>63</v>
      </c>
      <c r="D65" s="118">
        <f t="shared" si="5"/>
        <v>6.0000000000000006E-4</v>
      </c>
      <c r="E65" s="91">
        <v>0.65849999999999997</v>
      </c>
      <c r="F65" s="92">
        <v>1.641</v>
      </c>
      <c r="G65" s="88">
        <f t="shared" si="3"/>
        <v>2.2995000000000001</v>
      </c>
      <c r="H65" s="89">
        <v>210</v>
      </c>
      <c r="I65" s="90" t="s">
        <v>64</v>
      </c>
      <c r="J65" s="74">
        <f t="shared" si="4"/>
        <v>2.0999999999999998E-2</v>
      </c>
      <c r="K65" s="89">
        <v>72</v>
      </c>
      <c r="L65" s="90" t="s">
        <v>64</v>
      </c>
      <c r="M65" s="74">
        <f t="shared" si="0"/>
        <v>7.1999999999999998E-3</v>
      </c>
      <c r="N65" s="89">
        <v>53</v>
      </c>
      <c r="O65" s="90" t="s">
        <v>64</v>
      </c>
      <c r="P65" s="74">
        <f t="shared" si="1"/>
        <v>5.3E-3</v>
      </c>
    </row>
    <row r="66" spans="2:16">
      <c r="B66" s="89">
        <v>13</v>
      </c>
      <c r="C66" s="90" t="s">
        <v>63</v>
      </c>
      <c r="D66" s="118">
        <f t="shared" si="5"/>
        <v>6.4999999999999997E-4</v>
      </c>
      <c r="E66" s="91">
        <v>0.68540000000000001</v>
      </c>
      <c r="F66" s="92">
        <v>1.62</v>
      </c>
      <c r="G66" s="88">
        <f t="shared" si="3"/>
        <v>2.3054000000000001</v>
      </c>
      <c r="H66" s="89">
        <v>226</v>
      </c>
      <c r="I66" s="90" t="s">
        <v>64</v>
      </c>
      <c r="J66" s="74">
        <f t="shared" si="4"/>
        <v>2.2600000000000002E-2</v>
      </c>
      <c r="K66" s="89">
        <v>77</v>
      </c>
      <c r="L66" s="90" t="s">
        <v>64</v>
      </c>
      <c r="M66" s="74">
        <f t="shared" si="0"/>
        <v>7.7000000000000002E-3</v>
      </c>
      <c r="N66" s="89">
        <v>57</v>
      </c>
      <c r="O66" s="90" t="s">
        <v>64</v>
      </c>
      <c r="P66" s="74">
        <f t="shared" si="1"/>
        <v>5.7000000000000002E-3</v>
      </c>
    </row>
    <row r="67" spans="2:16">
      <c r="B67" s="89">
        <v>14</v>
      </c>
      <c r="C67" s="90" t="s">
        <v>63</v>
      </c>
      <c r="D67" s="118">
        <f t="shared" si="5"/>
        <v>6.9999999999999999E-4</v>
      </c>
      <c r="E67" s="91">
        <v>0.71130000000000004</v>
      </c>
      <c r="F67" s="92">
        <v>1.5980000000000001</v>
      </c>
      <c r="G67" s="88">
        <f t="shared" si="3"/>
        <v>2.3093000000000004</v>
      </c>
      <c r="H67" s="89">
        <v>242</v>
      </c>
      <c r="I67" s="90" t="s">
        <v>64</v>
      </c>
      <c r="J67" s="74">
        <f t="shared" si="4"/>
        <v>2.4199999999999999E-2</v>
      </c>
      <c r="K67" s="89">
        <v>81</v>
      </c>
      <c r="L67" s="90" t="s">
        <v>64</v>
      </c>
      <c r="M67" s="74">
        <f t="shared" si="0"/>
        <v>8.0999999999999996E-3</v>
      </c>
      <c r="N67" s="89">
        <v>60</v>
      </c>
      <c r="O67" s="90" t="s">
        <v>64</v>
      </c>
      <c r="P67" s="74">
        <f t="shared" si="1"/>
        <v>6.0000000000000001E-3</v>
      </c>
    </row>
    <row r="68" spans="2:16">
      <c r="B68" s="89">
        <v>15</v>
      </c>
      <c r="C68" s="90" t="s">
        <v>63</v>
      </c>
      <c r="D68" s="118">
        <f t="shared" si="5"/>
        <v>7.5000000000000002E-4</v>
      </c>
      <c r="E68" s="91">
        <v>0.73619999999999997</v>
      </c>
      <c r="F68" s="92">
        <v>1.577</v>
      </c>
      <c r="G68" s="88">
        <f t="shared" si="3"/>
        <v>2.3132000000000001</v>
      </c>
      <c r="H68" s="89">
        <v>258</v>
      </c>
      <c r="I68" s="90" t="s">
        <v>64</v>
      </c>
      <c r="J68" s="74">
        <f t="shared" si="4"/>
        <v>2.58E-2</v>
      </c>
      <c r="K68" s="89">
        <v>86</v>
      </c>
      <c r="L68" s="90" t="s">
        <v>64</v>
      </c>
      <c r="M68" s="74">
        <f t="shared" si="0"/>
        <v>8.6E-3</v>
      </c>
      <c r="N68" s="89">
        <v>63</v>
      </c>
      <c r="O68" s="90" t="s">
        <v>64</v>
      </c>
      <c r="P68" s="74">
        <f t="shared" si="1"/>
        <v>6.3E-3</v>
      </c>
    </row>
    <row r="69" spans="2:16">
      <c r="B69" s="89">
        <v>16</v>
      </c>
      <c r="C69" s="90" t="s">
        <v>63</v>
      </c>
      <c r="D69" s="118">
        <f t="shared" si="5"/>
        <v>8.0000000000000004E-4</v>
      </c>
      <c r="E69" s="91">
        <v>0.76039999999999996</v>
      </c>
      <c r="F69" s="92">
        <v>1.556</v>
      </c>
      <c r="G69" s="88">
        <f t="shared" si="3"/>
        <v>2.3163999999999998</v>
      </c>
      <c r="H69" s="89">
        <v>274</v>
      </c>
      <c r="I69" s="90" t="s">
        <v>64</v>
      </c>
      <c r="J69" s="74">
        <f t="shared" si="4"/>
        <v>2.7400000000000001E-2</v>
      </c>
      <c r="K69" s="89">
        <v>90</v>
      </c>
      <c r="L69" s="90" t="s">
        <v>64</v>
      </c>
      <c r="M69" s="74">
        <f t="shared" si="0"/>
        <v>8.9999999999999993E-3</v>
      </c>
      <c r="N69" s="89">
        <v>67</v>
      </c>
      <c r="O69" s="90" t="s">
        <v>64</v>
      </c>
      <c r="P69" s="74">
        <f t="shared" si="1"/>
        <v>6.7000000000000002E-3</v>
      </c>
    </row>
    <row r="70" spans="2:16">
      <c r="B70" s="89">
        <v>17</v>
      </c>
      <c r="C70" s="90" t="s">
        <v>63</v>
      </c>
      <c r="D70" s="118">
        <f t="shared" si="5"/>
        <v>8.5000000000000006E-4</v>
      </c>
      <c r="E70" s="91">
        <v>0.78380000000000005</v>
      </c>
      <c r="F70" s="92">
        <v>1.536</v>
      </c>
      <c r="G70" s="88">
        <f t="shared" si="3"/>
        <v>2.3197999999999999</v>
      </c>
      <c r="H70" s="89">
        <v>290</v>
      </c>
      <c r="I70" s="90" t="s">
        <v>64</v>
      </c>
      <c r="J70" s="74">
        <f t="shared" si="4"/>
        <v>2.8999999999999998E-2</v>
      </c>
      <c r="K70" s="89">
        <v>94</v>
      </c>
      <c r="L70" s="90" t="s">
        <v>64</v>
      </c>
      <c r="M70" s="74">
        <f t="shared" si="0"/>
        <v>9.4000000000000004E-3</v>
      </c>
      <c r="N70" s="89">
        <v>70</v>
      </c>
      <c r="O70" s="90" t="s">
        <v>64</v>
      </c>
      <c r="P70" s="74">
        <f t="shared" si="1"/>
        <v>7.000000000000001E-3</v>
      </c>
    </row>
    <row r="71" spans="2:16">
      <c r="B71" s="89">
        <v>18</v>
      </c>
      <c r="C71" s="90" t="s">
        <v>63</v>
      </c>
      <c r="D71" s="118">
        <f t="shared" si="5"/>
        <v>8.9999999999999998E-4</v>
      </c>
      <c r="E71" s="91">
        <v>0.80649999999999999</v>
      </c>
      <c r="F71" s="92">
        <v>1.516</v>
      </c>
      <c r="G71" s="88">
        <f t="shared" si="3"/>
        <v>2.3224999999999998</v>
      </c>
      <c r="H71" s="89">
        <v>307</v>
      </c>
      <c r="I71" s="90" t="s">
        <v>64</v>
      </c>
      <c r="J71" s="74">
        <f t="shared" si="4"/>
        <v>3.0699999999999998E-2</v>
      </c>
      <c r="K71" s="89">
        <v>99</v>
      </c>
      <c r="L71" s="90" t="s">
        <v>64</v>
      </c>
      <c r="M71" s="74">
        <f t="shared" si="0"/>
        <v>9.9000000000000008E-3</v>
      </c>
      <c r="N71" s="89">
        <v>73</v>
      </c>
      <c r="O71" s="90" t="s">
        <v>64</v>
      </c>
      <c r="P71" s="74">
        <f t="shared" si="1"/>
        <v>7.2999999999999992E-3</v>
      </c>
    </row>
    <row r="72" spans="2:16">
      <c r="B72" s="89">
        <v>20</v>
      </c>
      <c r="C72" s="90" t="s">
        <v>63</v>
      </c>
      <c r="D72" s="118">
        <f t="shared" si="5"/>
        <v>1E-3</v>
      </c>
      <c r="E72" s="91">
        <v>0.85009999999999997</v>
      </c>
      <c r="F72" s="92">
        <v>1.4770000000000001</v>
      </c>
      <c r="G72" s="88">
        <f t="shared" si="3"/>
        <v>2.3271000000000002</v>
      </c>
      <c r="H72" s="89">
        <v>339</v>
      </c>
      <c r="I72" s="90" t="s">
        <v>64</v>
      </c>
      <c r="J72" s="74">
        <f t="shared" si="4"/>
        <v>3.39E-2</v>
      </c>
      <c r="K72" s="89">
        <v>107</v>
      </c>
      <c r="L72" s="90" t="s">
        <v>64</v>
      </c>
      <c r="M72" s="74">
        <f t="shared" si="0"/>
        <v>1.0699999999999999E-2</v>
      </c>
      <c r="N72" s="89">
        <v>80</v>
      </c>
      <c r="O72" s="90" t="s">
        <v>64</v>
      </c>
      <c r="P72" s="74">
        <f t="shared" si="1"/>
        <v>8.0000000000000002E-3</v>
      </c>
    </row>
    <row r="73" spans="2:16">
      <c r="B73" s="89">
        <v>22.5</v>
      </c>
      <c r="C73" s="90" t="s">
        <v>63</v>
      </c>
      <c r="D73" s="118">
        <f t="shared" si="5"/>
        <v>1.1249999999999999E-3</v>
      </c>
      <c r="E73" s="91">
        <v>0.90169999999999995</v>
      </c>
      <c r="F73" s="92">
        <v>1.43</v>
      </c>
      <c r="G73" s="88">
        <f t="shared" si="3"/>
        <v>2.3316999999999997</v>
      </c>
      <c r="H73" s="89">
        <v>380</v>
      </c>
      <c r="I73" s="90" t="s">
        <v>64</v>
      </c>
      <c r="J73" s="74">
        <f t="shared" si="4"/>
        <v>3.7999999999999999E-2</v>
      </c>
      <c r="K73" s="89">
        <v>118</v>
      </c>
      <c r="L73" s="90" t="s">
        <v>64</v>
      </c>
      <c r="M73" s="74">
        <f t="shared" si="0"/>
        <v>1.18E-2</v>
      </c>
      <c r="N73" s="89">
        <v>88</v>
      </c>
      <c r="O73" s="90" t="s">
        <v>64</v>
      </c>
      <c r="P73" s="74">
        <f t="shared" si="1"/>
        <v>8.7999999999999988E-3</v>
      </c>
    </row>
    <row r="74" spans="2:16">
      <c r="B74" s="89">
        <v>25</v>
      </c>
      <c r="C74" s="90" t="s">
        <v>63</v>
      </c>
      <c r="D74" s="118">
        <f t="shared" si="5"/>
        <v>1.25E-3</v>
      </c>
      <c r="E74" s="91">
        <v>0.95050000000000001</v>
      </c>
      <c r="F74" s="92">
        <v>1.387</v>
      </c>
      <c r="G74" s="88">
        <f t="shared" si="3"/>
        <v>2.3374999999999999</v>
      </c>
      <c r="H74" s="89">
        <v>421</v>
      </c>
      <c r="I74" s="90" t="s">
        <v>64</v>
      </c>
      <c r="J74" s="74">
        <f t="shared" si="4"/>
        <v>4.2099999999999999E-2</v>
      </c>
      <c r="K74" s="89">
        <v>128</v>
      </c>
      <c r="L74" s="90" t="s">
        <v>64</v>
      </c>
      <c r="M74" s="74">
        <f t="shared" si="0"/>
        <v>1.2800000000000001E-2</v>
      </c>
      <c r="N74" s="89">
        <v>96</v>
      </c>
      <c r="O74" s="90" t="s">
        <v>64</v>
      </c>
      <c r="P74" s="74">
        <f t="shared" si="1"/>
        <v>9.6000000000000009E-3</v>
      </c>
    </row>
    <row r="75" spans="2:16">
      <c r="B75" s="89">
        <v>27.5</v>
      </c>
      <c r="C75" s="90" t="s">
        <v>63</v>
      </c>
      <c r="D75" s="118">
        <f t="shared" si="5"/>
        <v>1.3749999999999999E-3</v>
      </c>
      <c r="E75" s="91">
        <v>0.99690000000000001</v>
      </c>
      <c r="F75" s="92">
        <v>1.3460000000000001</v>
      </c>
      <c r="G75" s="88">
        <f t="shared" si="3"/>
        <v>2.3429000000000002</v>
      </c>
      <c r="H75" s="89">
        <v>461</v>
      </c>
      <c r="I75" s="90" t="s">
        <v>64</v>
      </c>
      <c r="J75" s="74">
        <f t="shared" si="4"/>
        <v>4.6100000000000002E-2</v>
      </c>
      <c r="K75" s="89">
        <v>138</v>
      </c>
      <c r="L75" s="90" t="s">
        <v>64</v>
      </c>
      <c r="M75" s="74">
        <f t="shared" si="0"/>
        <v>1.3800000000000002E-2</v>
      </c>
      <c r="N75" s="89">
        <v>103</v>
      </c>
      <c r="O75" s="90" t="s">
        <v>64</v>
      </c>
      <c r="P75" s="74">
        <f t="shared" si="1"/>
        <v>1.03E-2</v>
      </c>
    </row>
    <row r="76" spans="2:16">
      <c r="B76" s="89">
        <v>30</v>
      </c>
      <c r="C76" s="90" t="s">
        <v>63</v>
      </c>
      <c r="D76" s="118">
        <f t="shared" si="5"/>
        <v>1.5E-3</v>
      </c>
      <c r="E76" s="91">
        <v>1.0409999999999999</v>
      </c>
      <c r="F76" s="92">
        <v>1.3080000000000001</v>
      </c>
      <c r="G76" s="88">
        <f t="shared" si="3"/>
        <v>2.3490000000000002</v>
      </c>
      <c r="H76" s="89">
        <v>503</v>
      </c>
      <c r="I76" s="90" t="s">
        <v>64</v>
      </c>
      <c r="J76" s="74">
        <f t="shared" si="4"/>
        <v>5.0299999999999997E-2</v>
      </c>
      <c r="K76" s="89">
        <v>147</v>
      </c>
      <c r="L76" s="90" t="s">
        <v>64</v>
      </c>
      <c r="M76" s="74">
        <f t="shared" si="0"/>
        <v>1.47E-2</v>
      </c>
      <c r="N76" s="89">
        <v>111</v>
      </c>
      <c r="O76" s="90" t="s">
        <v>64</v>
      </c>
      <c r="P76" s="74">
        <f t="shared" si="1"/>
        <v>1.11E-2</v>
      </c>
    </row>
    <row r="77" spans="2:16">
      <c r="B77" s="89">
        <v>32.5</v>
      </c>
      <c r="C77" s="90" t="s">
        <v>63</v>
      </c>
      <c r="D77" s="118">
        <f t="shared" si="5"/>
        <v>1.6250000000000001E-3</v>
      </c>
      <c r="E77" s="91">
        <v>1.0840000000000001</v>
      </c>
      <c r="F77" s="92">
        <v>1.272</v>
      </c>
      <c r="G77" s="88">
        <f t="shared" si="3"/>
        <v>2.3559999999999999</v>
      </c>
      <c r="H77" s="89">
        <v>544</v>
      </c>
      <c r="I77" s="90" t="s">
        <v>64</v>
      </c>
      <c r="J77" s="74">
        <f t="shared" si="4"/>
        <v>5.4400000000000004E-2</v>
      </c>
      <c r="K77" s="89">
        <v>156</v>
      </c>
      <c r="L77" s="90" t="s">
        <v>64</v>
      </c>
      <c r="M77" s="74">
        <f t="shared" si="0"/>
        <v>1.5599999999999999E-2</v>
      </c>
      <c r="N77" s="89">
        <v>119</v>
      </c>
      <c r="O77" s="90" t="s">
        <v>64</v>
      </c>
      <c r="P77" s="74">
        <f t="shared" si="1"/>
        <v>1.1899999999999999E-2</v>
      </c>
    </row>
    <row r="78" spans="2:16">
      <c r="B78" s="89">
        <v>35</v>
      </c>
      <c r="C78" s="90" t="s">
        <v>63</v>
      </c>
      <c r="D78" s="118">
        <f t="shared" si="5"/>
        <v>1.7500000000000003E-3</v>
      </c>
      <c r="E78" s="91">
        <v>1.125</v>
      </c>
      <c r="F78" s="92">
        <v>1.2390000000000001</v>
      </c>
      <c r="G78" s="88">
        <f t="shared" si="3"/>
        <v>2.3639999999999999</v>
      </c>
      <c r="H78" s="89">
        <v>585</v>
      </c>
      <c r="I78" s="90" t="s">
        <v>64</v>
      </c>
      <c r="J78" s="74">
        <f t="shared" si="4"/>
        <v>5.8499999999999996E-2</v>
      </c>
      <c r="K78" s="89">
        <v>165</v>
      </c>
      <c r="L78" s="90" t="s">
        <v>64</v>
      </c>
      <c r="M78" s="74">
        <f t="shared" si="0"/>
        <v>1.6500000000000001E-2</v>
      </c>
      <c r="N78" s="89">
        <v>126</v>
      </c>
      <c r="O78" s="90" t="s">
        <v>64</v>
      </c>
      <c r="P78" s="74">
        <f t="shared" si="1"/>
        <v>1.26E-2</v>
      </c>
    </row>
    <row r="79" spans="2:16">
      <c r="B79" s="89">
        <v>37.5</v>
      </c>
      <c r="C79" s="90" t="s">
        <v>63</v>
      </c>
      <c r="D79" s="118">
        <f t="shared" si="5"/>
        <v>1.8749999999999999E-3</v>
      </c>
      <c r="E79" s="91">
        <v>1.1639999999999999</v>
      </c>
      <c r="F79" s="92">
        <v>1.2070000000000001</v>
      </c>
      <c r="G79" s="88">
        <f t="shared" si="3"/>
        <v>2.371</v>
      </c>
      <c r="H79" s="89">
        <v>626</v>
      </c>
      <c r="I79" s="90" t="s">
        <v>64</v>
      </c>
      <c r="J79" s="74">
        <f t="shared" si="4"/>
        <v>6.2600000000000003E-2</v>
      </c>
      <c r="K79" s="89">
        <v>174</v>
      </c>
      <c r="L79" s="90" t="s">
        <v>64</v>
      </c>
      <c r="M79" s="74">
        <f t="shared" si="0"/>
        <v>1.7399999999999999E-2</v>
      </c>
      <c r="N79" s="89">
        <v>134</v>
      </c>
      <c r="O79" s="90" t="s">
        <v>64</v>
      </c>
      <c r="P79" s="74">
        <f t="shared" si="1"/>
        <v>1.34E-2</v>
      </c>
    </row>
    <row r="80" spans="2:16">
      <c r="B80" s="89">
        <v>40</v>
      </c>
      <c r="C80" s="90" t="s">
        <v>63</v>
      </c>
      <c r="D80" s="118">
        <f t="shared" si="5"/>
        <v>2E-3</v>
      </c>
      <c r="E80" s="91">
        <v>1.202</v>
      </c>
      <c r="F80" s="92">
        <v>1.177</v>
      </c>
      <c r="G80" s="88">
        <f t="shared" si="3"/>
        <v>2.379</v>
      </c>
      <c r="H80" s="89">
        <v>667</v>
      </c>
      <c r="I80" s="90" t="s">
        <v>64</v>
      </c>
      <c r="J80" s="74">
        <f t="shared" si="4"/>
        <v>6.6700000000000009E-2</v>
      </c>
      <c r="K80" s="89">
        <v>183</v>
      </c>
      <c r="L80" s="90" t="s">
        <v>64</v>
      </c>
      <c r="M80" s="74">
        <f t="shared" si="0"/>
        <v>1.83E-2</v>
      </c>
      <c r="N80" s="89">
        <v>142</v>
      </c>
      <c r="O80" s="90" t="s">
        <v>64</v>
      </c>
      <c r="P80" s="74">
        <f t="shared" si="1"/>
        <v>1.4199999999999999E-2</v>
      </c>
    </row>
    <row r="81" spans="2:16">
      <c r="B81" s="89">
        <v>45</v>
      </c>
      <c r="C81" s="90" t="s">
        <v>63</v>
      </c>
      <c r="D81" s="118">
        <f t="shared" si="5"/>
        <v>2.2499999999999998E-3</v>
      </c>
      <c r="E81" s="91">
        <v>1.3460000000000001</v>
      </c>
      <c r="F81" s="92">
        <v>1.1220000000000001</v>
      </c>
      <c r="G81" s="88">
        <f t="shared" si="3"/>
        <v>2.468</v>
      </c>
      <c r="H81" s="89">
        <v>748</v>
      </c>
      <c r="I81" s="90" t="s">
        <v>64</v>
      </c>
      <c r="J81" s="74">
        <f t="shared" si="4"/>
        <v>7.4800000000000005E-2</v>
      </c>
      <c r="K81" s="89">
        <v>199</v>
      </c>
      <c r="L81" s="90" t="s">
        <v>64</v>
      </c>
      <c r="M81" s="74">
        <f t="shared" si="0"/>
        <v>1.9900000000000001E-2</v>
      </c>
      <c r="N81" s="89">
        <v>156</v>
      </c>
      <c r="O81" s="90" t="s">
        <v>64</v>
      </c>
      <c r="P81" s="74">
        <f t="shared" si="1"/>
        <v>1.5599999999999999E-2</v>
      </c>
    </row>
    <row r="82" spans="2:16">
      <c r="B82" s="89">
        <v>50</v>
      </c>
      <c r="C82" s="90" t="s">
        <v>63</v>
      </c>
      <c r="D82" s="118">
        <f t="shared" si="5"/>
        <v>2.5000000000000001E-3</v>
      </c>
      <c r="E82" s="91">
        <v>1.458</v>
      </c>
      <c r="F82" s="92">
        <v>1.073</v>
      </c>
      <c r="G82" s="88">
        <f t="shared" si="3"/>
        <v>2.5309999999999997</v>
      </c>
      <c r="H82" s="89">
        <v>827</v>
      </c>
      <c r="I82" s="90" t="s">
        <v>64</v>
      </c>
      <c r="J82" s="74">
        <f t="shared" si="4"/>
        <v>8.2699999999999996E-2</v>
      </c>
      <c r="K82" s="89">
        <v>214</v>
      </c>
      <c r="L82" s="90" t="s">
        <v>64</v>
      </c>
      <c r="M82" s="74">
        <f t="shared" si="0"/>
        <v>2.1399999999999999E-2</v>
      </c>
      <c r="N82" s="89">
        <v>171</v>
      </c>
      <c r="O82" s="90" t="s">
        <v>64</v>
      </c>
      <c r="P82" s="74">
        <f t="shared" si="1"/>
        <v>1.7100000000000001E-2</v>
      </c>
    </row>
    <row r="83" spans="2:16">
      <c r="B83" s="89">
        <v>55</v>
      </c>
      <c r="C83" s="90" t="s">
        <v>63</v>
      </c>
      <c r="D83" s="118">
        <f t="shared" si="5"/>
        <v>2.7499999999999998E-3</v>
      </c>
      <c r="E83" s="91">
        <v>1.5509999999999999</v>
      </c>
      <c r="F83" s="92">
        <v>1.0289999999999999</v>
      </c>
      <c r="G83" s="88">
        <f t="shared" si="3"/>
        <v>2.58</v>
      </c>
      <c r="H83" s="89">
        <v>905</v>
      </c>
      <c r="I83" s="90" t="s">
        <v>64</v>
      </c>
      <c r="J83" s="74">
        <f t="shared" si="4"/>
        <v>9.0499999999999997E-2</v>
      </c>
      <c r="K83" s="89">
        <v>228</v>
      </c>
      <c r="L83" s="90" t="s">
        <v>64</v>
      </c>
      <c r="M83" s="74">
        <f t="shared" si="0"/>
        <v>2.2800000000000001E-2</v>
      </c>
      <c r="N83" s="89">
        <v>184</v>
      </c>
      <c r="O83" s="90" t="s">
        <v>64</v>
      </c>
      <c r="P83" s="74">
        <f t="shared" si="1"/>
        <v>1.84E-2</v>
      </c>
    </row>
    <row r="84" spans="2:16">
      <c r="B84" s="89">
        <v>60</v>
      </c>
      <c r="C84" s="90" t="s">
        <v>63</v>
      </c>
      <c r="D84" s="118">
        <f t="shared" si="5"/>
        <v>3.0000000000000001E-3</v>
      </c>
      <c r="E84" s="91">
        <v>1.629</v>
      </c>
      <c r="F84" s="92">
        <v>0.98850000000000005</v>
      </c>
      <c r="G84" s="88">
        <f t="shared" si="3"/>
        <v>2.6175000000000002</v>
      </c>
      <c r="H84" s="89">
        <v>982</v>
      </c>
      <c r="I84" s="90" t="s">
        <v>64</v>
      </c>
      <c r="J84" s="74">
        <f t="shared" si="4"/>
        <v>9.8199999999999996E-2</v>
      </c>
      <c r="K84" s="89">
        <v>241</v>
      </c>
      <c r="L84" s="90" t="s">
        <v>64</v>
      </c>
      <c r="M84" s="74">
        <f t="shared" ref="M84:M147" si="6">K84/1000/10</f>
        <v>2.41E-2</v>
      </c>
      <c r="N84" s="89">
        <v>198</v>
      </c>
      <c r="O84" s="90" t="s">
        <v>64</v>
      </c>
      <c r="P84" s="74">
        <f t="shared" ref="P84:P147" si="7">N84/1000/10</f>
        <v>1.9800000000000002E-2</v>
      </c>
    </row>
    <row r="85" spans="2:16">
      <c r="B85" s="89">
        <v>65</v>
      </c>
      <c r="C85" s="90" t="s">
        <v>63</v>
      </c>
      <c r="D85" s="118">
        <f t="shared" si="5"/>
        <v>3.2500000000000003E-3</v>
      </c>
      <c r="E85" s="91">
        <v>1.696</v>
      </c>
      <c r="F85" s="92">
        <v>0.95189999999999997</v>
      </c>
      <c r="G85" s="88">
        <f t="shared" ref="G85:G148" si="8">E85+F85</f>
        <v>2.6478999999999999</v>
      </c>
      <c r="H85" s="89">
        <v>1058</v>
      </c>
      <c r="I85" s="90" t="s">
        <v>64</v>
      </c>
      <c r="J85" s="74">
        <f t="shared" ref="J85:J114" si="9">H85/1000/10</f>
        <v>0.10580000000000001</v>
      </c>
      <c r="K85" s="89">
        <v>254</v>
      </c>
      <c r="L85" s="90" t="s">
        <v>64</v>
      </c>
      <c r="M85" s="74">
        <f t="shared" si="6"/>
        <v>2.5399999999999999E-2</v>
      </c>
      <c r="N85" s="89">
        <v>211</v>
      </c>
      <c r="O85" s="90" t="s">
        <v>64</v>
      </c>
      <c r="P85" s="74">
        <f t="shared" si="7"/>
        <v>2.1100000000000001E-2</v>
      </c>
    </row>
    <row r="86" spans="2:16">
      <c r="B86" s="89">
        <v>70</v>
      </c>
      <c r="C86" s="90" t="s">
        <v>63</v>
      </c>
      <c r="D86" s="118">
        <f t="shared" si="5"/>
        <v>3.5000000000000005E-3</v>
      </c>
      <c r="E86" s="91">
        <v>1.7549999999999999</v>
      </c>
      <c r="F86" s="92">
        <v>0.91830000000000001</v>
      </c>
      <c r="G86" s="88">
        <f t="shared" si="8"/>
        <v>2.6732999999999998</v>
      </c>
      <c r="H86" s="89">
        <v>1133</v>
      </c>
      <c r="I86" s="90" t="s">
        <v>64</v>
      </c>
      <c r="J86" s="74">
        <f t="shared" si="9"/>
        <v>0.1133</v>
      </c>
      <c r="K86" s="89">
        <v>266</v>
      </c>
      <c r="L86" s="90" t="s">
        <v>64</v>
      </c>
      <c r="M86" s="74">
        <f t="shared" si="6"/>
        <v>2.6600000000000002E-2</v>
      </c>
      <c r="N86" s="89">
        <v>223</v>
      </c>
      <c r="O86" s="90" t="s">
        <v>64</v>
      </c>
      <c r="P86" s="74">
        <f t="shared" si="7"/>
        <v>2.23E-2</v>
      </c>
    </row>
    <row r="87" spans="2:16">
      <c r="B87" s="89">
        <v>80</v>
      </c>
      <c r="C87" s="90" t="s">
        <v>63</v>
      </c>
      <c r="D87" s="118">
        <f t="shared" si="5"/>
        <v>4.0000000000000001E-3</v>
      </c>
      <c r="E87" s="91">
        <v>1.855</v>
      </c>
      <c r="F87" s="92">
        <v>0.85880000000000001</v>
      </c>
      <c r="G87" s="88">
        <f t="shared" si="8"/>
        <v>2.7138</v>
      </c>
      <c r="H87" s="89">
        <v>1284</v>
      </c>
      <c r="I87" s="90" t="s">
        <v>64</v>
      </c>
      <c r="J87" s="74">
        <f t="shared" si="9"/>
        <v>0.12840000000000001</v>
      </c>
      <c r="K87" s="89">
        <v>289</v>
      </c>
      <c r="L87" s="90" t="s">
        <v>64</v>
      </c>
      <c r="M87" s="74">
        <f t="shared" si="6"/>
        <v>2.8899999999999999E-2</v>
      </c>
      <c r="N87" s="89">
        <v>247</v>
      </c>
      <c r="O87" s="90" t="s">
        <v>64</v>
      </c>
      <c r="P87" s="74">
        <f t="shared" si="7"/>
        <v>2.47E-2</v>
      </c>
    </row>
    <row r="88" spans="2:16">
      <c r="B88" s="89">
        <v>90</v>
      </c>
      <c r="C88" s="90" t="s">
        <v>63</v>
      </c>
      <c r="D88" s="118">
        <f t="shared" si="5"/>
        <v>4.4999999999999997E-3</v>
      </c>
      <c r="E88" s="91">
        <v>1.9379999999999999</v>
      </c>
      <c r="F88" s="92">
        <v>0.80769999999999997</v>
      </c>
      <c r="G88" s="88">
        <f t="shared" si="8"/>
        <v>2.7456999999999998</v>
      </c>
      <c r="H88" s="89">
        <v>1433</v>
      </c>
      <c r="I88" s="90" t="s">
        <v>64</v>
      </c>
      <c r="J88" s="74">
        <f t="shared" si="9"/>
        <v>0.14330000000000001</v>
      </c>
      <c r="K88" s="89">
        <v>310</v>
      </c>
      <c r="L88" s="90" t="s">
        <v>64</v>
      </c>
      <c r="M88" s="74">
        <f t="shared" si="6"/>
        <v>3.1E-2</v>
      </c>
      <c r="N88" s="89">
        <v>270</v>
      </c>
      <c r="O88" s="90" t="s">
        <v>64</v>
      </c>
      <c r="P88" s="74">
        <f t="shared" si="7"/>
        <v>2.7000000000000003E-2</v>
      </c>
    </row>
    <row r="89" spans="2:16">
      <c r="B89" s="89">
        <v>100</v>
      </c>
      <c r="C89" s="90" t="s">
        <v>63</v>
      </c>
      <c r="D89" s="118">
        <f t="shared" si="5"/>
        <v>5.0000000000000001E-3</v>
      </c>
      <c r="E89" s="91">
        <v>2.0099999999999998</v>
      </c>
      <c r="F89" s="92">
        <v>0.76319999999999999</v>
      </c>
      <c r="G89" s="88">
        <f t="shared" si="8"/>
        <v>2.7731999999999997</v>
      </c>
      <c r="H89" s="89">
        <v>1582</v>
      </c>
      <c r="I89" s="90" t="s">
        <v>64</v>
      </c>
      <c r="J89" s="74">
        <f t="shared" si="9"/>
        <v>0.15820000000000001</v>
      </c>
      <c r="K89" s="89">
        <v>331</v>
      </c>
      <c r="L89" s="90" t="s">
        <v>64</v>
      </c>
      <c r="M89" s="74">
        <f t="shared" si="6"/>
        <v>3.3100000000000004E-2</v>
      </c>
      <c r="N89" s="89">
        <v>292</v>
      </c>
      <c r="O89" s="90" t="s">
        <v>64</v>
      </c>
      <c r="P89" s="74">
        <f t="shared" si="7"/>
        <v>2.9199999999999997E-2</v>
      </c>
    </row>
    <row r="90" spans="2:16">
      <c r="B90" s="89">
        <v>110</v>
      </c>
      <c r="C90" s="90" t="s">
        <v>63</v>
      </c>
      <c r="D90" s="118">
        <f t="shared" si="5"/>
        <v>5.4999999999999997E-3</v>
      </c>
      <c r="E90" s="91">
        <v>2.0750000000000002</v>
      </c>
      <c r="F90" s="92">
        <v>0.72409999999999997</v>
      </c>
      <c r="G90" s="88">
        <f t="shared" si="8"/>
        <v>2.7991000000000001</v>
      </c>
      <c r="H90" s="89">
        <v>1729</v>
      </c>
      <c r="I90" s="90" t="s">
        <v>64</v>
      </c>
      <c r="J90" s="74">
        <f t="shared" si="9"/>
        <v>0.1729</v>
      </c>
      <c r="K90" s="89">
        <v>350</v>
      </c>
      <c r="L90" s="90" t="s">
        <v>64</v>
      </c>
      <c r="M90" s="74">
        <f t="shared" si="6"/>
        <v>3.4999999999999996E-2</v>
      </c>
      <c r="N90" s="89">
        <v>313</v>
      </c>
      <c r="O90" s="90" t="s">
        <v>64</v>
      </c>
      <c r="P90" s="74">
        <f t="shared" si="7"/>
        <v>3.1300000000000001E-2</v>
      </c>
    </row>
    <row r="91" spans="2:16">
      <c r="B91" s="89">
        <v>120</v>
      </c>
      <c r="C91" s="90" t="s">
        <v>63</v>
      </c>
      <c r="D91" s="118">
        <f t="shared" si="5"/>
        <v>6.0000000000000001E-3</v>
      </c>
      <c r="E91" s="91">
        <v>2.137</v>
      </c>
      <c r="F91" s="92">
        <v>0.6895</v>
      </c>
      <c r="G91" s="88">
        <f t="shared" si="8"/>
        <v>2.8265000000000002</v>
      </c>
      <c r="H91" s="89">
        <v>1876</v>
      </c>
      <c r="I91" s="90" t="s">
        <v>64</v>
      </c>
      <c r="J91" s="74">
        <f t="shared" si="9"/>
        <v>0.18759999999999999</v>
      </c>
      <c r="K91" s="89">
        <v>368</v>
      </c>
      <c r="L91" s="90" t="s">
        <v>64</v>
      </c>
      <c r="M91" s="74">
        <f t="shared" si="6"/>
        <v>3.6799999999999999E-2</v>
      </c>
      <c r="N91" s="89">
        <v>334</v>
      </c>
      <c r="O91" s="90" t="s">
        <v>64</v>
      </c>
      <c r="P91" s="74">
        <f t="shared" si="7"/>
        <v>3.3399999999999999E-2</v>
      </c>
    </row>
    <row r="92" spans="2:16">
      <c r="B92" s="89">
        <v>130</v>
      </c>
      <c r="C92" s="90" t="s">
        <v>63</v>
      </c>
      <c r="D92" s="118">
        <f t="shared" si="5"/>
        <v>6.5000000000000006E-3</v>
      </c>
      <c r="E92" s="91">
        <v>2.1960000000000002</v>
      </c>
      <c r="F92" s="92">
        <v>0.65849999999999997</v>
      </c>
      <c r="G92" s="88">
        <f t="shared" si="8"/>
        <v>2.8545000000000003</v>
      </c>
      <c r="H92" s="89">
        <v>2022</v>
      </c>
      <c r="I92" s="90" t="s">
        <v>64</v>
      </c>
      <c r="J92" s="74">
        <f t="shared" si="9"/>
        <v>0.20219999999999999</v>
      </c>
      <c r="K92" s="89">
        <v>385</v>
      </c>
      <c r="L92" s="90" t="s">
        <v>64</v>
      </c>
      <c r="M92" s="74">
        <f t="shared" si="6"/>
        <v>3.85E-2</v>
      </c>
      <c r="N92" s="89">
        <v>354</v>
      </c>
      <c r="O92" s="90" t="s">
        <v>64</v>
      </c>
      <c r="P92" s="74">
        <f t="shared" si="7"/>
        <v>3.5400000000000001E-2</v>
      </c>
    </row>
    <row r="93" spans="2:16">
      <c r="B93" s="89">
        <v>140</v>
      </c>
      <c r="C93" s="90" t="s">
        <v>63</v>
      </c>
      <c r="D93" s="118">
        <f t="shared" si="5"/>
        <v>7.000000000000001E-3</v>
      </c>
      <c r="E93" s="91">
        <v>2.2530000000000001</v>
      </c>
      <c r="F93" s="92">
        <v>0.63049999999999995</v>
      </c>
      <c r="G93" s="88">
        <f t="shared" si="8"/>
        <v>2.8835000000000002</v>
      </c>
      <c r="H93" s="89">
        <v>2168</v>
      </c>
      <c r="I93" s="90" t="s">
        <v>64</v>
      </c>
      <c r="J93" s="74">
        <f t="shared" si="9"/>
        <v>0.21680000000000002</v>
      </c>
      <c r="K93" s="89">
        <v>401</v>
      </c>
      <c r="L93" s="90" t="s">
        <v>64</v>
      </c>
      <c r="M93" s="74">
        <f t="shared" si="6"/>
        <v>4.0100000000000004E-2</v>
      </c>
      <c r="N93" s="89">
        <v>373</v>
      </c>
      <c r="O93" s="90" t="s">
        <v>64</v>
      </c>
      <c r="P93" s="74">
        <f t="shared" si="7"/>
        <v>3.73E-2</v>
      </c>
    </row>
    <row r="94" spans="2:16">
      <c r="B94" s="89">
        <v>150</v>
      </c>
      <c r="C94" s="90" t="s">
        <v>63</v>
      </c>
      <c r="D94" s="118">
        <f t="shared" si="5"/>
        <v>7.4999999999999997E-3</v>
      </c>
      <c r="E94" s="91">
        <v>2.3090000000000002</v>
      </c>
      <c r="F94" s="92">
        <v>0.60519999999999996</v>
      </c>
      <c r="G94" s="88">
        <f t="shared" si="8"/>
        <v>2.9142000000000001</v>
      </c>
      <c r="H94" s="89">
        <v>2312</v>
      </c>
      <c r="I94" s="90" t="s">
        <v>64</v>
      </c>
      <c r="J94" s="74">
        <f t="shared" si="9"/>
        <v>0.23119999999999999</v>
      </c>
      <c r="K94" s="89">
        <v>417</v>
      </c>
      <c r="L94" s="90" t="s">
        <v>64</v>
      </c>
      <c r="M94" s="74">
        <f t="shared" si="6"/>
        <v>4.1700000000000001E-2</v>
      </c>
      <c r="N94" s="89">
        <v>392</v>
      </c>
      <c r="O94" s="90" t="s">
        <v>64</v>
      </c>
      <c r="P94" s="74">
        <f t="shared" si="7"/>
        <v>3.9199999999999999E-2</v>
      </c>
    </row>
    <row r="95" spans="2:16">
      <c r="B95" s="89">
        <v>160</v>
      </c>
      <c r="C95" s="90" t="s">
        <v>63</v>
      </c>
      <c r="D95" s="118">
        <f t="shared" si="5"/>
        <v>8.0000000000000002E-3</v>
      </c>
      <c r="E95" s="91">
        <v>2.3650000000000002</v>
      </c>
      <c r="F95" s="92">
        <v>0.58220000000000005</v>
      </c>
      <c r="G95" s="88">
        <f t="shared" si="8"/>
        <v>2.9472000000000005</v>
      </c>
      <c r="H95" s="89">
        <v>2454</v>
      </c>
      <c r="I95" s="90" t="s">
        <v>64</v>
      </c>
      <c r="J95" s="74">
        <f t="shared" si="9"/>
        <v>0.24540000000000001</v>
      </c>
      <c r="K95" s="89">
        <v>432</v>
      </c>
      <c r="L95" s="90" t="s">
        <v>64</v>
      </c>
      <c r="M95" s="74">
        <f t="shared" si="6"/>
        <v>4.3200000000000002E-2</v>
      </c>
      <c r="N95" s="89">
        <v>410</v>
      </c>
      <c r="O95" s="90" t="s">
        <v>64</v>
      </c>
      <c r="P95" s="74">
        <f t="shared" si="7"/>
        <v>4.0999999999999995E-2</v>
      </c>
    </row>
    <row r="96" spans="2:16">
      <c r="B96" s="89">
        <v>170</v>
      </c>
      <c r="C96" s="90" t="s">
        <v>63</v>
      </c>
      <c r="D96" s="118">
        <f t="shared" si="5"/>
        <v>8.5000000000000006E-3</v>
      </c>
      <c r="E96" s="91">
        <v>2.419</v>
      </c>
      <c r="F96" s="92">
        <v>0.56110000000000004</v>
      </c>
      <c r="G96" s="88">
        <f t="shared" si="8"/>
        <v>2.9801000000000002</v>
      </c>
      <c r="H96" s="89">
        <v>2596</v>
      </c>
      <c r="I96" s="90" t="s">
        <v>64</v>
      </c>
      <c r="J96" s="74">
        <f t="shared" si="9"/>
        <v>0.2596</v>
      </c>
      <c r="K96" s="89">
        <v>446</v>
      </c>
      <c r="L96" s="90" t="s">
        <v>64</v>
      </c>
      <c r="M96" s="74">
        <f t="shared" si="6"/>
        <v>4.4600000000000001E-2</v>
      </c>
      <c r="N96" s="89">
        <v>427</v>
      </c>
      <c r="O96" s="90" t="s">
        <v>64</v>
      </c>
      <c r="P96" s="74">
        <f t="shared" si="7"/>
        <v>4.2700000000000002E-2</v>
      </c>
    </row>
    <row r="97" spans="2:16">
      <c r="B97" s="89">
        <v>180</v>
      </c>
      <c r="C97" s="90" t="s">
        <v>63</v>
      </c>
      <c r="D97" s="118">
        <f t="shared" si="5"/>
        <v>8.9999999999999993E-3</v>
      </c>
      <c r="E97" s="91">
        <v>2.4729999999999999</v>
      </c>
      <c r="F97" s="92">
        <v>0.54159999999999997</v>
      </c>
      <c r="G97" s="88">
        <f t="shared" si="8"/>
        <v>3.0145999999999997</v>
      </c>
      <c r="H97" s="89">
        <v>2736</v>
      </c>
      <c r="I97" s="90" t="s">
        <v>64</v>
      </c>
      <c r="J97" s="74">
        <f t="shared" si="9"/>
        <v>0.27360000000000001</v>
      </c>
      <c r="K97" s="89">
        <v>460</v>
      </c>
      <c r="L97" s="90" t="s">
        <v>64</v>
      </c>
      <c r="M97" s="74">
        <f t="shared" si="6"/>
        <v>4.5999999999999999E-2</v>
      </c>
      <c r="N97" s="89">
        <v>444</v>
      </c>
      <c r="O97" s="90" t="s">
        <v>64</v>
      </c>
      <c r="P97" s="74">
        <f t="shared" si="7"/>
        <v>4.4400000000000002E-2</v>
      </c>
    </row>
    <row r="98" spans="2:16">
      <c r="B98" s="89">
        <v>200</v>
      </c>
      <c r="C98" s="90" t="s">
        <v>63</v>
      </c>
      <c r="D98" s="118">
        <f t="shared" si="5"/>
        <v>0.01</v>
      </c>
      <c r="E98" s="91">
        <v>2.58</v>
      </c>
      <c r="F98" s="92">
        <v>0.5071</v>
      </c>
      <c r="G98" s="88">
        <f t="shared" si="8"/>
        <v>3.0871</v>
      </c>
      <c r="H98" s="89">
        <v>3013</v>
      </c>
      <c r="I98" s="90" t="s">
        <v>64</v>
      </c>
      <c r="J98" s="74">
        <f t="shared" si="9"/>
        <v>0.30130000000000001</v>
      </c>
      <c r="K98" s="89">
        <v>486</v>
      </c>
      <c r="L98" s="90" t="s">
        <v>64</v>
      </c>
      <c r="M98" s="74">
        <f t="shared" si="6"/>
        <v>4.8599999999999997E-2</v>
      </c>
      <c r="N98" s="89">
        <v>477</v>
      </c>
      <c r="O98" s="90" t="s">
        <v>64</v>
      </c>
      <c r="P98" s="74">
        <f t="shared" si="7"/>
        <v>4.7699999999999999E-2</v>
      </c>
    </row>
    <row r="99" spans="2:16">
      <c r="B99" s="89">
        <v>225</v>
      </c>
      <c r="C99" s="90" t="s">
        <v>63</v>
      </c>
      <c r="D99" s="118">
        <f t="shared" si="5"/>
        <v>1.125E-2</v>
      </c>
      <c r="E99" s="91">
        <v>2.7090000000000001</v>
      </c>
      <c r="F99" s="92">
        <v>0.47039999999999998</v>
      </c>
      <c r="G99" s="88">
        <f t="shared" si="8"/>
        <v>3.1794000000000002</v>
      </c>
      <c r="H99" s="89">
        <v>3350</v>
      </c>
      <c r="I99" s="90" t="s">
        <v>64</v>
      </c>
      <c r="J99" s="74">
        <f t="shared" si="9"/>
        <v>0.33500000000000002</v>
      </c>
      <c r="K99" s="89">
        <v>516</v>
      </c>
      <c r="L99" s="90" t="s">
        <v>64</v>
      </c>
      <c r="M99" s="74">
        <f t="shared" si="6"/>
        <v>5.16E-2</v>
      </c>
      <c r="N99" s="89">
        <v>515</v>
      </c>
      <c r="O99" s="90" t="s">
        <v>64</v>
      </c>
      <c r="P99" s="74">
        <f t="shared" si="7"/>
        <v>5.1500000000000004E-2</v>
      </c>
    </row>
    <row r="100" spans="2:16">
      <c r="B100" s="89">
        <v>250</v>
      </c>
      <c r="C100" s="90" t="s">
        <v>63</v>
      </c>
      <c r="D100" s="118">
        <f t="shared" si="5"/>
        <v>1.2500000000000001E-2</v>
      </c>
      <c r="E100" s="91">
        <v>2.8359999999999999</v>
      </c>
      <c r="F100" s="92">
        <v>0.43940000000000001</v>
      </c>
      <c r="G100" s="88">
        <f t="shared" si="8"/>
        <v>3.2753999999999999</v>
      </c>
      <c r="H100" s="89">
        <v>3679</v>
      </c>
      <c r="I100" s="90" t="s">
        <v>64</v>
      </c>
      <c r="J100" s="74">
        <f t="shared" si="9"/>
        <v>0.3679</v>
      </c>
      <c r="K100" s="89">
        <v>543</v>
      </c>
      <c r="L100" s="90" t="s">
        <v>64</v>
      </c>
      <c r="M100" s="74">
        <f t="shared" si="6"/>
        <v>5.4300000000000001E-2</v>
      </c>
      <c r="N100" s="89">
        <v>551</v>
      </c>
      <c r="O100" s="90" t="s">
        <v>64</v>
      </c>
      <c r="P100" s="74">
        <f t="shared" si="7"/>
        <v>5.5100000000000003E-2</v>
      </c>
    </row>
    <row r="101" spans="2:16">
      <c r="B101" s="89">
        <v>275</v>
      </c>
      <c r="C101" s="90" t="s">
        <v>63</v>
      </c>
      <c r="D101" s="118">
        <f t="shared" si="5"/>
        <v>1.3750000000000002E-2</v>
      </c>
      <c r="E101" s="91">
        <v>2.9590000000000001</v>
      </c>
      <c r="F101" s="92">
        <v>0.41260000000000002</v>
      </c>
      <c r="G101" s="88">
        <f t="shared" si="8"/>
        <v>3.3715999999999999</v>
      </c>
      <c r="H101" s="89">
        <v>4000</v>
      </c>
      <c r="I101" s="90" t="s">
        <v>64</v>
      </c>
      <c r="J101" s="74">
        <f t="shared" si="9"/>
        <v>0.4</v>
      </c>
      <c r="K101" s="89">
        <v>567</v>
      </c>
      <c r="L101" s="90" t="s">
        <v>64</v>
      </c>
      <c r="M101" s="74">
        <f t="shared" si="6"/>
        <v>5.6699999999999993E-2</v>
      </c>
      <c r="N101" s="89">
        <v>585</v>
      </c>
      <c r="O101" s="90" t="s">
        <v>64</v>
      </c>
      <c r="P101" s="74">
        <f t="shared" si="7"/>
        <v>5.8499999999999996E-2</v>
      </c>
    </row>
    <row r="102" spans="2:16">
      <c r="B102" s="89">
        <v>300</v>
      </c>
      <c r="C102" s="90" t="s">
        <v>63</v>
      </c>
      <c r="D102" s="118">
        <f t="shared" ref="D102:D114" si="10">B102/1000/$C$5</f>
        <v>1.4999999999999999E-2</v>
      </c>
      <c r="E102" s="91">
        <v>3.0819999999999999</v>
      </c>
      <c r="F102" s="92">
        <v>0.38940000000000002</v>
      </c>
      <c r="G102" s="88">
        <f t="shared" si="8"/>
        <v>3.4714</v>
      </c>
      <c r="H102" s="89">
        <v>4312</v>
      </c>
      <c r="I102" s="90" t="s">
        <v>64</v>
      </c>
      <c r="J102" s="74">
        <f t="shared" si="9"/>
        <v>0.43120000000000003</v>
      </c>
      <c r="K102" s="89">
        <v>590</v>
      </c>
      <c r="L102" s="90" t="s">
        <v>64</v>
      </c>
      <c r="M102" s="74">
        <f t="shared" si="6"/>
        <v>5.8999999999999997E-2</v>
      </c>
      <c r="N102" s="89">
        <v>617</v>
      </c>
      <c r="O102" s="90" t="s">
        <v>64</v>
      </c>
      <c r="P102" s="74">
        <f t="shared" si="7"/>
        <v>6.1699999999999998E-2</v>
      </c>
    </row>
    <row r="103" spans="2:16">
      <c r="B103" s="89">
        <v>325</v>
      </c>
      <c r="C103" s="90" t="s">
        <v>63</v>
      </c>
      <c r="D103" s="118">
        <f t="shared" si="10"/>
        <v>1.6250000000000001E-2</v>
      </c>
      <c r="E103" s="91">
        <v>3.2029999999999998</v>
      </c>
      <c r="F103" s="92">
        <v>0.36890000000000001</v>
      </c>
      <c r="G103" s="88">
        <f t="shared" si="8"/>
        <v>3.5718999999999999</v>
      </c>
      <c r="H103" s="89">
        <v>4616</v>
      </c>
      <c r="I103" s="90" t="s">
        <v>64</v>
      </c>
      <c r="J103" s="74">
        <f t="shared" si="9"/>
        <v>0.46159999999999995</v>
      </c>
      <c r="K103" s="89">
        <v>610</v>
      </c>
      <c r="L103" s="90" t="s">
        <v>64</v>
      </c>
      <c r="M103" s="74">
        <f t="shared" si="6"/>
        <v>6.0999999999999999E-2</v>
      </c>
      <c r="N103" s="89">
        <v>646</v>
      </c>
      <c r="O103" s="90" t="s">
        <v>64</v>
      </c>
      <c r="P103" s="74">
        <f t="shared" si="7"/>
        <v>6.4600000000000005E-2</v>
      </c>
    </row>
    <row r="104" spans="2:16">
      <c r="B104" s="89">
        <v>350</v>
      </c>
      <c r="C104" s="90" t="s">
        <v>63</v>
      </c>
      <c r="D104" s="118">
        <f t="shared" si="10"/>
        <v>1.7499999999999998E-2</v>
      </c>
      <c r="E104" s="91">
        <v>3.3239999999999998</v>
      </c>
      <c r="F104" s="92">
        <v>0.35070000000000001</v>
      </c>
      <c r="G104" s="88">
        <f t="shared" si="8"/>
        <v>3.6746999999999996</v>
      </c>
      <c r="H104" s="89">
        <v>4913</v>
      </c>
      <c r="I104" s="90" t="s">
        <v>64</v>
      </c>
      <c r="J104" s="74">
        <f t="shared" si="9"/>
        <v>0.49130000000000001</v>
      </c>
      <c r="K104" s="89">
        <v>629</v>
      </c>
      <c r="L104" s="90" t="s">
        <v>64</v>
      </c>
      <c r="M104" s="74">
        <f t="shared" si="6"/>
        <v>6.2899999999999998E-2</v>
      </c>
      <c r="N104" s="89">
        <v>674</v>
      </c>
      <c r="O104" s="90" t="s">
        <v>64</v>
      </c>
      <c r="P104" s="74">
        <f t="shared" si="7"/>
        <v>6.7400000000000002E-2</v>
      </c>
    </row>
    <row r="105" spans="2:16">
      <c r="B105" s="89">
        <v>375</v>
      </c>
      <c r="C105" s="90" t="s">
        <v>63</v>
      </c>
      <c r="D105" s="118">
        <f t="shared" si="10"/>
        <v>1.8749999999999999E-2</v>
      </c>
      <c r="E105" s="91">
        <v>3.4449999999999998</v>
      </c>
      <c r="F105" s="92">
        <v>0.33450000000000002</v>
      </c>
      <c r="G105" s="88">
        <f t="shared" si="8"/>
        <v>3.7794999999999996</v>
      </c>
      <c r="H105" s="89">
        <v>5201</v>
      </c>
      <c r="I105" s="90" t="s">
        <v>64</v>
      </c>
      <c r="J105" s="74">
        <f t="shared" si="9"/>
        <v>0.52010000000000001</v>
      </c>
      <c r="K105" s="89">
        <v>646</v>
      </c>
      <c r="L105" s="90" t="s">
        <v>64</v>
      </c>
      <c r="M105" s="74">
        <f t="shared" si="6"/>
        <v>6.4600000000000005E-2</v>
      </c>
      <c r="N105" s="89">
        <v>701</v>
      </c>
      <c r="O105" s="90" t="s">
        <v>64</v>
      </c>
      <c r="P105" s="74">
        <f t="shared" si="7"/>
        <v>7.0099999999999996E-2</v>
      </c>
    </row>
    <row r="106" spans="2:16">
      <c r="B106" s="89">
        <v>400</v>
      </c>
      <c r="C106" s="90" t="s">
        <v>63</v>
      </c>
      <c r="D106" s="118">
        <f t="shared" si="10"/>
        <v>0.02</v>
      </c>
      <c r="E106" s="91">
        <v>3.5659999999999998</v>
      </c>
      <c r="F106" s="92">
        <v>0.31979999999999997</v>
      </c>
      <c r="G106" s="88">
        <f t="shared" si="8"/>
        <v>3.8857999999999997</v>
      </c>
      <c r="H106" s="89">
        <v>5482</v>
      </c>
      <c r="I106" s="90" t="s">
        <v>64</v>
      </c>
      <c r="J106" s="74">
        <f t="shared" si="9"/>
        <v>0.54820000000000002</v>
      </c>
      <c r="K106" s="89">
        <v>662</v>
      </c>
      <c r="L106" s="90" t="s">
        <v>64</v>
      </c>
      <c r="M106" s="74">
        <f t="shared" si="6"/>
        <v>6.6200000000000009E-2</v>
      </c>
      <c r="N106" s="89">
        <v>725</v>
      </c>
      <c r="O106" s="90" t="s">
        <v>64</v>
      </c>
      <c r="P106" s="74">
        <f t="shared" si="7"/>
        <v>7.2499999999999995E-2</v>
      </c>
    </row>
    <row r="107" spans="2:16">
      <c r="B107" s="89">
        <v>450</v>
      </c>
      <c r="C107" s="90" t="s">
        <v>63</v>
      </c>
      <c r="D107" s="74">
        <f t="shared" si="10"/>
        <v>2.2499999999999999E-2</v>
      </c>
      <c r="E107" s="91">
        <v>3.8069999999999999</v>
      </c>
      <c r="F107" s="92">
        <v>0.29449999999999998</v>
      </c>
      <c r="G107" s="88">
        <f t="shared" si="8"/>
        <v>4.1014999999999997</v>
      </c>
      <c r="H107" s="89">
        <v>6023</v>
      </c>
      <c r="I107" s="90" t="s">
        <v>64</v>
      </c>
      <c r="J107" s="74">
        <f t="shared" si="9"/>
        <v>0.60229999999999995</v>
      </c>
      <c r="K107" s="89">
        <v>693</v>
      </c>
      <c r="L107" s="90" t="s">
        <v>64</v>
      </c>
      <c r="M107" s="74">
        <f t="shared" si="6"/>
        <v>6.93E-2</v>
      </c>
      <c r="N107" s="89">
        <v>771</v>
      </c>
      <c r="O107" s="90" t="s">
        <v>64</v>
      </c>
      <c r="P107" s="74">
        <f t="shared" si="7"/>
        <v>7.7100000000000002E-2</v>
      </c>
    </row>
    <row r="108" spans="2:16">
      <c r="B108" s="89">
        <v>500</v>
      </c>
      <c r="C108" s="90" t="s">
        <v>63</v>
      </c>
      <c r="D108" s="74">
        <f t="shared" si="10"/>
        <v>2.5000000000000001E-2</v>
      </c>
      <c r="E108" s="91">
        <v>4.0449999999999999</v>
      </c>
      <c r="F108" s="92">
        <v>0.27329999999999999</v>
      </c>
      <c r="G108" s="88">
        <f t="shared" si="8"/>
        <v>4.3182999999999998</v>
      </c>
      <c r="H108" s="89">
        <v>6537</v>
      </c>
      <c r="I108" s="90" t="s">
        <v>64</v>
      </c>
      <c r="J108" s="74">
        <f t="shared" si="9"/>
        <v>0.65369999999999995</v>
      </c>
      <c r="K108" s="89">
        <v>719</v>
      </c>
      <c r="L108" s="90" t="s">
        <v>64</v>
      </c>
      <c r="M108" s="74">
        <f t="shared" si="6"/>
        <v>7.1899999999999992E-2</v>
      </c>
      <c r="N108" s="89">
        <v>812</v>
      </c>
      <c r="O108" s="90" t="s">
        <v>64</v>
      </c>
      <c r="P108" s="74">
        <f t="shared" si="7"/>
        <v>8.1200000000000008E-2</v>
      </c>
    </row>
    <row r="109" spans="2:16">
      <c r="B109" s="89">
        <v>550</v>
      </c>
      <c r="C109" s="90" t="s">
        <v>63</v>
      </c>
      <c r="D109" s="74">
        <f t="shared" si="10"/>
        <v>2.7500000000000004E-2</v>
      </c>
      <c r="E109" s="91">
        <v>4.2770000000000001</v>
      </c>
      <c r="F109" s="92">
        <v>0.25519999999999998</v>
      </c>
      <c r="G109" s="88">
        <f t="shared" si="8"/>
        <v>4.5322000000000005</v>
      </c>
      <c r="H109" s="89">
        <v>7027</v>
      </c>
      <c r="I109" s="90" t="s">
        <v>64</v>
      </c>
      <c r="J109" s="74">
        <f t="shared" si="9"/>
        <v>0.70269999999999999</v>
      </c>
      <c r="K109" s="89">
        <v>742</v>
      </c>
      <c r="L109" s="90" t="s">
        <v>64</v>
      </c>
      <c r="M109" s="74">
        <f t="shared" si="6"/>
        <v>7.4200000000000002E-2</v>
      </c>
      <c r="N109" s="89">
        <v>849</v>
      </c>
      <c r="O109" s="90" t="s">
        <v>64</v>
      </c>
      <c r="P109" s="74">
        <f t="shared" si="7"/>
        <v>8.4900000000000003E-2</v>
      </c>
    </row>
    <row r="110" spans="2:16">
      <c r="B110" s="89">
        <v>600</v>
      </c>
      <c r="C110" s="90" t="s">
        <v>63</v>
      </c>
      <c r="D110" s="74">
        <f t="shared" si="10"/>
        <v>0.03</v>
      </c>
      <c r="E110" s="91">
        <v>4.5019999999999998</v>
      </c>
      <c r="F110" s="92">
        <v>0.2397</v>
      </c>
      <c r="G110" s="88">
        <f t="shared" si="8"/>
        <v>4.7416999999999998</v>
      </c>
      <c r="H110" s="89">
        <v>7496</v>
      </c>
      <c r="I110" s="90" t="s">
        <v>64</v>
      </c>
      <c r="J110" s="76">
        <f t="shared" si="9"/>
        <v>0.74960000000000004</v>
      </c>
      <c r="K110" s="89">
        <v>762</v>
      </c>
      <c r="L110" s="90" t="s">
        <v>64</v>
      </c>
      <c r="M110" s="74">
        <f t="shared" si="6"/>
        <v>7.6200000000000004E-2</v>
      </c>
      <c r="N110" s="89">
        <v>883</v>
      </c>
      <c r="O110" s="90" t="s">
        <v>64</v>
      </c>
      <c r="P110" s="74">
        <f t="shared" si="7"/>
        <v>8.8300000000000003E-2</v>
      </c>
    </row>
    <row r="111" spans="2:16">
      <c r="B111" s="89">
        <v>650</v>
      </c>
      <c r="C111" s="90" t="s">
        <v>63</v>
      </c>
      <c r="D111" s="74">
        <f t="shared" si="10"/>
        <v>3.2500000000000001E-2</v>
      </c>
      <c r="E111" s="91">
        <v>4.72</v>
      </c>
      <c r="F111" s="92">
        <v>0.2261</v>
      </c>
      <c r="G111" s="88">
        <f t="shared" si="8"/>
        <v>4.9460999999999995</v>
      </c>
      <c r="H111" s="89">
        <v>7945</v>
      </c>
      <c r="I111" s="90" t="s">
        <v>64</v>
      </c>
      <c r="J111" s="76">
        <f t="shared" si="9"/>
        <v>0.79449999999999998</v>
      </c>
      <c r="K111" s="89">
        <v>780</v>
      </c>
      <c r="L111" s="90" t="s">
        <v>64</v>
      </c>
      <c r="M111" s="74">
        <f t="shared" si="6"/>
        <v>7.8E-2</v>
      </c>
      <c r="N111" s="89">
        <v>913</v>
      </c>
      <c r="O111" s="90" t="s">
        <v>64</v>
      </c>
      <c r="P111" s="74">
        <f t="shared" si="7"/>
        <v>9.1300000000000006E-2</v>
      </c>
    </row>
    <row r="112" spans="2:16">
      <c r="B112" s="89">
        <v>700</v>
      </c>
      <c r="C112" s="90" t="s">
        <v>63</v>
      </c>
      <c r="D112" s="74">
        <f t="shared" si="10"/>
        <v>3.4999999999999996E-2</v>
      </c>
      <c r="E112" s="91">
        <v>4.93</v>
      </c>
      <c r="F112" s="92">
        <v>0.21410000000000001</v>
      </c>
      <c r="G112" s="88">
        <f t="shared" si="8"/>
        <v>5.1440999999999999</v>
      </c>
      <c r="H112" s="89">
        <v>8377</v>
      </c>
      <c r="I112" s="90" t="s">
        <v>64</v>
      </c>
      <c r="J112" s="76">
        <f t="shared" si="9"/>
        <v>0.83770000000000011</v>
      </c>
      <c r="K112" s="89">
        <v>796</v>
      </c>
      <c r="L112" s="90" t="s">
        <v>64</v>
      </c>
      <c r="M112" s="74">
        <f t="shared" si="6"/>
        <v>7.9600000000000004E-2</v>
      </c>
      <c r="N112" s="89">
        <v>941</v>
      </c>
      <c r="O112" s="90" t="s">
        <v>64</v>
      </c>
      <c r="P112" s="74">
        <f t="shared" si="7"/>
        <v>9.4099999999999989E-2</v>
      </c>
    </row>
    <row r="113" spans="1:16">
      <c r="B113" s="89">
        <v>800</v>
      </c>
      <c r="C113" s="90" t="s">
        <v>63</v>
      </c>
      <c r="D113" s="74">
        <f t="shared" si="10"/>
        <v>0.04</v>
      </c>
      <c r="E113" s="91">
        <v>5.3280000000000003</v>
      </c>
      <c r="F113" s="92">
        <v>0.19400000000000001</v>
      </c>
      <c r="G113" s="88">
        <f t="shared" si="8"/>
        <v>5.5220000000000002</v>
      </c>
      <c r="H113" s="89">
        <v>9196</v>
      </c>
      <c r="I113" s="90" t="s">
        <v>64</v>
      </c>
      <c r="J113" s="76">
        <f t="shared" si="9"/>
        <v>0.91959999999999997</v>
      </c>
      <c r="K113" s="89">
        <v>827</v>
      </c>
      <c r="L113" s="90" t="s">
        <v>64</v>
      </c>
      <c r="M113" s="74">
        <f t="shared" si="6"/>
        <v>8.2699999999999996E-2</v>
      </c>
      <c r="N113" s="89">
        <v>991</v>
      </c>
      <c r="O113" s="90" t="s">
        <v>64</v>
      </c>
      <c r="P113" s="74">
        <f t="shared" si="7"/>
        <v>9.9099999999999994E-2</v>
      </c>
    </row>
    <row r="114" spans="1:16">
      <c r="B114" s="89">
        <v>900</v>
      </c>
      <c r="C114" s="90" t="s">
        <v>63</v>
      </c>
      <c r="D114" s="74">
        <f t="shared" si="10"/>
        <v>4.4999999999999998E-2</v>
      </c>
      <c r="E114" s="91">
        <v>5.6970000000000001</v>
      </c>
      <c r="F114" s="92">
        <v>0.17760000000000001</v>
      </c>
      <c r="G114" s="88">
        <f t="shared" si="8"/>
        <v>5.8746</v>
      </c>
      <c r="H114" s="89">
        <v>9964</v>
      </c>
      <c r="I114" s="90" t="s">
        <v>64</v>
      </c>
      <c r="J114" s="76">
        <f t="shared" si="9"/>
        <v>0.99640000000000006</v>
      </c>
      <c r="K114" s="89">
        <v>854</v>
      </c>
      <c r="L114" s="90" t="s">
        <v>64</v>
      </c>
      <c r="M114" s="74">
        <f t="shared" si="6"/>
        <v>8.5400000000000004E-2</v>
      </c>
      <c r="N114" s="89">
        <v>1034</v>
      </c>
      <c r="O114" s="90" t="s">
        <v>64</v>
      </c>
      <c r="P114" s="74">
        <f t="shared" si="7"/>
        <v>0.10340000000000001</v>
      </c>
    </row>
    <row r="115" spans="1:16">
      <c r="B115" s="89">
        <v>1</v>
      </c>
      <c r="C115" s="93" t="s">
        <v>65</v>
      </c>
      <c r="D115" s="74">
        <f t="shared" ref="D115:D178" si="11">B115/$C$5</f>
        <v>0.05</v>
      </c>
      <c r="E115" s="91">
        <v>6.0389999999999997</v>
      </c>
      <c r="F115" s="92">
        <v>0.16400000000000001</v>
      </c>
      <c r="G115" s="88">
        <f t="shared" si="8"/>
        <v>6.2029999999999994</v>
      </c>
      <c r="H115" s="89">
        <v>1.07</v>
      </c>
      <c r="I115" s="93" t="s">
        <v>66</v>
      </c>
      <c r="J115" s="76">
        <f t="shared" ref="J115:J173" si="12">H115</f>
        <v>1.07</v>
      </c>
      <c r="K115" s="89">
        <v>876</v>
      </c>
      <c r="L115" s="90" t="s">
        <v>64</v>
      </c>
      <c r="M115" s="74">
        <f t="shared" si="6"/>
        <v>8.7599999999999997E-2</v>
      </c>
      <c r="N115" s="89">
        <v>1072</v>
      </c>
      <c r="O115" s="90" t="s">
        <v>64</v>
      </c>
      <c r="P115" s="74">
        <f t="shared" si="7"/>
        <v>0.1072</v>
      </c>
    </row>
    <row r="116" spans="1:16">
      <c r="B116" s="89">
        <v>1.1000000000000001</v>
      </c>
      <c r="C116" s="90" t="s">
        <v>65</v>
      </c>
      <c r="D116" s="74">
        <f t="shared" si="11"/>
        <v>5.5000000000000007E-2</v>
      </c>
      <c r="E116" s="91">
        <v>6.3579999999999997</v>
      </c>
      <c r="F116" s="92">
        <v>0.1525</v>
      </c>
      <c r="G116" s="88">
        <f t="shared" si="8"/>
        <v>6.5104999999999995</v>
      </c>
      <c r="H116" s="89">
        <v>1.1399999999999999</v>
      </c>
      <c r="I116" s="90" t="s">
        <v>66</v>
      </c>
      <c r="J116" s="76">
        <f t="shared" si="12"/>
        <v>1.1399999999999999</v>
      </c>
      <c r="K116" s="89">
        <v>895</v>
      </c>
      <c r="L116" s="90" t="s">
        <v>64</v>
      </c>
      <c r="M116" s="74">
        <f t="shared" si="6"/>
        <v>8.9499999999999996E-2</v>
      </c>
      <c r="N116" s="89">
        <v>1105</v>
      </c>
      <c r="O116" s="90" t="s">
        <v>64</v>
      </c>
      <c r="P116" s="74">
        <f t="shared" si="7"/>
        <v>0.1105</v>
      </c>
    </row>
    <row r="117" spans="1:16">
      <c r="B117" s="89">
        <v>1.2</v>
      </c>
      <c r="C117" s="90" t="s">
        <v>65</v>
      </c>
      <c r="D117" s="74">
        <f t="shared" si="11"/>
        <v>0.06</v>
      </c>
      <c r="E117" s="91">
        <v>6.6559999999999997</v>
      </c>
      <c r="F117" s="92">
        <v>0.14269999999999999</v>
      </c>
      <c r="G117" s="88">
        <f t="shared" si="8"/>
        <v>6.7986999999999993</v>
      </c>
      <c r="H117" s="89">
        <v>1.2</v>
      </c>
      <c r="I117" s="90" t="s">
        <v>66</v>
      </c>
      <c r="J117" s="76">
        <f t="shared" si="12"/>
        <v>1.2</v>
      </c>
      <c r="K117" s="89">
        <v>912</v>
      </c>
      <c r="L117" s="90" t="s">
        <v>64</v>
      </c>
      <c r="M117" s="74">
        <f t="shared" si="6"/>
        <v>9.1200000000000003E-2</v>
      </c>
      <c r="N117" s="89">
        <v>1135</v>
      </c>
      <c r="O117" s="90" t="s">
        <v>64</v>
      </c>
      <c r="P117" s="74">
        <f t="shared" si="7"/>
        <v>0.1135</v>
      </c>
    </row>
    <row r="118" spans="1:16">
      <c r="B118" s="89">
        <v>1.3</v>
      </c>
      <c r="C118" s="90" t="s">
        <v>65</v>
      </c>
      <c r="D118" s="74">
        <f t="shared" si="11"/>
        <v>6.5000000000000002E-2</v>
      </c>
      <c r="E118" s="91">
        <v>6.9359999999999999</v>
      </c>
      <c r="F118" s="92">
        <v>0.13420000000000001</v>
      </c>
      <c r="G118" s="88">
        <f t="shared" si="8"/>
        <v>7.0701999999999998</v>
      </c>
      <c r="H118" s="89">
        <v>1.27</v>
      </c>
      <c r="I118" s="90" t="s">
        <v>66</v>
      </c>
      <c r="J118" s="76">
        <f t="shared" si="12"/>
        <v>1.27</v>
      </c>
      <c r="K118" s="89">
        <v>927</v>
      </c>
      <c r="L118" s="90" t="s">
        <v>64</v>
      </c>
      <c r="M118" s="74">
        <f t="shared" si="6"/>
        <v>9.2700000000000005E-2</v>
      </c>
      <c r="N118" s="89">
        <v>1162</v>
      </c>
      <c r="O118" s="90" t="s">
        <v>64</v>
      </c>
      <c r="P118" s="74">
        <f t="shared" si="7"/>
        <v>0.1162</v>
      </c>
    </row>
    <row r="119" spans="1:16">
      <c r="B119" s="89">
        <v>1.4</v>
      </c>
      <c r="C119" s="90" t="s">
        <v>65</v>
      </c>
      <c r="D119" s="74">
        <f t="shared" si="11"/>
        <v>6.9999999999999993E-2</v>
      </c>
      <c r="E119" s="91">
        <v>7.1980000000000004</v>
      </c>
      <c r="F119" s="92">
        <v>0.12670000000000001</v>
      </c>
      <c r="G119" s="88">
        <f t="shared" si="8"/>
        <v>7.3247</v>
      </c>
      <c r="H119" s="89">
        <v>1.33</v>
      </c>
      <c r="I119" s="90" t="s">
        <v>66</v>
      </c>
      <c r="J119" s="76">
        <f t="shared" si="12"/>
        <v>1.33</v>
      </c>
      <c r="K119" s="89">
        <v>941</v>
      </c>
      <c r="L119" s="90" t="s">
        <v>64</v>
      </c>
      <c r="M119" s="74">
        <f t="shared" si="6"/>
        <v>9.4099999999999989E-2</v>
      </c>
      <c r="N119" s="89">
        <v>1187</v>
      </c>
      <c r="O119" s="90" t="s">
        <v>64</v>
      </c>
      <c r="P119" s="74">
        <f t="shared" si="7"/>
        <v>0.1187</v>
      </c>
    </row>
    <row r="120" spans="1:16">
      <c r="B120" s="89">
        <v>1.5</v>
      </c>
      <c r="C120" s="90" t="s">
        <v>65</v>
      </c>
      <c r="D120" s="74">
        <f t="shared" si="11"/>
        <v>7.4999999999999997E-2</v>
      </c>
      <c r="E120" s="91">
        <v>7.4459999999999997</v>
      </c>
      <c r="F120" s="92">
        <v>0.1201</v>
      </c>
      <c r="G120" s="88">
        <f t="shared" si="8"/>
        <v>7.5660999999999996</v>
      </c>
      <c r="H120" s="89">
        <v>1.39</v>
      </c>
      <c r="I120" s="90" t="s">
        <v>66</v>
      </c>
      <c r="J120" s="76">
        <f t="shared" si="12"/>
        <v>1.39</v>
      </c>
      <c r="K120" s="89">
        <v>953</v>
      </c>
      <c r="L120" s="90" t="s">
        <v>64</v>
      </c>
      <c r="M120" s="74">
        <f t="shared" si="6"/>
        <v>9.5299999999999996E-2</v>
      </c>
      <c r="N120" s="89">
        <v>1209</v>
      </c>
      <c r="O120" s="90" t="s">
        <v>64</v>
      </c>
      <c r="P120" s="74">
        <f t="shared" si="7"/>
        <v>0.12090000000000001</v>
      </c>
    </row>
    <row r="121" spans="1:16">
      <c r="B121" s="89">
        <v>1.6</v>
      </c>
      <c r="C121" s="90" t="s">
        <v>65</v>
      </c>
      <c r="D121" s="74">
        <f t="shared" si="11"/>
        <v>0.08</v>
      </c>
      <c r="E121" s="91">
        <v>7.6790000000000003</v>
      </c>
      <c r="F121" s="92">
        <v>0.1142</v>
      </c>
      <c r="G121" s="88">
        <f t="shared" si="8"/>
        <v>7.7932000000000006</v>
      </c>
      <c r="H121" s="89">
        <v>1.45</v>
      </c>
      <c r="I121" s="90" t="s">
        <v>66</v>
      </c>
      <c r="J121" s="76">
        <f t="shared" si="12"/>
        <v>1.45</v>
      </c>
      <c r="K121" s="89">
        <v>965</v>
      </c>
      <c r="L121" s="90" t="s">
        <v>64</v>
      </c>
      <c r="M121" s="74">
        <f t="shared" si="6"/>
        <v>9.6500000000000002E-2</v>
      </c>
      <c r="N121" s="89">
        <v>1230</v>
      </c>
      <c r="O121" s="90" t="s">
        <v>64</v>
      </c>
      <c r="P121" s="74">
        <f t="shared" si="7"/>
        <v>0.123</v>
      </c>
    </row>
    <row r="122" spans="1:16">
      <c r="B122" s="89">
        <v>1.7</v>
      </c>
      <c r="C122" s="90" t="s">
        <v>65</v>
      </c>
      <c r="D122" s="74">
        <f t="shared" si="11"/>
        <v>8.4999999999999992E-2</v>
      </c>
      <c r="E122" s="91">
        <v>7.9009999999999998</v>
      </c>
      <c r="F122" s="92">
        <v>0.1089</v>
      </c>
      <c r="G122" s="88">
        <f t="shared" si="8"/>
        <v>8.0099</v>
      </c>
      <c r="H122" s="89">
        <v>1.5</v>
      </c>
      <c r="I122" s="90" t="s">
        <v>66</v>
      </c>
      <c r="J122" s="76">
        <f t="shared" si="12"/>
        <v>1.5</v>
      </c>
      <c r="K122" s="89">
        <v>975</v>
      </c>
      <c r="L122" s="90" t="s">
        <v>64</v>
      </c>
      <c r="M122" s="74">
        <f t="shared" si="6"/>
        <v>9.7500000000000003E-2</v>
      </c>
      <c r="N122" s="89">
        <v>1249</v>
      </c>
      <c r="O122" s="90" t="s">
        <v>64</v>
      </c>
      <c r="P122" s="74">
        <f t="shared" si="7"/>
        <v>0.12490000000000001</v>
      </c>
    </row>
    <row r="123" spans="1:16">
      <c r="B123" s="89">
        <v>1.8</v>
      </c>
      <c r="C123" s="90" t="s">
        <v>65</v>
      </c>
      <c r="D123" s="74">
        <f t="shared" si="11"/>
        <v>0.09</v>
      </c>
      <c r="E123" s="91">
        <v>8.1110000000000007</v>
      </c>
      <c r="F123" s="92">
        <v>0.1041</v>
      </c>
      <c r="G123" s="88">
        <f t="shared" si="8"/>
        <v>8.2151000000000014</v>
      </c>
      <c r="H123" s="89">
        <v>1.56</v>
      </c>
      <c r="I123" s="90" t="s">
        <v>66</v>
      </c>
      <c r="J123" s="76">
        <f t="shared" si="12"/>
        <v>1.56</v>
      </c>
      <c r="K123" s="89">
        <v>985</v>
      </c>
      <c r="L123" s="90" t="s">
        <v>64</v>
      </c>
      <c r="M123" s="74">
        <f t="shared" si="6"/>
        <v>9.8500000000000004E-2</v>
      </c>
      <c r="N123" s="89">
        <v>1267</v>
      </c>
      <c r="O123" s="90" t="s">
        <v>64</v>
      </c>
      <c r="P123" s="74">
        <f t="shared" si="7"/>
        <v>0.12669999999999998</v>
      </c>
    </row>
    <row r="124" spans="1:16">
      <c r="B124" s="89">
        <v>2</v>
      </c>
      <c r="C124" s="90" t="s">
        <v>65</v>
      </c>
      <c r="D124" s="74">
        <f t="shared" si="11"/>
        <v>0.1</v>
      </c>
      <c r="E124" s="91">
        <v>8.5020000000000007</v>
      </c>
      <c r="F124" s="92">
        <v>9.5810000000000006E-2</v>
      </c>
      <c r="G124" s="88">
        <f t="shared" si="8"/>
        <v>8.5978100000000008</v>
      </c>
      <c r="H124" s="89">
        <v>1.66</v>
      </c>
      <c r="I124" s="90" t="s">
        <v>66</v>
      </c>
      <c r="J124" s="76">
        <f t="shared" si="12"/>
        <v>1.66</v>
      </c>
      <c r="K124" s="89">
        <v>1008</v>
      </c>
      <c r="L124" s="90" t="s">
        <v>64</v>
      </c>
      <c r="M124" s="74">
        <f t="shared" si="6"/>
        <v>0.1008</v>
      </c>
      <c r="N124" s="89">
        <v>1300</v>
      </c>
      <c r="O124" s="90" t="s">
        <v>64</v>
      </c>
      <c r="P124" s="74">
        <f t="shared" si="7"/>
        <v>0.13</v>
      </c>
    </row>
    <row r="125" spans="1:16">
      <c r="B125" s="77">
        <v>2.25</v>
      </c>
      <c r="C125" s="79" t="s">
        <v>65</v>
      </c>
      <c r="D125" s="74">
        <f t="shared" si="11"/>
        <v>0.1125</v>
      </c>
      <c r="E125" s="91">
        <v>8.9429999999999996</v>
      </c>
      <c r="F125" s="92">
        <v>8.7249999999999994E-2</v>
      </c>
      <c r="G125" s="88">
        <f t="shared" si="8"/>
        <v>9.0302499999999988</v>
      </c>
      <c r="H125" s="89">
        <v>1.79</v>
      </c>
      <c r="I125" s="90" t="s">
        <v>66</v>
      </c>
      <c r="J125" s="76">
        <f t="shared" si="12"/>
        <v>1.79</v>
      </c>
      <c r="K125" s="89">
        <v>1036</v>
      </c>
      <c r="L125" s="90" t="s">
        <v>64</v>
      </c>
      <c r="M125" s="74">
        <f t="shared" si="6"/>
        <v>0.1036</v>
      </c>
      <c r="N125" s="89">
        <v>1336</v>
      </c>
      <c r="O125" s="90" t="s">
        <v>64</v>
      </c>
      <c r="P125" s="74">
        <f t="shared" si="7"/>
        <v>0.1336</v>
      </c>
    </row>
    <row r="126" spans="1:16">
      <c r="B126" s="77">
        <v>2.5</v>
      </c>
      <c r="C126" s="79" t="s">
        <v>65</v>
      </c>
      <c r="D126" s="74">
        <f t="shared" si="11"/>
        <v>0.125</v>
      </c>
      <c r="E126" s="91">
        <v>9.3379999999999992</v>
      </c>
      <c r="F126" s="92">
        <v>8.0210000000000004E-2</v>
      </c>
      <c r="G126" s="88">
        <f t="shared" si="8"/>
        <v>9.4182099999999984</v>
      </c>
      <c r="H126" s="77">
        <v>1.91</v>
      </c>
      <c r="I126" s="79" t="s">
        <v>66</v>
      </c>
      <c r="J126" s="76">
        <f t="shared" si="12"/>
        <v>1.91</v>
      </c>
      <c r="K126" s="77">
        <v>1060</v>
      </c>
      <c r="L126" s="79" t="s">
        <v>64</v>
      </c>
      <c r="M126" s="74">
        <f t="shared" si="6"/>
        <v>0.10600000000000001</v>
      </c>
      <c r="N126" s="77">
        <v>1368</v>
      </c>
      <c r="O126" s="79" t="s">
        <v>64</v>
      </c>
      <c r="P126" s="74">
        <f t="shared" si="7"/>
        <v>0.1368</v>
      </c>
    </row>
    <row r="127" spans="1:16">
      <c r="B127" s="77">
        <v>2.75</v>
      </c>
      <c r="C127" s="79" t="s">
        <v>65</v>
      </c>
      <c r="D127" s="74">
        <f t="shared" si="11"/>
        <v>0.13750000000000001</v>
      </c>
      <c r="E127" s="91">
        <v>9.6940000000000008</v>
      </c>
      <c r="F127" s="92">
        <v>7.4300000000000005E-2</v>
      </c>
      <c r="G127" s="88">
        <f t="shared" si="8"/>
        <v>9.7683</v>
      </c>
      <c r="H127" s="77">
        <v>2.02</v>
      </c>
      <c r="I127" s="79" t="s">
        <v>66</v>
      </c>
      <c r="J127" s="76">
        <f t="shared" si="12"/>
        <v>2.02</v>
      </c>
      <c r="K127" s="77">
        <v>1082</v>
      </c>
      <c r="L127" s="79" t="s">
        <v>64</v>
      </c>
      <c r="M127" s="74">
        <f t="shared" si="6"/>
        <v>0.1082</v>
      </c>
      <c r="N127" s="77">
        <v>1396</v>
      </c>
      <c r="O127" s="79" t="s">
        <v>64</v>
      </c>
      <c r="P127" s="74">
        <f t="shared" si="7"/>
        <v>0.1396</v>
      </c>
    </row>
    <row r="128" spans="1:16">
      <c r="A128" s="94"/>
      <c r="B128" s="89">
        <v>3</v>
      </c>
      <c r="C128" s="90" t="s">
        <v>65</v>
      </c>
      <c r="D128" s="74">
        <f t="shared" si="11"/>
        <v>0.15</v>
      </c>
      <c r="E128" s="91">
        <v>10.02</v>
      </c>
      <c r="F128" s="92">
        <v>6.9269999999999998E-2</v>
      </c>
      <c r="G128" s="88">
        <f t="shared" si="8"/>
        <v>10.089269999999999</v>
      </c>
      <c r="H128" s="89">
        <v>2.13</v>
      </c>
      <c r="I128" s="90" t="s">
        <v>66</v>
      </c>
      <c r="J128" s="76">
        <f t="shared" si="12"/>
        <v>2.13</v>
      </c>
      <c r="K128" s="77">
        <v>1101</v>
      </c>
      <c r="L128" s="79" t="s">
        <v>64</v>
      </c>
      <c r="M128" s="74">
        <f t="shared" si="6"/>
        <v>0.1101</v>
      </c>
      <c r="N128" s="77">
        <v>1421</v>
      </c>
      <c r="O128" s="79" t="s">
        <v>64</v>
      </c>
      <c r="P128" s="74">
        <f t="shared" si="7"/>
        <v>0.1421</v>
      </c>
    </row>
    <row r="129" spans="1:16">
      <c r="A129" s="94"/>
      <c r="B129" s="89">
        <v>3.25</v>
      </c>
      <c r="C129" s="90" t="s">
        <v>65</v>
      </c>
      <c r="D129" s="74">
        <f t="shared" si="11"/>
        <v>0.16250000000000001</v>
      </c>
      <c r="E129" s="91">
        <v>10.31</v>
      </c>
      <c r="F129" s="92">
        <v>6.4920000000000005E-2</v>
      </c>
      <c r="G129" s="88">
        <f t="shared" si="8"/>
        <v>10.374920000000001</v>
      </c>
      <c r="H129" s="89">
        <v>2.2400000000000002</v>
      </c>
      <c r="I129" s="90" t="s">
        <v>66</v>
      </c>
      <c r="J129" s="76">
        <f t="shared" si="12"/>
        <v>2.2400000000000002</v>
      </c>
      <c r="K129" s="77">
        <v>1119</v>
      </c>
      <c r="L129" s="79" t="s">
        <v>64</v>
      </c>
      <c r="M129" s="74">
        <f t="shared" si="6"/>
        <v>0.1119</v>
      </c>
      <c r="N129" s="77">
        <v>1444</v>
      </c>
      <c r="O129" s="79" t="s">
        <v>64</v>
      </c>
      <c r="P129" s="74">
        <f t="shared" si="7"/>
        <v>0.1444</v>
      </c>
    </row>
    <row r="130" spans="1:16">
      <c r="A130" s="94"/>
      <c r="B130" s="89">
        <v>3.5</v>
      </c>
      <c r="C130" s="90" t="s">
        <v>65</v>
      </c>
      <c r="D130" s="74">
        <f t="shared" si="11"/>
        <v>0.17499999999999999</v>
      </c>
      <c r="E130" s="91">
        <v>10.58</v>
      </c>
      <c r="F130" s="92">
        <v>6.1129999999999997E-2</v>
      </c>
      <c r="G130" s="88">
        <f t="shared" si="8"/>
        <v>10.64113</v>
      </c>
      <c r="H130" s="89">
        <v>2.35</v>
      </c>
      <c r="I130" s="90" t="s">
        <v>66</v>
      </c>
      <c r="J130" s="76">
        <f t="shared" si="12"/>
        <v>2.35</v>
      </c>
      <c r="K130" s="77">
        <v>1135</v>
      </c>
      <c r="L130" s="79" t="s">
        <v>64</v>
      </c>
      <c r="M130" s="74">
        <f t="shared" si="6"/>
        <v>0.1135</v>
      </c>
      <c r="N130" s="77">
        <v>1465</v>
      </c>
      <c r="O130" s="79" t="s">
        <v>64</v>
      </c>
      <c r="P130" s="74">
        <f t="shared" si="7"/>
        <v>0.14650000000000002</v>
      </c>
    </row>
    <row r="131" spans="1:16">
      <c r="A131" s="94"/>
      <c r="B131" s="89">
        <v>3.75</v>
      </c>
      <c r="C131" s="90" t="s">
        <v>65</v>
      </c>
      <c r="D131" s="74">
        <f t="shared" si="11"/>
        <v>0.1875</v>
      </c>
      <c r="E131" s="91">
        <v>10.82</v>
      </c>
      <c r="F131" s="92">
        <v>5.7790000000000001E-2</v>
      </c>
      <c r="G131" s="88">
        <f t="shared" si="8"/>
        <v>10.877790000000001</v>
      </c>
      <c r="H131" s="89">
        <v>2.4500000000000002</v>
      </c>
      <c r="I131" s="90" t="s">
        <v>66</v>
      </c>
      <c r="J131" s="76">
        <f t="shared" si="12"/>
        <v>2.4500000000000002</v>
      </c>
      <c r="K131" s="77">
        <v>1151</v>
      </c>
      <c r="L131" s="79" t="s">
        <v>64</v>
      </c>
      <c r="M131" s="74">
        <f t="shared" si="6"/>
        <v>0.11510000000000001</v>
      </c>
      <c r="N131" s="77">
        <v>1485</v>
      </c>
      <c r="O131" s="79" t="s">
        <v>64</v>
      </c>
      <c r="P131" s="74">
        <f t="shared" si="7"/>
        <v>0.14850000000000002</v>
      </c>
    </row>
    <row r="132" spans="1:16">
      <c r="A132" s="94"/>
      <c r="B132" s="89">
        <v>4</v>
      </c>
      <c r="C132" s="90" t="s">
        <v>65</v>
      </c>
      <c r="D132" s="74">
        <f t="shared" si="11"/>
        <v>0.2</v>
      </c>
      <c r="E132" s="91">
        <v>11.04</v>
      </c>
      <c r="F132" s="92">
        <v>5.4820000000000001E-2</v>
      </c>
      <c r="G132" s="88">
        <f t="shared" si="8"/>
        <v>11.094819999999999</v>
      </c>
      <c r="H132" s="89">
        <v>2.5499999999999998</v>
      </c>
      <c r="I132" s="90" t="s">
        <v>66</v>
      </c>
      <c r="J132" s="76">
        <f t="shared" si="12"/>
        <v>2.5499999999999998</v>
      </c>
      <c r="K132" s="77">
        <v>1165</v>
      </c>
      <c r="L132" s="79" t="s">
        <v>64</v>
      </c>
      <c r="M132" s="74">
        <f t="shared" si="6"/>
        <v>0.11650000000000001</v>
      </c>
      <c r="N132" s="77">
        <v>1503</v>
      </c>
      <c r="O132" s="79" t="s">
        <v>64</v>
      </c>
      <c r="P132" s="74">
        <f t="shared" si="7"/>
        <v>0.15029999999999999</v>
      </c>
    </row>
    <row r="133" spans="1:16">
      <c r="A133" s="94"/>
      <c r="B133" s="89">
        <v>4.5</v>
      </c>
      <c r="C133" s="90" t="s">
        <v>65</v>
      </c>
      <c r="D133" s="74">
        <f t="shared" si="11"/>
        <v>0.22500000000000001</v>
      </c>
      <c r="E133" s="91">
        <v>11.42</v>
      </c>
      <c r="F133" s="92">
        <v>4.9770000000000002E-2</v>
      </c>
      <c r="G133" s="88">
        <f t="shared" si="8"/>
        <v>11.46977</v>
      </c>
      <c r="H133" s="89">
        <v>2.75</v>
      </c>
      <c r="I133" s="90" t="s">
        <v>66</v>
      </c>
      <c r="J133" s="76">
        <f t="shared" si="12"/>
        <v>2.75</v>
      </c>
      <c r="K133" s="77">
        <v>1207</v>
      </c>
      <c r="L133" s="79" t="s">
        <v>64</v>
      </c>
      <c r="M133" s="74">
        <f t="shared" si="6"/>
        <v>0.1207</v>
      </c>
      <c r="N133" s="77">
        <v>1537</v>
      </c>
      <c r="O133" s="79" t="s">
        <v>64</v>
      </c>
      <c r="P133" s="74">
        <f t="shared" si="7"/>
        <v>0.1537</v>
      </c>
    </row>
    <row r="134" spans="1:16">
      <c r="A134" s="94"/>
      <c r="B134" s="89">
        <v>5</v>
      </c>
      <c r="C134" s="90" t="s">
        <v>65</v>
      </c>
      <c r="D134" s="74">
        <f t="shared" si="11"/>
        <v>0.25</v>
      </c>
      <c r="E134" s="91">
        <v>11.74</v>
      </c>
      <c r="F134" s="92">
        <v>4.564E-2</v>
      </c>
      <c r="G134" s="88">
        <f t="shared" si="8"/>
        <v>11.785640000000001</v>
      </c>
      <c r="H134" s="89">
        <v>2.94</v>
      </c>
      <c r="I134" s="90" t="s">
        <v>66</v>
      </c>
      <c r="J134" s="76">
        <f t="shared" si="12"/>
        <v>2.94</v>
      </c>
      <c r="K134" s="77">
        <v>1245</v>
      </c>
      <c r="L134" s="79" t="s">
        <v>64</v>
      </c>
      <c r="M134" s="74">
        <f t="shared" si="6"/>
        <v>0.12450000000000001</v>
      </c>
      <c r="N134" s="77">
        <v>1567</v>
      </c>
      <c r="O134" s="79" t="s">
        <v>64</v>
      </c>
      <c r="P134" s="74">
        <f t="shared" si="7"/>
        <v>0.15670000000000001</v>
      </c>
    </row>
    <row r="135" spans="1:16">
      <c r="A135" s="94"/>
      <c r="B135" s="89">
        <v>5.5</v>
      </c>
      <c r="C135" s="90" t="s">
        <v>65</v>
      </c>
      <c r="D135" s="74">
        <f t="shared" si="11"/>
        <v>0.27500000000000002</v>
      </c>
      <c r="E135" s="91">
        <v>12</v>
      </c>
      <c r="F135" s="92">
        <v>4.2180000000000002E-2</v>
      </c>
      <c r="G135" s="88">
        <f t="shared" si="8"/>
        <v>12.04218</v>
      </c>
      <c r="H135" s="89">
        <v>3.12</v>
      </c>
      <c r="I135" s="90" t="s">
        <v>66</v>
      </c>
      <c r="J135" s="76">
        <f t="shared" si="12"/>
        <v>3.12</v>
      </c>
      <c r="K135" s="77">
        <v>1280</v>
      </c>
      <c r="L135" s="79" t="s">
        <v>64</v>
      </c>
      <c r="M135" s="74">
        <f t="shared" si="6"/>
        <v>0.128</v>
      </c>
      <c r="N135" s="77">
        <v>1594</v>
      </c>
      <c r="O135" s="79" t="s">
        <v>64</v>
      </c>
      <c r="P135" s="74">
        <f t="shared" si="7"/>
        <v>0.15940000000000001</v>
      </c>
    </row>
    <row r="136" spans="1:16">
      <c r="A136" s="94"/>
      <c r="B136" s="89">
        <v>6</v>
      </c>
      <c r="C136" s="90" t="s">
        <v>65</v>
      </c>
      <c r="D136" s="74">
        <f t="shared" si="11"/>
        <v>0.3</v>
      </c>
      <c r="E136" s="91">
        <v>12.22</v>
      </c>
      <c r="F136" s="92">
        <v>3.9239999999999997E-2</v>
      </c>
      <c r="G136" s="88">
        <f t="shared" si="8"/>
        <v>12.25924</v>
      </c>
      <c r="H136" s="89">
        <v>3.3</v>
      </c>
      <c r="I136" s="90" t="s">
        <v>66</v>
      </c>
      <c r="J136" s="76">
        <f t="shared" si="12"/>
        <v>3.3</v>
      </c>
      <c r="K136" s="77">
        <v>1313</v>
      </c>
      <c r="L136" s="79" t="s">
        <v>64</v>
      </c>
      <c r="M136" s="74">
        <f t="shared" si="6"/>
        <v>0.1313</v>
      </c>
      <c r="N136" s="77">
        <v>1619</v>
      </c>
      <c r="O136" s="79" t="s">
        <v>64</v>
      </c>
      <c r="P136" s="74">
        <f t="shared" si="7"/>
        <v>0.16189999999999999</v>
      </c>
    </row>
    <row r="137" spans="1:16">
      <c r="A137" s="94"/>
      <c r="B137" s="89">
        <v>6.5</v>
      </c>
      <c r="C137" s="90" t="s">
        <v>65</v>
      </c>
      <c r="D137" s="74">
        <f t="shared" si="11"/>
        <v>0.32500000000000001</v>
      </c>
      <c r="E137" s="91">
        <v>12.4</v>
      </c>
      <c r="F137" s="92">
        <v>3.6720000000000003E-2</v>
      </c>
      <c r="G137" s="88">
        <f t="shared" si="8"/>
        <v>12.436720000000001</v>
      </c>
      <c r="H137" s="89">
        <v>3.48</v>
      </c>
      <c r="I137" s="90" t="s">
        <v>66</v>
      </c>
      <c r="J137" s="76">
        <f t="shared" si="12"/>
        <v>3.48</v>
      </c>
      <c r="K137" s="77">
        <v>1343</v>
      </c>
      <c r="L137" s="79" t="s">
        <v>64</v>
      </c>
      <c r="M137" s="74">
        <f t="shared" si="6"/>
        <v>0.1343</v>
      </c>
      <c r="N137" s="77">
        <v>1642</v>
      </c>
      <c r="O137" s="79" t="s">
        <v>64</v>
      </c>
      <c r="P137" s="74">
        <f t="shared" si="7"/>
        <v>0.16419999999999998</v>
      </c>
    </row>
    <row r="138" spans="1:16">
      <c r="A138" s="94"/>
      <c r="B138" s="89">
        <v>7</v>
      </c>
      <c r="C138" s="90" t="s">
        <v>65</v>
      </c>
      <c r="D138" s="74">
        <f t="shared" si="11"/>
        <v>0.35</v>
      </c>
      <c r="E138" s="91">
        <v>12.54</v>
      </c>
      <c r="F138" s="92">
        <v>3.4520000000000002E-2</v>
      </c>
      <c r="G138" s="88">
        <f t="shared" si="8"/>
        <v>12.57452</v>
      </c>
      <c r="H138" s="89">
        <v>3.66</v>
      </c>
      <c r="I138" s="90" t="s">
        <v>66</v>
      </c>
      <c r="J138" s="76">
        <f t="shared" si="12"/>
        <v>3.66</v>
      </c>
      <c r="K138" s="77">
        <v>1372</v>
      </c>
      <c r="L138" s="79" t="s">
        <v>64</v>
      </c>
      <c r="M138" s="74">
        <f t="shared" si="6"/>
        <v>0.13720000000000002</v>
      </c>
      <c r="N138" s="77">
        <v>1664</v>
      </c>
      <c r="O138" s="79" t="s">
        <v>64</v>
      </c>
      <c r="P138" s="74">
        <f t="shared" si="7"/>
        <v>0.16639999999999999</v>
      </c>
    </row>
    <row r="139" spans="1:16">
      <c r="A139" s="94"/>
      <c r="B139" s="89">
        <v>8</v>
      </c>
      <c r="C139" s="90" t="s">
        <v>65</v>
      </c>
      <c r="D139" s="74">
        <f t="shared" si="11"/>
        <v>0.4</v>
      </c>
      <c r="E139" s="91">
        <v>12.75</v>
      </c>
      <c r="F139" s="92">
        <v>3.0870000000000002E-2</v>
      </c>
      <c r="G139" s="88">
        <f t="shared" si="8"/>
        <v>12.78087</v>
      </c>
      <c r="H139" s="89">
        <v>4.01</v>
      </c>
      <c r="I139" s="90" t="s">
        <v>66</v>
      </c>
      <c r="J139" s="76">
        <f t="shared" si="12"/>
        <v>4.01</v>
      </c>
      <c r="K139" s="77">
        <v>1468</v>
      </c>
      <c r="L139" s="79" t="s">
        <v>64</v>
      </c>
      <c r="M139" s="74">
        <f t="shared" si="6"/>
        <v>0.14679999999999999</v>
      </c>
      <c r="N139" s="77">
        <v>1704</v>
      </c>
      <c r="O139" s="79" t="s">
        <v>64</v>
      </c>
      <c r="P139" s="74">
        <f t="shared" si="7"/>
        <v>0.1704</v>
      </c>
    </row>
    <row r="140" spans="1:16">
      <c r="A140" s="94"/>
      <c r="B140" s="89">
        <v>9</v>
      </c>
      <c r="C140" s="95" t="s">
        <v>65</v>
      </c>
      <c r="D140" s="74">
        <f t="shared" si="11"/>
        <v>0.45</v>
      </c>
      <c r="E140" s="91">
        <v>12.87</v>
      </c>
      <c r="F140" s="92">
        <v>2.7959999999999999E-2</v>
      </c>
      <c r="G140" s="88">
        <f t="shared" si="8"/>
        <v>12.897959999999999</v>
      </c>
      <c r="H140" s="89">
        <v>4.3600000000000003</v>
      </c>
      <c r="I140" s="90" t="s">
        <v>66</v>
      </c>
      <c r="J140" s="76">
        <f t="shared" si="12"/>
        <v>4.3600000000000003</v>
      </c>
      <c r="K140" s="77">
        <v>1556</v>
      </c>
      <c r="L140" s="79" t="s">
        <v>64</v>
      </c>
      <c r="M140" s="74">
        <f t="shared" si="6"/>
        <v>0.15560000000000002</v>
      </c>
      <c r="N140" s="77">
        <v>1740</v>
      </c>
      <c r="O140" s="79" t="s">
        <v>64</v>
      </c>
      <c r="P140" s="74">
        <f t="shared" si="7"/>
        <v>0.17399999999999999</v>
      </c>
    </row>
    <row r="141" spans="1:16">
      <c r="B141" s="89">
        <v>10</v>
      </c>
      <c r="C141" s="79" t="s">
        <v>65</v>
      </c>
      <c r="D141" s="74">
        <f t="shared" si="11"/>
        <v>0.5</v>
      </c>
      <c r="E141" s="91">
        <v>12.92</v>
      </c>
      <c r="F141" s="92">
        <v>2.5579999999999999E-2</v>
      </c>
      <c r="G141" s="88">
        <f t="shared" si="8"/>
        <v>12.94558</v>
      </c>
      <c r="H141" s="77">
        <v>4.7</v>
      </c>
      <c r="I141" s="79" t="s">
        <v>66</v>
      </c>
      <c r="J141" s="76">
        <f t="shared" si="12"/>
        <v>4.7</v>
      </c>
      <c r="K141" s="77">
        <v>1637</v>
      </c>
      <c r="L141" s="79" t="s">
        <v>64</v>
      </c>
      <c r="M141" s="74">
        <f t="shared" si="6"/>
        <v>0.16370000000000001</v>
      </c>
      <c r="N141" s="77">
        <v>1774</v>
      </c>
      <c r="O141" s="79" t="s">
        <v>64</v>
      </c>
      <c r="P141" s="74">
        <f t="shared" si="7"/>
        <v>0.1774</v>
      </c>
    </row>
    <row r="142" spans="1:16">
      <c r="B142" s="89">
        <v>11</v>
      </c>
      <c r="C142" s="79" t="s">
        <v>65</v>
      </c>
      <c r="D142" s="74">
        <f t="shared" si="11"/>
        <v>0.55000000000000004</v>
      </c>
      <c r="E142" s="91">
        <v>12.93</v>
      </c>
      <c r="F142" s="92">
        <v>2.3599999999999999E-2</v>
      </c>
      <c r="G142" s="88">
        <f t="shared" si="8"/>
        <v>12.9536</v>
      </c>
      <c r="H142" s="77">
        <v>5.04</v>
      </c>
      <c r="I142" s="79" t="s">
        <v>66</v>
      </c>
      <c r="J142" s="76">
        <f t="shared" si="12"/>
        <v>5.04</v>
      </c>
      <c r="K142" s="77">
        <v>1714</v>
      </c>
      <c r="L142" s="79" t="s">
        <v>64</v>
      </c>
      <c r="M142" s="74">
        <f t="shared" si="6"/>
        <v>0.1714</v>
      </c>
      <c r="N142" s="77">
        <v>1806</v>
      </c>
      <c r="O142" s="79" t="s">
        <v>64</v>
      </c>
      <c r="P142" s="74">
        <f t="shared" si="7"/>
        <v>0.18060000000000001</v>
      </c>
    </row>
    <row r="143" spans="1:16">
      <c r="B143" s="89">
        <v>12</v>
      </c>
      <c r="C143" s="79" t="s">
        <v>65</v>
      </c>
      <c r="D143" s="74">
        <f t="shared" si="11"/>
        <v>0.6</v>
      </c>
      <c r="E143" s="91">
        <v>12.91</v>
      </c>
      <c r="F143" s="92">
        <v>2.1919999999999999E-2</v>
      </c>
      <c r="G143" s="88">
        <f t="shared" si="8"/>
        <v>12.93192</v>
      </c>
      <c r="H143" s="77">
        <v>5.38</v>
      </c>
      <c r="I143" s="79" t="s">
        <v>66</v>
      </c>
      <c r="J143" s="76">
        <f t="shared" si="12"/>
        <v>5.38</v>
      </c>
      <c r="K143" s="77">
        <v>1788</v>
      </c>
      <c r="L143" s="79" t="s">
        <v>64</v>
      </c>
      <c r="M143" s="74">
        <f t="shared" si="6"/>
        <v>0.17880000000000001</v>
      </c>
      <c r="N143" s="77">
        <v>1836</v>
      </c>
      <c r="O143" s="79" t="s">
        <v>64</v>
      </c>
      <c r="P143" s="74">
        <f t="shared" si="7"/>
        <v>0.18360000000000001</v>
      </c>
    </row>
    <row r="144" spans="1:16">
      <c r="B144" s="89">
        <v>13</v>
      </c>
      <c r="C144" s="79" t="s">
        <v>65</v>
      </c>
      <c r="D144" s="74">
        <f t="shared" si="11"/>
        <v>0.65</v>
      </c>
      <c r="E144" s="91">
        <v>12.86</v>
      </c>
      <c r="F144" s="92">
        <v>2.0480000000000002E-2</v>
      </c>
      <c r="G144" s="88">
        <f t="shared" si="8"/>
        <v>12.880479999999999</v>
      </c>
      <c r="H144" s="77">
        <v>5.73</v>
      </c>
      <c r="I144" s="79" t="s">
        <v>66</v>
      </c>
      <c r="J144" s="76">
        <f t="shared" si="12"/>
        <v>5.73</v>
      </c>
      <c r="K144" s="77">
        <v>1859</v>
      </c>
      <c r="L144" s="79" t="s">
        <v>64</v>
      </c>
      <c r="M144" s="74">
        <f t="shared" si="6"/>
        <v>0.18590000000000001</v>
      </c>
      <c r="N144" s="77">
        <v>1866</v>
      </c>
      <c r="O144" s="79" t="s">
        <v>64</v>
      </c>
      <c r="P144" s="74">
        <f t="shared" si="7"/>
        <v>0.18660000000000002</v>
      </c>
    </row>
    <row r="145" spans="2:16">
      <c r="B145" s="89">
        <v>14</v>
      </c>
      <c r="C145" s="79" t="s">
        <v>65</v>
      </c>
      <c r="D145" s="74">
        <f t="shared" si="11"/>
        <v>0.7</v>
      </c>
      <c r="E145" s="91">
        <v>12.79</v>
      </c>
      <c r="F145" s="92">
        <v>1.9230000000000001E-2</v>
      </c>
      <c r="G145" s="88">
        <f t="shared" si="8"/>
        <v>12.809229999999999</v>
      </c>
      <c r="H145" s="77">
        <v>6.07</v>
      </c>
      <c r="I145" s="79" t="s">
        <v>66</v>
      </c>
      <c r="J145" s="76">
        <f t="shared" si="12"/>
        <v>6.07</v>
      </c>
      <c r="K145" s="77">
        <v>1928</v>
      </c>
      <c r="L145" s="79" t="s">
        <v>64</v>
      </c>
      <c r="M145" s="74">
        <f t="shared" si="6"/>
        <v>0.1928</v>
      </c>
      <c r="N145" s="77">
        <v>1894</v>
      </c>
      <c r="O145" s="79" t="s">
        <v>64</v>
      </c>
      <c r="P145" s="74">
        <f t="shared" si="7"/>
        <v>0.18939999999999999</v>
      </c>
    </row>
    <row r="146" spans="2:16">
      <c r="B146" s="89">
        <v>15</v>
      </c>
      <c r="C146" s="79" t="s">
        <v>65</v>
      </c>
      <c r="D146" s="74">
        <f t="shared" si="11"/>
        <v>0.75</v>
      </c>
      <c r="E146" s="91">
        <v>12.71</v>
      </c>
      <c r="F146" s="92">
        <v>1.813E-2</v>
      </c>
      <c r="G146" s="88">
        <f t="shared" si="8"/>
        <v>12.72813</v>
      </c>
      <c r="H146" s="77">
        <v>6.42</v>
      </c>
      <c r="I146" s="79" t="s">
        <v>66</v>
      </c>
      <c r="J146" s="76">
        <f t="shared" si="12"/>
        <v>6.42</v>
      </c>
      <c r="K146" s="77">
        <v>1995</v>
      </c>
      <c r="L146" s="79" t="s">
        <v>64</v>
      </c>
      <c r="M146" s="74">
        <f t="shared" si="6"/>
        <v>0.19950000000000001</v>
      </c>
      <c r="N146" s="77">
        <v>1921</v>
      </c>
      <c r="O146" s="79" t="s">
        <v>64</v>
      </c>
      <c r="P146" s="74">
        <f t="shared" si="7"/>
        <v>0.19209999999999999</v>
      </c>
    </row>
    <row r="147" spans="2:16">
      <c r="B147" s="89">
        <v>16</v>
      </c>
      <c r="C147" s="79" t="s">
        <v>65</v>
      </c>
      <c r="D147" s="74">
        <f t="shared" si="11"/>
        <v>0.8</v>
      </c>
      <c r="E147" s="91">
        <v>12.61</v>
      </c>
      <c r="F147" s="92">
        <v>1.7160000000000002E-2</v>
      </c>
      <c r="G147" s="88">
        <f t="shared" si="8"/>
        <v>12.62716</v>
      </c>
      <c r="H147" s="77">
        <v>6.77</v>
      </c>
      <c r="I147" s="79" t="s">
        <v>66</v>
      </c>
      <c r="J147" s="76">
        <f t="shared" si="12"/>
        <v>6.77</v>
      </c>
      <c r="K147" s="77">
        <v>2061</v>
      </c>
      <c r="L147" s="79" t="s">
        <v>64</v>
      </c>
      <c r="M147" s="74">
        <f t="shared" si="6"/>
        <v>0.20610000000000001</v>
      </c>
      <c r="N147" s="77">
        <v>1948</v>
      </c>
      <c r="O147" s="79" t="s">
        <v>64</v>
      </c>
      <c r="P147" s="74">
        <f t="shared" si="7"/>
        <v>0.1948</v>
      </c>
    </row>
    <row r="148" spans="2:16">
      <c r="B148" s="89">
        <v>17</v>
      </c>
      <c r="C148" s="79" t="s">
        <v>65</v>
      </c>
      <c r="D148" s="74">
        <f t="shared" si="11"/>
        <v>0.85</v>
      </c>
      <c r="E148" s="91">
        <v>12.51</v>
      </c>
      <c r="F148" s="92">
        <v>1.6289999999999999E-2</v>
      </c>
      <c r="G148" s="88">
        <f t="shared" si="8"/>
        <v>12.526289999999999</v>
      </c>
      <c r="H148" s="77">
        <v>7.12</v>
      </c>
      <c r="I148" s="79" t="s">
        <v>66</v>
      </c>
      <c r="J148" s="76">
        <f t="shared" si="12"/>
        <v>7.12</v>
      </c>
      <c r="K148" s="77">
        <v>2125</v>
      </c>
      <c r="L148" s="79" t="s">
        <v>64</v>
      </c>
      <c r="M148" s="74">
        <f t="shared" ref="M148:M163" si="13">K148/1000/10</f>
        <v>0.21249999999999999</v>
      </c>
      <c r="N148" s="77">
        <v>1974</v>
      </c>
      <c r="O148" s="79" t="s">
        <v>64</v>
      </c>
      <c r="P148" s="74">
        <f t="shared" ref="P148:P176" si="14">N148/1000/10</f>
        <v>0.19739999999999999</v>
      </c>
    </row>
    <row r="149" spans="2:16">
      <c r="B149" s="89">
        <v>18</v>
      </c>
      <c r="C149" s="79" t="s">
        <v>65</v>
      </c>
      <c r="D149" s="74">
        <f t="shared" si="11"/>
        <v>0.9</v>
      </c>
      <c r="E149" s="91">
        <v>12.4</v>
      </c>
      <c r="F149" s="92">
        <v>1.5509999999999999E-2</v>
      </c>
      <c r="G149" s="88">
        <f t="shared" ref="G149:G212" si="15">E149+F149</f>
        <v>12.415510000000001</v>
      </c>
      <c r="H149" s="77">
        <v>7.48</v>
      </c>
      <c r="I149" s="79" t="s">
        <v>66</v>
      </c>
      <c r="J149" s="76">
        <f t="shared" si="12"/>
        <v>7.48</v>
      </c>
      <c r="K149" s="77">
        <v>2189</v>
      </c>
      <c r="L149" s="79" t="s">
        <v>64</v>
      </c>
      <c r="M149" s="74">
        <f t="shared" si="13"/>
        <v>0.21890000000000001</v>
      </c>
      <c r="N149" s="77">
        <v>2000</v>
      </c>
      <c r="O149" s="79" t="s">
        <v>64</v>
      </c>
      <c r="P149" s="74">
        <f t="shared" si="14"/>
        <v>0.2</v>
      </c>
    </row>
    <row r="150" spans="2:16">
      <c r="B150" s="89">
        <v>20</v>
      </c>
      <c r="C150" s="79" t="s">
        <v>65</v>
      </c>
      <c r="D150" s="74">
        <f t="shared" si="11"/>
        <v>1</v>
      </c>
      <c r="E150" s="91">
        <v>12.17</v>
      </c>
      <c r="F150" s="92">
        <v>1.417E-2</v>
      </c>
      <c r="G150" s="88">
        <f t="shared" si="15"/>
        <v>12.18417</v>
      </c>
      <c r="H150" s="77">
        <v>8.1999999999999993</v>
      </c>
      <c r="I150" s="79" t="s">
        <v>66</v>
      </c>
      <c r="J150" s="76">
        <f t="shared" si="12"/>
        <v>8.1999999999999993</v>
      </c>
      <c r="K150" s="77">
        <v>2424</v>
      </c>
      <c r="L150" s="79" t="s">
        <v>64</v>
      </c>
      <c r="M150" s="74">
        <f t="shared" si="13"/>
        <v>0.2424</v>
      </c>
      <c r="N150" s="77">
        <v>2051</v>
      </c>
      <c r="O150" s="79" t="s">
        <v>64</v>
      </c>
      <c r="P150" s="74">
        <f t="shared" si="14"/>
        <v>0.2051</v>
      </c>
    </row>
    <row r="151" spans="2:16">
      <c r="B151" s="89">
        <v>22.5</v>
      </c>
      <c r="C151" s="79" t="s">
        <v>65</v>
      </c>
      <c r="D151" s="74">
        <f t="shared" si="11"/>
        <v>1.125</v>
      </c>
      <c r="E151" s="91">
        <v>11.87</v>
      </c>
      <c r="F151" s="92">
        <v>1.2800000000000001E-2</v>
      </c>
      <c r="G151" s="88">
        <f t="shared" si="15"/>
        <v>11.8828</v>
      </c>
      <c r="H151" s="77">
        <v>9.1199999999999992</v>
      </c>
      <c r="I151" s="79" t="s">
        <v>66</v>
      </c>
      <c r="J151" s="76">
        <f t="shared" si="12"/>
        <v>9.1199999999999992</v>
      </c>
      <c r="K151" s="77">
        <v>2763</v>
      </c>
      <c r="L151" s="79" t="s">
        <v>64</v>
      </c>
      <c r="M151" s="74">
        <f t="shared" si="13"/>
        <v>0.27629999999999999</v>
      </c>
      <c r="N151" s="77">
        <v>2114</v>
      </c>
      <c r="O151" s="79" t="s">
        <v>64</v>
      </c>
      <c r="P151" s="74">
        <f t="shared" si="14"/>
        <v>0.21139999999999998</v>
      </c>
    </row>
    <row r="152" spans="2:16">
      <c r="B152" s="89">
        <v>25</v>
      </c>
      <c r="C152" s="79" t="s">
        <v>65</v>
      </c>
      <c r="D152" s="74">
        <f t="shared" si="11"/>
        <v>1.25</v>
      </c>
      <c r="E152" s="91">
        <v>11.57</v>
      </c>
      <c r="F152" s="92">
        <v>1.1690000000000001E-2</v>
      </c>
      <c r="G152" s="88">
        <f t="shared" si="15"/>
        <v>11.58169</v>
      </c>
      <c r="H152" s="77">
        <v>10.07</v>
      </c>
      <c r="I152" s="79" t="s">
        <v>66</v>
      </c>
      <c r="J152" s="76">
        <f t="shared" si="12"/>
        <v>10.07</v>
      </c>
      <c r="K152" s="77">
        <v>3079</v>
      </c>
      <c r="L152" s="79" t="s">
        <v>64</v>
      </c>
      <c r="M152" s="74">
        <f t="shared" si="13"/>
        <v>0.30790000000000001</v>
      </c>
      <c r="N152" s="77">
        <v>2176</v>
      </c>
      <c r="O152" s="79" t="s">
        <v>64</v>
      </c>
      <c r="P152" s="74">
        <f t="shared" si="14"/>
        <v>0.21760000000000002</v>
      </c>
    </row>
    <row r="153" spans="2:16">
      <c r="B153" s="89">
        <v>27.5</v>
      </c>
      <c r="C153" s="79" t="s">
        <v>65</v>
      </c>
      <c r="D153" s="74">
        <f t="shared" si="11"/>
        <v>1.375</v>
      </c>
      <c r="E153" s="91">
        <v>11.28</v>
      </c>
      <c r="F153" s="92">
        <v>1.076E-2</v>
      </c>
      <c r="G153" s="88">
        <f t="shared" si="15"/>
        <v>11.290759999999999</v>
      </c>
      <c r="H153" s="77">
        <v>11.04</v>
      </c>
      <c r="I153" s="79" t="s">
        <v>66</v>
      </c>
      <c r="J153" s="76">
        <f t="shared" si="12"/>
        <v>11.04</v>
      </c>
      <c r="K153" s="77">
        <v>3379</v>
      </c>
      <c r="L153" s="79" t="s">
        <v>64</v>
      </c>
      <c r="M153" s="74">
        <f t="shared" si="13"/>
        <v>0.33789999999999998</v>
      </c>
      <c r="N153" s="77">
        <v>2237</v>
      </c>
      <c r="O153" s="79" t="s">
        <v>64</v>
      </c>
      <c r="P153" s="74">
        <f t="shared" si="14"/>
        <v>0.22370000000000001</v>
      </c>
    </row>
    <row r="154" spans="2:16">
      <c r="B154" s="89">
        <v>30</v>
      </c>
      <c r="C154" s="79" t="s">
        <v>65</v>
      </c>
      <c r="D154" s="74">
        <f t="shared" si="11"/>
        <v>1.5</v>
      </c>
      <c r="E154" s="91">
        <v>10.99</v>
      </c>
      <c r="F154" s="92">
        <v>9.9819999999999996E-3</v>
      </c>
      <c r="G154" s="88">
        <f t="shared" si="15"/>
        <v>10.999982000000001</v>
      </c>
      <c r="H154" s="77">
        <v>12.03</v>
      </c>
      <c r="I154" s="79" t="s">
        <v>66</v>
      </c>
      <c r="J154" s="76">
        <f t="shared" si="12"/>
        <v>12.03</v>
      </c>
      <c r="K154" s="77">
        <v>3669</v>
      </c>
      <c r="L154" s="79" t="s">
        <v>64</v>
      </c>
      <c r="M154" s="74">
        <f t="shared" si="13"/>
        <v>0.3669</v>
      </c>
      <c r="N154" s="77">
        <v>2300</v>
      </c>
      <c r="O154" s="79" t="s">
        <v>64</v>
      </c>
      <c r="P154" s="74">
        <f t="shared" si="14"/>
        <v>0.22999999999999998</v>
      </c>
    </row>
    <row r="155" spans="2:16">
      <c r="B155" s="89">
        <v>32.5</v>
      </c>
      <c r="C155" s="79" t="s">
        <v>65</v>
      </c>
      <c r="D155" s="74">
        <f t="shared" si="11"/>
        <v>1.625</v>
      </c>
      <c r="E155" s="91">
        <v>10.71</v>
      </c>
      <c r="F155" s="92">
        <v>9.3120000000000008E-3</v>
      </c>
      <c r="G155" s="88">
        <f t="shared" si="15"/>
        <v>10.719312</v>
      </c>
      <c r="H155" s="77">
        <v>13.06</v>
      </c>
      <c r="I155" s="79" t="s">
        <v>66</v>
      </c>
      <c r="J155" s="76">
        <f t="shared" si="12"/>
        <v>13.06</v>
      </c>
      <c r="K155" s="77">
        <v>3952</v>
      </c>
      <c r="L155" s="79" t="s">
        <v>64</v>
      </c>
      <c r="M155" s="74">
        <f t="shared" si="13"/>
        <v>0.3952</v>
      </c>
      <c r="N155" s="77">
        <v>2362</v>
      </c>
      <c r="O155" s="79" t="s">
        <v>64</v>
      </c>
      <c r="P155" s="74">
        <f t="shared" si="14"/>
        <v>0.23620000000000002</v>
      </c>
    </row>
    <row r="156" spans="2:16">
      <c r="B156" s="89">
        <v>35</v>
      </c>
      <c r="C156" s="79" t="s">
        <v>65</v>
      </c>
      <c r="D156" s="74">
        <f t="shared" si="11"/>
        <v>1.75</v>
      </c>
      <c r="E156" s="91">
        <v>10.45</v>
      </c>
      <c r="F156" s="92">
        <v>8.7309999999999992E-3</v>
      </c>
      <c r="G156" s="88">
        <f t="shared" si="15"/>
        <v>10.458730999999998</v>
      </c>
      <c r="H156" s="77">
        <v>14.1</v>
      </c>
      <c r="I156" s="79" t="s">
        <v>66</v>
      </c>
      <c r="J156" s="76">
        <f t="shared" si="12"/>
        <v>14.1</v>
      </c>
      <c r="K156" s="77">
        <v>4228</v>
      </c>
      <c r="L156" s="79" t="s">
        <v>64</v>
      </c>
      <c r="M156" s="74">
        <f t="shared" si="13"/>
        <v>0.42279999999999995</v>
      </c>
      <c r="N156" s="77">
        <v>2426</v>
      </c>
      <c r="O156" s="79" t="s">
        <v>64</v>
      </c>
      <c r="P156" s="74">
        <f t="shared" si="14"/>
        <v>0.24260000000000001</v>
      </c>
    </row>
    <row r="157" spans="2:16">
      <c r="B157" s="89">
        <v>37.5</v>
      </c>
      <c r="C157" s="79" t="s">
        <v>65</v>
      </c>
      <c r="D157" s="74">
        <f t="shared" si="11"/>
        <v>1.875</v>
      </c>
      <c r="E157" s="91">
        <v>10.19</v>
      </c>
      <c r="F157" s="92">
        <v>8.2209999999999991E-3</v>
      </c>
      <c r="G157" s="88">
        <f t="shared" si="15"/>
        <v>10.198221</v>
      </c>
      <c r="H157" s="77">
        <v>15.18</v>
      </c>
      <c r="I157" s="79" t="s">
        <v>66</v>
      </c>
      <c r="J157" s="76">
        <f t="shared" si="12"/>
        <v>15.18</v>
      </c>
      <c r="K157" s="77">
        <v>4501</v>
      </c>
      <c r="L157" s="79" t="s">
        <v>64</v>
      </c>
      <c r="M157" s="74">
        <f t="shared" si="13"/>
        <v>0.45010000000000006</v>
      </c>
      <c r="N157" s="77">
        <v>2490</v>
      </c>
      <c r="O157" s="79" t="s">
        <v>64</v>
      </c>
      <c r="P157" s="74">
        <f t="shared" si="14"/>
        <v>0.24900000000000003</v>
      </c>
    </row>
    <row r="158" spans="2:16">
      <c r="B158" s="89">
        <v>40</v>
      </c>
      <c r="C158" s="79" t="s">
        <v>65</v>
      </c>
      <c r="D158" s="74">
        <f t="shared" si="11"/>
        <v>2</v>
      </c>
      <c r="E158" s="91">
        <v>9.9429999999999996</v>
      </c>
      <c r="F158" s="92">
        <v>7.7710000000000001E-3</v>
      </c>
      <c r="G158" s="88">
        <f t="shared" si="15"/>
        <v>9.9507709999999996</v>
      </c>
      <c r="H158" s="77">
        <v>16.28</v>
      </c>
      <c r="I158" s="79" t="s">
        <v>66</v>
      </c>
      <c r="J158" s="76">
        <f t="shared" si="12"/>
        <v>16.28</v>
      </c>
      <c r="K158" s="77">
        <v>4771</v>
      </c>
      <c r="L158" s="79" t="s">
        <v>64</v>
      </c>
      <c r="M158" s="74">
        <f t="shared" si="13"/>
        <v>0.47709999999999997</v>
      </c>
      <c r="N158" s="77">
        <v>2556</v>
      </c>
      <c r="O158" s="79" t="s">
        <v>64</v>
      </c>
      <c r="P158" s="74">
        <f t="shared" si="14"/>
        <v>0.25559999999999999</v>
      </c>
    </row>
    <row r="159" spans="2:16">
      <c r="B159" s="89">
        <v>45</v>
      </c>
      <c r="C159" s="79" t="s">
        <v>65</v>
      </c>
      <c r="D159" s="74">
        <f t="shared" si="11"/>
        <v>2.25</v>
      </c>
      <c r="E159" s="91">
        <v>9.5630000000000006</v>
      </c>
      <c r="F159" s="92">
        <v>7.012E-3</v>
      </c>
      <c r="G159" s="88">
        <f t="shared" si="15"/>
        <v>9.5700120000000002</v>
      </c>
      <c r="H159" s="77">
        <v>18.559999999999999</v>
      </c>
      <c r="I159" s="79" t="s">
        <v>66</v>
      </c>
      <c r="J159" s="76">
        <f t="shared" si="12"/>
        <v>18.559999999999999</v>
      </c>
      <c r="K159" s="77">
        <v>5767</v>
      </c>
      <c r="L159" s="79" t="s">
        <v>64</v>
      </c>
      <c r="M159" s="74">
        <f t="shared" si="13"/>
        <v>0.57669999999999999</v>
      </c>
      <c r="N159" s="77">
        <v>2689</v>
      </c>
      <c r="O159" s="79" t="s">
        <v>64</v>
      </c>
      <c r="P159" s="74">
        <f t="shared" si="14"/>
        <v>0.26890000000000003</v>
      </c>
    </row>
    <row r="160" spans="2:16">
      <c r="B160" s="89">
        <v>50</v>
      </c>
      <c r="C160" s="79" t="s">
        <v>65</v>
      </c>
      <c r="D160" s="74">
        <f t="shared" si="11"/>
        <v>2.5</v>
      </c>
      <c r="E160" s="91">
        <v>9.1229999999999993</v>
      </c>
      <c r="F160" s="92">
        <v>6.3940000000000004E-3</v>
      </c>
      <c r="G160" s="88">
        <f t="shared" si="15"/>
        <v>9.1293939999999996</v>
      </c>
      <c r="H160" s="77">
        <v>20.93</v>
      </c>
      <c r="I160" s="79" t="s">
        <v>66</v>
      </c>
      <c r="J160" s="76">
        <f t="shared" si="12"/>
        <v>20.93</v>
      </c>
      <c r="K160" s="77">
        <v>6687</v>
      </c>
      <c r="L160" s="79" t="s">
        <v>64</v>
      </c>
      <c r="M160" s="74">
        <f t="shared" si="13"/>
        <v>0.66870000000000007</v>
      </c>
      <c r="N160" s="77">
        <v>2827</v>
      </c>
      <c r="O160" s="79" t="s">
        <v>64</v>
      </c>
      <c r="P160" s="74">
        <f t="shared" si="14"/>
        <v>0.28270000000000001</v>
      </c>
    </row>
    <row r="161" spans="2:16">
      <c r="B161" s="89">
        <v>55</v>
      </c>
      <c r="C161" s="79" t="s">
        <v>65</v>
      </c>
      <c r="D161" s="74">
        <f t="shared" si="11"/>
        <v>2.75</v>
      </c>
      <c r="E161" s="91">
        <v>8.7530000000000001</v>
      </c>
      <c r="F161" s="92">
        <v>5.8809999999999999E-3</v>
      </c>
      <c r="G161" s="88">
        <f t="shared" si="15"/>
        <v>8.7588810000000006</v>
      </c>
      <c r="H161" s="77">
        <v>23.41</v>
      </c>
      <c r="I161" s="79" t="s">
        <v>66</v>
      </c>
      <c r="J161" s="76">
        <f t="shared" si="12"/>
        <v>23.41</v>
      </c>
      <c r="K161" s="77">
        <v>7564</v>
      </c>
      <c r="L161" s="79" t="s">
        <v>64</v>
      </c>
      <c r="M161" s="74">
        <f t="shared" si="13"/>
        <v>0.75639999999999996</v>
      </c>
      <c r="N161" s="77">
        <v>2971</v>
      </c>
      <c r="O161" s="79" t="s">
        <v>64</v>
      </c>
      <c r="P161" s="74">
        <f t="shared" si="14"/>
        <v>0.29710000000000003</v>
      </c>
    </row>
    <row r="162" spans="2:16">
      <c r="B162" s="89">
        <v>60</v>
      </c>
      <c r="C162" s="79" t="s">
        <v>65</v>
      </c>
      <c r="D162" s="74">
        <f t="shared" si="11"/>
        <v>3</v>
      </c>
      <c r="E162" s="91">
        <v>8.4109999999999996</v>
      </c>
      <c r="F162" s="92">
        <v>5.4479999999999997E-3</v>
      </c>
      <c r="G162" s="88">
        <f t="shared" si="15"/>
        <v>8.416447999999999</v>
      </c>
      <c r="H162" s="77">
        <v>26</v>
      </c>
      <c r="I162" s="79" t="s">
        <v>66</v>
      </c>
      <c r="J162" s="76">
        <f t="shared" si="12"/>
        <v>26</v>
      </c>
      <c r="K162" s="77">
        <v>8414</v>
      </c>
      <c r="L162" s="79" t="s">
        <v>64</v>
      </c>
      <c r="M162" s="74">
        <f t="shared" si="13"/>
        <v>0.84139999999999993</v>
      </c>
      <c r="N162" s="77">
        <v>3119</v>
      </c>
      <c r="O162" s="79" t="s">
        <v>64</v>
      </c>
      <c r="P162" s="74">
        <f t="shared" si="14"/>
        <v>0.31190000000000001</v>
      </c>
    </row>
    <row r="163" spans="2:16">
      <c r="B163" s="89">
        <v>65</v>
      </c>
      <c r="C163" s="79" t="s">
        <v>65</v>
      </c>
      <c r="D163" s="74">
        <f t="shared" si="11"/>
        <v>3.25</v>
      </c>
      <c r="E163" s="91">
        <v>8.093</v>
      </c>
      <c r="F163" s="92">
        <v>5.078E-3</v>
      </c>
      <c r="G163" s="88">
        <f t="shared" si="15"/>
        <v>8.0980779999999992</v>
      </c>
      <c r="H163" s="77">
        <v>28.69</v>
      </c>
      <c r="I163" s="79" t="s">
        <v>66</v>
      </c>
      <c r="J163" s="76">
        <f t="shared" si="12"/>
        <v>28.69</v>
      </c>
      <c r="K163" s="77">
        <v>9245</v>
      </c>
      <c r="L163" s="79" t="s">
        <v>64</v>
      </c>
      <c r="M163" s="74">
        <f t="shared" si="13"/>
        <v>0.92449999999999988</v>
      </c>
      <c r="N163" s="77">
        <v>3273</v>
      </c>
      <c r="O163" s="79" t="s">
        <v>64</v>
      </c>
      <c r="P163" s="74">
        <f t="shared" si="14"/>
        <v>0.32730000000000004</v>
      </c>
    </row>
    <row r="164" spans="2:16">
      <c r="B164" s="89">
        <v>70</v>
      </c>
      <c r="C164" s="79" t="s">
        <v>65</v>
      </c>
      <c r="D164" s="74">
        <f t="shared" si="11"/>
        <v>3.5</v>
      </c>
      <c r="E164" s="91">
        <v>7.798</v>
      </c>
      <c r="F164" s="92">
        <v>4.7569999999999999E-3</v>
      </c>
      <c r="G164" s="88">
        <f t="shared" si="15"/>
        <v>7.8027569999999997</v>
      </c>
      <c r="H164" s="77">
        <v>31.48</v>
      </c>
      <c r="I164" s="79" t="s">
        <v>66</v>
      </c>
      <c r="J164" s="76">
        <f t="shared" si="12"/>
        <v>31.48</v>
      </c>
      <c r="K164" s="77">
        <v>1.01</v>
      </c>
      <c r="L164" s="78" t="s">
        <v>66</v>
      </c>
      <c r="M164" s="76">
        <f t="shared" ref="M164:M210" si="16">K164</f>
        <v>1.01</v>
      </c>
      <c r="N164" s="77">
        <v>3432</v>
      </c>
      <c r="O164" s="79" t="s">
        <v>64</v>
      </c>
      <c r="P164" s="74">
        <f t="shared" si="14"/>
        <v>0.34320000000000001</v>
      </c>
    </row>
    <row r="165" spans="2:16">
      <c r="B165" s="89">
        <v>80</v>
      </c>
      <c r="C165" s="79" t="s">
        <v>65</v>
      </c>
      <c r="D165" s="74">
        <f t="shared" si="11"/>
        <v>4</v>
      </c>
      <c r="E165" s="91">
        <v>7.2640000000000002</v>
      </c>
      <c r="F165" s="92">
        <v>4.2290000000000001E-3</v>
      </c>
      <c r="G165" s="88">
        <f t="shared" si="15"/>
        <v>7.2682289999999998</v>
      </c>
      <c r="H165" s="77">
        <v>37.369999999999997</v>
      </c>
      <c r="I165" s="79" t="s">
        <v>66</v>
      </c>
      <c r="J165" s="76">
        <f t="shared" si="12"/>
        <v>37.369999999999997</v>
      </c>
      <c r="K165" s="77">
        <v>1.31</v>
      </c>
      <c r="L165" s="79" t="s">
        <v>66</v>
      </c>
      <c r="M165" s="76">
        <f t="shared" si="16"/>
        <v>1.31</v>
      </c>
      <c r="N165" s="77">
        <v>3768</v>
      </c>
      <c r="O165" s="79" t="s">
        <v>64</v>
      </c>
      <c r="P165" s="74">
        <f t="shared" si="14"/>
        <v>0.37679999999999997</v>
      </c>
    </row>
    <row r="166" spans="2:16">
      <c r="B166" s="89">
        <v>90</v>
      </c>
      <c r="C166" s="79" t="s">
        <v>65</v>
      </c>
      <c r="D166" s="74">
        <f t="shared" si="11"/>
        <v>4.5</v>
      </c>
      <c r="E166" s="91">
        <v>6.7949999999999999</v>
      </c>
      <c r="F166" s="92">
        <v>3.81E-3</v>
      </c>
      <c r="G166" s="88">
        <f t="shared" si="15"/>
        <v>6.7988099999999996</v>
      </c>
      <c r="H166" s="77">
        <v>43.69</v>
      </c>
      <c r="I166" s="79" t="s">
        <v>66</v>
      </c>
      <c r="J166" s="76">
        <f t="shared" si="12"/>
        <v>43.69</v>
      </c>
      <c r="K166" s="77">
        <v>1.59</v>
      </c>
      <c r="L166" s="79" t="s">
        <v>66</v>
      </c>
      <c r="M166" s="76">
        <f t="shared" si="16"/>
        <v>1.59</v>
      </c>
      <c r="N166" s="77">
        <v>4126</v>
      </c>
      <c r="O166" s="79" t="s">
        <v>64</v>
      </c>
      <c r="P166" s="74">
        <f t="shared" si="14"/>
        <v>0.41260000000000002</v>
      </c>
    </row>
    <row r="167" spans="2:16">
      <c r="B167" s="89">
        <v>100</v>
      </c>
      <c r="C167" s="79" t="s">
        <v>65</v>
      </c>
      <c r="D167" s="74">
        <f t="shared" si="11"/>
        <v>5</v>
      </c>
      <c r="E167" s="91">
        <v>6.38</v>
      </c>
      <c r="F167" s="92">
        <v>3.4710000000000001E-3</v>
      </c>
      <c r="G167" s="88">
        <f t="shared" si="15"/>
        <v>6.3834710000000001</v>
      </c>
      <c r="H167" s="77">
        <v>50.43</v>
      </c>
      <c r="I167" s="79" t="s">
        <v>66</v>
      </c>
      <c r="J167" s="76">
        <f t="shared" si="12"/>
        <v>50.43</v>
      </c>
      <c r="K167" s="77">
        <v>1.85</v>
      </c>
      <c r="L167" s="79" t="s">
        <v>66</v>
      </c>
      <c r="M167" s="76">
        <f t="shared" si="16"/>
        <v>1.85</v>
      </c>
      <c r="N167" s="77">
        <v>4507</v>
      </c>
      <c r="O167" s="79" t="s">
        <v>64</v>
      </c>
      <c r="P167" s="74">
        <f t="shared" si="14"/>
        <v>0.45069999999999999</v>
      </c>
    </row>
    <row r="168" spans="2:16">
      <c r="B168" s="89">
        <v>110</v>
      </c>
      <c r="C168" s="79" t="s">
        <v>65</v>
      </c>
      <c r="D168" s="74">
        <f t="shared" si="11"/>
        <v>5.5</v>
      </c>
      <c r="E168" s="91">
        <v>6.0110000000000001</v>
      </c>
      <c r="F168" s="92">
        <v>3.1900000000000001E-3</v>
      </c>
      <c r="G168" s="88">
        <f t="shared" si="15"/>
        <v>6.0141900000000001</v>
      </c>
      <c r="H168" s="77">
        <v>57.6</v>
      </c>
      <c r="I168" s="79" t="s">
        <v>66</v>
      </c>
      <c r="J168" s="76">
        <f t="shared" si="12"/>
        <v>57.6</v>
      </c>
      <c r="K168" s="77">
        <v>2.11</v>
      </c>
      <c r="L168" s="79" t="s">
        <v>66</v>
      </c>
      <c r="M168" s="76">
        <f t="shared" si="16"/>
        <v>2.11</v>
      </c>
      <c r="N168" s="77">
        <v>4911</v>
      </c>
      <c r="O168" s="79" t="s">
        <v>64</v>
      </c>
      <c r="P168" s="74">
        <f t="shared" si="14"/>
        <v>0.49109999999999998</v>
      </c>
    </row>
    <row r="169" spans="2:16">
      <c r="B169" s="89">
        <v>120</v>
      </c>
      <c r="C169" s="79" t="s">
        <v>65</v>
      </c>
      <c r="D169" s="74">
        <f t="shared" si="11"/>
        <v>6</v>
      </c>
      <c r="E169" s="91">
        <v>5.681</v>
      </c>
      <c r="F169" s="92">
        <v>2.9520000000000002E-3</v>
      </c>
      <c r="G169" s="88">
        <f t="shared" si="15"/>
        <v>5.6839519999999997</v>
      </c>
      <c r="H169" s="77">
        <v>65.19</v>
      </c>
      <c r="I169" s="79" t="s">
        <v>66</v>
      </c>
      <c r="J169" s="76">
        <f t="shared" si="12"/>
        <v>65.19</v>
      </c>
      <c r="K169" s="77">
        <v>2.37</v>
      </c>
      <c r="L169" s="79" t="s">
        <v>66</v>
      </c>
      <c r="M169" s="76">
        <f t="shared" si="16"/>
        <v>2.37</v>
      </c>
      <c r="N169" s="77">
        <v>5339</v>
      </c>
      <c r="O169" s="79" t="s">
        <v>64</v>
      </c>
      <c r="P169" s="74">
        <f t="shared" si="14"/>
        <v>0.53390000000000004</v>
      </c>
    </row>
    <row r="170" spans="2:16">
      <c r="B170" s="89">
        <v>130</v>
      </c>
      <c r="C170" s="79" t="s">
        <v>65</v>
      </c>
      <c r="D170" s="74">
        <f t="shared" si="11"/>
        <v>6.5</v>
      </c>
      <c r="E170" s="91">
        <v>5.3849999999999998</v>
      </c>
      <c r="F170" s="92">
        <v>2.7499999999999998E-3</v>
      </c>
      <c r="G170" s="88">
        <f t="shared" si="15"/>
        <v>5.3877499999999996</v>
      </c>
      <c r="H170" s="77">
        <v>73.209999999999994</v>
      </c>
      <c r="I170" s="79" t="s">
        <v>66</v>
      </c>
      <c r="J170" s="76">
        <f t="shared" si="12"/>
        <v>73.209999999999994</v>
      </c>
      <c r="K170" s="77">
        <v>2.63</v>
      </c>
      <c r="L170" s="79" t="s">
        <v>66</v>
      </c>
      <c r="M170" s="76">
        <f t="shared" si="16"/>
        <v>2.63</v>
      </c>
      <c r="N170" s="77">
        <v>5790</v>
      </c>
      <c r="O170" s="79" t="s">
        <v>64</v>
      </c>
      <c r="P170" s="74">
        <f t="shared" si="14"/>
        <v>0.57899999999999996</v>
      </c>
    </row>
    <row r="171" spans="2:16">
      <c r="B171" s="89">
        <v>140</v>
      </c>
      <c r="C171" s="79" t="s">
        <v>65</v>
      </c>
      <c r="D171" s="74">
        <f t="shared" si="11"/>
        <v>7</v>
      </c>
      <c r="E171" s="91">
        <v>5.117</v>
      </c>
      <c r="F171" s="92">
        <v>2.5739999999999999E-3</v>
      </c>
      <c r="G171" s="88">
        <f t="shared" si="15"/>
        <v>5.1195740000000001</v>
      </c>
      <c r="H171" s="77">
        <v>81.67</v>
      </c>
      <c r="I171" s="79" t="s">
        <v>66</v>
      </c>
      <c r="J171" s="76">
        <f t="shared" si="12"/>
        <v>81.67</v>
      </c>
      <c r="K171" s="77">
        <v>2.89</v>
      </c>
      <c r="L171" s="79" t="s">
        <v>66</v>
      </c>
      <c r="M171" s="76">
        <f t="shared" si="16"/>
        <v>2.89</v>
      </c>
      <c r="N171" s="77">
        <v>6265</v>
      </c>
      <c r="O171" s="79" t="s">
        <v>64</v>
      </c>
      <c r="P171" s="74">
        <f t="shared" si="14"/>
        <v>0.62649999999999995</v>
      </c>
    </row>
    <row r="172" spans="2:16">
      <c r="B172" s="89">
        <v>150</v>
      </c>
      <c r="C172" s="79" t="s">
        <v>65</v>
      </c>
      <c r="D172" s="74">
        <f t="shared" si="11"/>
        <v>7.5</v>
      </c>
      <c r="E172" s="91">
        <v>4.875</v>
      </c>
      <c r="F172" s="92">
        <v>2.421E-3</v>
      </c>
      <c r="G172" s="88">
        <f t="shared" si="15"/>
        <v>4.877421</v>
      </c>
      <c r="H172" s="77">
        <v>90.55</v>
      </c>
      <c r="I172" s="79" t="s">
        <v>66</v>
      </c>
      <c r="J172" s="76">
        <f t="shared" si="12"/>
        <v>90.55</v>
      </c>
      <c r="K172" s="77">
        <v>3.16</v>
      </c>
      <c r="L172" s="79" t="s">
        <v>66</v>
      </c>
      <c r="M172" s="76">
        <f t="shared" si="16"/>
        <v>3.16</v>
      </c>
      <c r="N172" s="77">
        <v>6763</v>
      </c>
      <c r="O172" s="79" t="s">
        <v>64</v>
      </c>
      <c r="P172" s="74">
        <f t="shared" si="14"/>
        <v>0.67630000000000001</v>
      </c>
    </row>
    <row r="173" spans="2:16">
      <c r="B173" s="89">
        <v>160</v>
      </c>
      <c r="C173" s="79" t="s">
        <v>65</v>
      </c>
      <c r="D173" s="74">
        <f t="shared" si="11"/>
        <v>8</v>
      </c>
      <c r="E173" s="91">
        <v>4.6550000000000002</v>
      </c>
      <c r="F173" s="92">
        <v>2.2850000000000001E-3</v>
      </c>
      <c r="G173" s="88">
        <f t="shared" si="15"/>
        <v>4.6572849999999999</v>
      </c>
      <c r="H173" s="77">
        <v>99.87</v>
      </c>
      <c r="I173" s="79" t="s">
        <v>66</v>
      </c>
      <c r="J173" s="76">
        <f t="shared" si="12"/>
        <v>99.87</v>
      </c>
      <c r="K173" s="77">
        <v>3.42</v>
      </c>
      <c r="L173" s="79" t="s">
        <v>66</v>
      </c>
      <c r="M173" s="76">
        <f t="shared" si="16"/>
        <v>3.42</v>
      </c>
      <c r="N173" s="77">
        <v>7284</v>
      </c>
      <c r="O173" s="79" t="s">
        <v>64</v>
      </c>
      <c r="P173" s="74">
        <f t="shared" si="14"/>
        <v>0.72839999999999994</v>
      </c>
    </row>
    <row r="174" spans="2:16">
      <c r="B174" s="89">
        <v>170</v>
      </c>
      <c r="C174" s="79" t="s">
        <v>65</v>
      </c>
      <c r="D174" s="74">
        <f t="shared" si="11"/>
        <v>8.5</v>
      </c>
      <c r="E174" s="91">
        <v>4.4550000000000001</v>
      </c>
      <c r="F174" s="92">
        <v>2.1649999999999998E-3</v>
      </c>
      <c r="G174" s="88">
        <f t="shared" si="15"/>
        <v>4.4571649999999998</v>
      </c>
      <c r="H174" s="77">
        <v>109.61</v>
      </c>
      <c r="I174" s="79" t="s">
        <v>66</v>
      </c>
      <c r="J174" s="76">
        <f t="shared" ref="J174:J188" si="17">H174</f>
        <v>109.61</v>
      </c>
      <c r="K174" s="77">
        <v>3.69</v>
      </c>
      <c r="L174" s="79" t="s">
        <v>66</v>
      </c>
      <c r="M174" s="76">
        <f t="shared" si="16"/>
        <v>3.69</v>
      </c>
      <c r="N174" s="77">
        <v>7828</v>
      </c>
      <c r="O174" s="79" t="s">
        <v>64</v>
      </c>
      <c r="P174" s="74">
        <f t="shared" si="14"/>
        <v>0.78280000000000005</v>
      </c>
    </row>
    <row r="175" spans="2:16">
      <c r="B175" s="89">
        <v>180</v>
      </c>
      <c r="C175" s="79" t="s">
        <v>65</v>
      </c>
      <c r="D175" s="74">
        <f t="shared" si="11"/>
        <v>9</v>
      </c>
      <c r="E175" s="91">
        <v>4.2709999999999999</v>
      </c>
      <c r="F175" s="92">
        <v>2.0569999999999998E-3</v>
      </c>
      <c r="G175" s="88">
        <f t="shared" si="15"/>
        <v>4.2730569999999997</v>
      </c>
      <c r="H175" s="77">
        <v>119.78</v>
      </c>
      <c r="I175" s="79" t="s">
        <v>66</v>
      </c>
      <c r="J175" s="76">
        <f t="shared" si="17"/>
        <v>119.78</v>
      </c>
      <c r="K175" s="77">
        <v>3.97</v>
      </c>
      <c r="L175" s="79" t="s">
        <v>66</v>
      </c>
      <c r="M175" s="76">
        <f t="shared" si="16"/>
        <v>3.97</v>
      </c>
      <c r="N175" s="77">
        <v>8396</v>
      </c>
      <c r="O175" s="79" t="s">
        <v>64</v>
      </c>
      <c r="P175" s="76">
        <f t="shared" si="14"/>
        <v>0.83960000000000012</v>
      </c>
    </row>
    <row r="176" spans="2:16">
      <c r="B176" s="89">
        <v>200</v>
      </c>
      <c r="C176" s="79" t="s">
        <v>65</v>
      </c>
      <c r="D176" s="74">
        <f t="shared" si="11"/>
        <v>10</v>
      </c>
      <c r="E176" s="91">
        <v>3.9470000000000001</v>
      </c>
      <c r="F176" s="92">
        <v>1.872E-3</v>
      </c>
      <c r="G176" s="88">
        <f t="shared" si="15"/>
        <v>3.9488720000000002</v>
      </c>
      <c r="H176" s="77">
        <v>141.4</v>
      </c>
      <c r="I176" s="79" t="s">
        <v>66</v>
      </c>
      <c r="J176" s="76">
        <f t="shared" si="17"/>
        <v>141.4</v>
      </c>
      <c r="K176" s="77">
        <v>5.01</v>
      </c>
      <c r="L176" s="79" t="s">
        <v>66</v>
      </c>
      <c r="M176" s="76">
        <f t="shared" si="16"/>
        <v>5.01</v>
      </c>
      <c r="N176" s="77">
        <v>9600</v>
      </c>
      <c r="O176" s="79" t="s">
        <v>64</v>
      </c>
      <c r="P176" s="76">
        <f t="shared" si="14"/>
        <v>0.96</v>
      </c>
    </row>
    <row r="177" spans="1:16">
      <c r="A177" s="4"/>
      <c r="B177" s="89">
        <v>225</v>
      </c>
      <c r="C177" s="79" t="s">
        <v>65</v>
      </c>
      <c r="D177" s="74">
        <f t="shared" si="11"/>
        <v>11.25</v>
      </c>
      <c r="E177" s="91">
        <v>3.609</v>
      </c>
      <c r="F177" s="92">
        <v>1.6850000000000001E-3</v>
      </c>
      <c r="G177" s="88">
        <f t="shared" si="15"/>
        <v>3.6106850000000001</v>
      </c>
      <c r="H177" s="77">
        <v>170.8</v>
      </c>
      <c r="I177" s="79" t="s">
        <v>66</v>
      </c>
      <c r="J177" s="76">
        <f t="shared" si="17"/>
        <v>170.8</v>
      </c>
      <c r="K177" s="77">
        <v>6.52</v>
      </c>
      <c r="L177" s="79" t="s">
        <v>66</v>
      </c>
      <c r="M177" s="76">
        <f t="shared" si="16"/>
        <v>6.52</v>
      </c>
      <c r="N177" s="77">
        <v>1.1200000000000001</v>
      </c>
      <c r="O177" s="78" t="s">
        <v>66</v>
      </c>
      <c r="P177" s="76">
        <f t="shared" ref="P177:P179" si="18">N177</f>
        <v>1.1200000000000001</v>
      </c>
    </row>
    <row r="178" spans="1:16">
      <c r="B178" s="77">
        <v>250</v>
      </c>
      <c r="C178" s="79" t="s">
        <v>65</v>
      </c>
      <c r="D178" s="74">
        <f t="shared" si="11"/>
        <v>12.5</v>
      </c>
      <c r="E178" s="91">
        <v>3.3279999999999998</v>
      </c>
      <c r="F178" s="92">
        <v>1.5330000000000001E-3</v>
      </c>
      <c r="G178" s="88">
        <f t="shared" si="15"/>
        <v>3.3295329999999996</v>
      </c>
      <c r="H178" s="77">
        <v>202.82</v>
      </c>
      <c r="I178" s="79" t="s">
        <v>66</v>
      </c>
      <c r="J178" s="76">
        <f t="shared" si="17"/>
        <v>202.82</v>
      </c>
      <c r="K178" s="77">
        <v>7.95</v>
      </c>
      <c r="L178" s="79" t="s">
        <v>66</v>
      </c>
      <c r="M178" s="76">
        <f t="shared" si="16"/>
        <v>7.95</v>
      </c>
      <c r="N178" s="77">
        <v>1.3</v>
      </c>
      <c r="O178" s="79" t="s">
        <v>66</v>
      </c>
      <c r="P178" s="76">
        <f t="shared" si="18"/>
        <v>1.3</v>
      </c>
    </row>
    <row r="179" spans="1:16">
      <c r="B179" s="89">
        <v>275</v>
      </c>
      <c r="C179" s="90" t="s">
        <v>65</v>
      </c>
      <c r="D179" s="74">
        <f t="shared" ref="D179:D192" si="19">B179/$C$5</f>
        <v>13.75</v>
      </c>
      <c r="E179" s="91">
        <v>3.0920000000000001</v>
      </c>
      <c r="F179" s="92">
        <v>1.407E-3</v>
      </c>
      <c r="G179" s="88">
        <f t="shared" si="15"/>
        <v>3.093407</v>
      </c>
      <c r="H179" s="77">
        <v>237.4</v>
      </c>
      <c r="I179" s="79" t="s">
        <v>66</v>
      </c>
      <c r="J179" s="76">
        <f t="shared" si="17"/>
        <v>237.4</v>
      </c>
      <c r="K179" s="77">
        <v>9.34</v>
      </c>
      <c r="L179" s="79" t="s">
        <v>66</v>
      </c>
      <c r="M179" s="76">
        <f t="shared" si="16"/>
        <v>9.34</v>
      </c>
      <c r="N179" s="77">
        <v>1.49</v>
      </c>
      <c r="O179" s="79" t="s">
        <v>66</v>
      </c>
      <c r="P179" s="76">
        <f t="shared" si="18"/>
        <v>1.49</v>
      </c>
    </row>
    <row r="180" spans="1:16">
      <c r="B180" s="89">
        <v>300</v>
      </c>
      <c r="C180" s="90" t="s">
        <v>65</v>
      </c>
      <c r="D180" s="74">
        <f t="shared" si="19"/>
        <v>15</v>
      </c>
      <c r="E180" s="91">
        <v>2.89</v>
      </c>
      <c r="F180" s="92">
        <v>1.3010000000000001E-3</v>
      </c>
      <c r="G180" s="88">
        <f t="shared" si="15"/>
        <v>2.8913010000000003</v>
      </c>
      <c r="H180" s="77">
        <v>274.52</v>
      </c>
      <c r="I180" s="79" t="s">
        <v>66</v>
      </c>
      <c r="J180" s="76">
        <f t="shared" si="17"/>
        <v>274.52</v>
      </c>
      <c r="K180" s="77">
        <v>10.72</v>
      </c>
      <c r="L180" s="79" t="s">
        <v>66</v>
      </c>
      <c r="M180" s="76">
        <f t="shared" si="16"/>
        <v>10.72</v>
      </c>
      <c r="N180" s="77">
        <v>1.7</v>
      </c>
      <c r="O180" s="79" t="s">
        <v>66</v>
      </c>
      <c r="P180" s="76">
        <f t="shared" ref="P180:P224" si="20">N180</f>
        <v>1.7</v>
      </c>
    </row>
    <row r="181" spans="1:16">
      <c r="B181" s="89">
        <v>325</v>
      </c>
      <c r="C181" s="90" t="s">
        <v>65</v>
      </c>
      <c r="D181" s="74">
        <f t="shared" si="19"/>
        <v>16.25</v>
      </c>
      <c r="E181" s="91">
        <v>2.7160000000000002</v>
      </c>
      <c r="F181" s="92">
        <v>1.2110000000000001E-3</v>
      </c>
      <c r="G181" s="88">
        <f t="shared" si="15"/>
        <v>2.7172110000000003</v>
      </c>
      <c r="H181" s="77">
        <v>314.13</v>
      </c>
      <c r="I181" s="79" t="s">
        <v>66</v>
      </c>
      <c r="J181" s="76">
        <f t="shared" si="17"/>
        <v>314.13</v>
      </c>
      <c r="K181" s="77">
        <v>12.1</v>
      </c>
      <c r="L181" s="79" t="s">
        <v>66</v>
      </c>
      <c r="M181" s="76">
        <f t="shared" si="16"/>
        <v>12.1</v>
      </c>
      <c r="N181" s="77">
        <v>1.91</v>
      </c>
      <c r="O181" s="79" t="s">
        <v>66</v>
      </c>
      <c r="P181" s="76">
        <f t="shared" si="20"/>
        <v>1.91</v>
      </c>
    </row>
    <row r="182" spans="1:16">
      <c r="B182" s="89">
        <v>350</v>
      </c>
      <c r="C182" s="90" t="s">
        <v>65</v>
      </c>
      <c r="D182" s="74">
        <f t="shared" si="19"/>
        <v>17.5</v>
      </c>
      <c r="E182" s="91">
        <v>2.5640000000000001</v>
      </c>
      <c r="F182" s="92">
        <v>1.1329999999999999E-3</v>
      </c>
      <c r="G182" s="88">
        <f t="shared" si="15"/>
        <v>2.5651329999999999</v>
      </c>
      <c r="H182" s="77">
        <v>356.18</v>
      </c>
      <c r="I182" s="79" t="s">
        <v>66</v>
      </c>
      <c r="J182" s="76">
        <f t="shared" si="17"/>
        <v>356.18</v>
      </c>
      <c r="K182" s="77">
        <v>13.49</v>
      </c>
      <c r="L182" s="79" t="s">
        <v>66</v>
      </c>
      <c r="M182" s="76">
        <f t="shared" si="16"/>
        <v>13.49</v>
      </c>
      <c r="N182" s="77">
        <v>2.14</v>
      </c>
      <c r="O182" s="79" t="s">
        <v>66</v>
      </c>
      <c r="P182" s="76">
        <f t="shared" si="20"/>
        <v>2.14</v>
      </c>
    </row>
    <row r="183" spans="1:16">
      <c r="B183" s="89">
        <v>375</v>
      </c>
      <c r="C183" s="90" t="s">
        <v>65</v>
      </c>
      <c r="D183" s="74">
        <f t="shared" si="19"/>
        <v>18.75</v>
      </c>
      <c r="E183" s="91">
        <v>2.4300000000000002</v>
      </c>
      <c r="F183" s="92">
        <v>1.065E-3</v>
      </c>
      <c r="G183" s="88">
        <f t="shared" si="15"/>
        <v>2.4310650000000003</v>
      </c>
      <c r="H183" s="77">
        <v>400.63</v>
      </c>
      <c r="I183" s="79" t="s">
        <v>66</v>
      </c>
      <c r="J183" s="76">
        <f t="shared" si="17"/>
        <v>400.63</v>
      </c>
      <c r="K183" s="77">
        <v>14.9</v>
      </c>
      <c r="L183" s="79" t="s">
        <v>66</v>
      </c>
      <c r="M183" s="76">
        <f t="shared" si="16"/>
        <v>14.9</v>
      </c>
      <c r="N183" s="77">
        <v>2.38</v>
      </c>
      <c r="O183" s="79" t="s">
        <v>66</v>
      </c>
      <c r="P183" s="76">
        <f t="shared" si="20"/>
        <v>2.38</v>
      </c>
    </row>
    <row r="184" spans="1:16">
      <c r="B184" s="89">
        <v>400</v>
      </c>
      <c r="C184" s="90" t="s">
        <v>65</v>
      </c>
      <c r="D184" s="74">
        <f t="shared" si="19"/>
        <v>20</v>
      </c>
      <c r="E184" s="91">
        <v>2.3109999999999999</v>
      </c>
      <c r="F184" s="92">
        <v>1.0039999999999999E-3</v>
      </c>
      <c r="G184" s="88">
        <f t="shared" si="15"/>
        <v>2.3120039999999999</v>
      </c>
      <c r="H184" s="77">
        <v>447.45</v>
      </c>
      <c r="I184" s="79" t="s">
        <v>66</v>
      </c>
      <c r="J184" s="76">
        <f t="shared" si="17"/>
        <v>447.45</v>
      </c>
      <c r="K184" s="77">
        <v>16.309999999999999</v>
      </c>
      <c r="L184" s="79" t="s">
        <v>66</v>
      </c>
      <c r="M184" s="76">
        <f t="shared" si="16"/>
        <v>16.309999999999999</v>
      </c>
      <c r="N184" s="77">
        <v>2.64</v>
      </c>
      <c r="O184" s="79" t="s">
        <v>66</v>
      </c>
      <c r="P184" s="76">
        <f t="shared" si="20"/>
        <v>2.64</v>
      </c>
    </row>
    <row r="185" spans="1:16">
      <c r="B185" s="89">
        <v>450</v>
      </c>
      <c r="C185" s="90" t="s">
        <v>65</v>
      </c>
      <c r="D185" s="74">
        <f t="shared" si="19"/>
        <v>22.5</v>
      </c>
      <c r="E185" s="91">
        <v>2.1080000000000001</v>
      </c>
      <c r="F185" s="92">
        <v>9.031E-4</v>
      </c>
      <c r="G185" s="88">
        <f t="shared" si="15"/>
        <v>2.1089031</v>
      </c>
      <c r="H185" s="77">
        <v>548.01</v>
      </c>
      <c r="I185" s="79" t="s">
        <v>66</v>
      </c>
      <c r="J185" s="76">
        <f t="shared" si="17"/>
        <v>548.01</v>
      </c>
      <c r="K185" s="77">
        <v>21.66</v>
      </c>
      <c r="L185" s="79" t="s">
        <v>66</v>
      </c>
      <c r="M185" s="76">
        <f t="shared" si="16"/>
        <v>21.66</v>
      </c>
      <c r="N185" s="77">
        <v>3.18</v>
      </c>
      <c r="O185" s="79" t="s">
        <v>66</v>
      </c>
      <c r="P185" s="76">
        <f t="shared" si="20"/>
        <v>3.18</v>
      </c>
    </row>
    <row r="186" spans="1:16">
      <c r="B186" s="89">
        <v>500</v>
      </c>
      <c r="C186" s="90" t="s">
        <v>65</v>
      </c>
      <c r="D186" s="74">
        <f t="shared" si="19"/>
        <v>25</v>
      </c>
      <c r="E186" s="91">
        <v>1.94</v>
      </c>
      <c r="F186" s="92">
        <v>8.2109999999999995E-4</v>
      </c>
      <c r="G186" s="88">
        <f t="shared" si="15"/>
        <v>1.9408211</v>
      </c>
      <c r="H186" s="77">
        <v>657.76</v>
      </c>
      <c r="I186" s="79" t="s">
        <v>66</v>
      </c>
      <c r="J186" s="76">
        <f t="shared" si="17"/>
        <v>657.76</v>
      </c>
      <c r="K186" s="77">
        <v>26.67</v>
      </c>
      <c r="L186" s="79" t="s">
        <v>66</v>
      </c>
      <c r="M186" s="76">
        <f t="shared" si="16"/>
        <v>26.67</v>
      </c>
      <c r="N186" s="77">
        <v>3.78</v>
      </c>
      <c r="O186" s="79" t="s">
        <v>66</v>
      </c>
      <c r="P186" s="76">
        <f t="shared" si="20"/>
        <v>3.78</v>
      </c>
    </row>
    <row r="187" spans="1:16">
      <c r="B187" s="89">
        <v>550</v>
      </c>
      <c r="C187" s="90" t="s">
        <v>65</v>
      </c>
      <c r="D187" s="74">
        <f t="shared" si="19"/>
        <v>27.5</v>
      </c>
      <c r="E187" s="91">
        <v>1.798</v>
      </c>
      <c r="F187" s="92">
        <v>7.5319999999999998E-4</v>
      </c>
      <c r="G187" s="88">
        <f t="shared" si="15"/>
        <v>1.7987531999999999</v>
      </c>
      <c r="H187" s="77">
        <v>776.58</v>
      </c>
      <c r="I187" s="79" t="s">
        <v>66</v>
      </c>
      <c r="J187" s="76">
        <f t="shared" si="17"/>
        <v>776.58</v>
      </c>
      <c r="K187" s="77">
        <v>31.54</v>
      </c>
      <c r="L187" s="79" t="s">
        <v>66</v>
      </c>
      <c r="M187" s="76">
        <f t="shared" si="16"/>
        <v>31.54</v>
      </c>
      <c r="N187" s="77">
        <v>4.41</v>
      </c>
      <c r="O187" s="79" t="s">
        <v>66</v>
      </c>
      <c r="P187" s="76">
        <f t="shared" si="20"/>
        <v>4.41</v>
      </c>
    </row>
    <row r="188" spans="1:16">
      <c r="B188" s="89">
        <v>600</v>
      </c>
      <c r="C188" s="90" t="s">
        <v>65</v>
      </c>
      <c r="D188" s="74">
        <f t="shared" si="19"/>
        <v>30</v>
      </c>
      <c r="E188" s="91">
        <v>1.6739999999999999</v>
      </c>
      <c r="F188" s="92">
        <v>6.9620000000000001E-4</v>
      </c>
      <c r="G188" s="88">
        <f t="shared" si="15"/>
        <v>1.6746961999999999</v>
      </c>
      <c r="H188" s="77">
        <v>904.48</v>
      </c>
      <c r="I188" s="79" t="s">
        <v>66</v>
      </c>
      <c r="J188" s="76">
        <f t="shared" si="17"/>
        <v>904.48</v>
      </c>
      <c r="K188" s="77">
        <v>36.380000000000003</v>
      </c>
      <c r="L188" s="79" t="s">
        <v>66</v>
      </c>
      <c r="M188" s="76">
        <f t="shared" si="16"/>
        <v>36.380000000000003</v>
      </c>
      <c r="N188" s="77">
        <v>5.0999999999999996</v>
      </c>
      <c r="O188" s="79" t="s">
        <v>66</v>
      </c>
      <c r="P188" s="76">
        <f t="shared" si="20"/>
        <v>5.0999999999999996</v>
      </c>
    </row>
    <row r="189" spans="1:16">
      <c r="B189" s="89">
        <v>650</v>
      </c>
      <c r="C189" s="90" t="s">
        <v>65</v>
      </c>
      <c r="D189" s="74">
        <f t="shared" si="19"/>
        <v>32.5</v>
      </c>
      <c r="E189" s="91">
        <v>1.569</v>
      </c>
      <c r="F189" s="92">
        <v>6.4749999999999996E-4</v>
      </c>
      <c r="G189" s="88">
        <f t="shared" si="15"/>
        <v>1.5696474999999999</v>
      </c>
      <c r="H189" s="77">
        <v>1.04</v>
      </c>
      <c r="I189" s="78" t="s">
        <v>12</v>
      </c>
      <c r="J189" s="76">
        <f t="shared" ref="J189:J191" si="21">H189*1000</f>
        <v>1040</v>
      </c>
      <c r="K189" s="77">
        <v>41.24</v>
      </c>
      <c r="L189" s="79" t="s">
        <v>66</v>
      </c>
      <c r="M189" s="76">
        <f t="shared" si="16"/>
        <v>41.24</v>
      </c>
      <c r="N189" s="77">
        <v>5.82</v>
      </c>
      <c r="O189" s="79" t="s">
        <v>66</v>
      </c>
      <c r="P189" s="76">
        <f t="shared" si="20"/>
        <v>5.82</v>
      </c>
    </row>
    <row r="190" spans="1:16">
      <c r="B190" s="89">
        <v>700</v>
      </c>
      <c r="C190" s="90" t="s">
        <v>65</v>
      </c>
      <c r="D190" s="74">
        <f t="shared" si="19"/>
        <v>35</v>
      </c>
      <c r="E190" s="91">
        <v>1.478</v>
      </c>
      <c r="F190" s="92">
        <v>6.0539999999999997E-4</v>
      </c>
      <c r="G190" s="88">
        <f t="shared" si="15"/>
        <v>1.4786054</v>
      </c>
      <c r="H190" s="77">
        <v>1.19</v>
      </c>
      <c r="I190" s="79" t="s">
        <v>12</v>
      </c>
      <c r="J190" s="76">
        <f t="shared" si="21"/>
        <v>1190</v>
      </c>
      <c r="K190" s="77">
        <v>46.13</v>
      </c>
      <c r="L190" s="79" t="s">
        <v>66</v>
      </c>
      <c r="M190" s="76">
        <f t="shared" si="16"/>
        <v>46.13</v>
      </c>
      <c r="N190" s="77">
        <v>6.6</v>
      </c>
      <c r="O190" s="79" t="s">
        <v>66</v>
      </c>
      <c r="P190" s="76">
        <f t="shared" si="20"/>
        <v>6.6</v>
      </c>
    </row>
    <row r="191" spans="1:16">
      <c r="B191" s="89">
        <v>800</v>
      </c>
      <c r="C191" s="90" t="s">
        <v>65</v>
      </c>
      <c r="D191" s="74">
        <f t="shared" si="19"/>
        <v>40</v>
      </c>
      <c r="E191" s="91">
        <v>1.327</v>
      </c>
      <c r="F191" s="92">
        <v>5.3629999999999997E-4</v>
      </c>
      <c r="G191" s="88">
        <f t="shared" si="15"/>
        <v>1.3275363</v>
      </c>
      <c r="H191" s="77">
        <v>1.5</v>
      </c>
      <c r="I191" s="79" t="s">
        <v>12</v>
      </c>
      <c r="J191" s="76">
        <f t="shared" si="21"/>
        <v>1500</v>
      </c>
      <c r="K191" s="77">
        <v>64.39</v>
      </c>
      <c r="L191" s="79" t="s">
        <v>66</v>
      </c>
      <c r="M191" s="76">
        <f t="shared" si="16"/>
        <v>64.39</v>
      </c>
      <c r="N191" s="77">
        <v>8.27</v>
      </c>
      <c r="O191" s="79" t="s">
        <v>66</v>
      </c>
      <c r="P191" s="76">
        <f t="shared" si="20"/>
        <v>8.27</v>
      </c>
    </row>
    <row r="192" spans="1:16">
      <c r="B192" s="89">
        <v>900</v>
      </c>
      <c r="C192" s="90" t="s">
        <v>65</v>
      </c>
      <c r="D192" s="74">
        <f t="shared" si="19"/>
        <v>45</v>
      </c>
      <c r="E192" s="91">
        <v>1.206</v>
      </c>
      <c r="F192" s="92">
        <v>4.818E-4</v>
      </c>
      <c r="G192" s="88">
        <f t="shared" si="15"/>
        <v>1.2064817999999999</v>
      </c>
      <c r="H192" s="77">
        <v>1.86</v>
      </c>
      <c r="I192" s="79" t="s">
        <v>12</v>
      </c>
      <c r="J192" s="80">
        <f t="shared" ref="J192:J228" si="22">H192*1000</f>
        <v>1860</v>
      </c>
      <c r="K192" s="77">
        <v>81.349999999999994</v>
      </c>
      <c r="L192" s="79" t="s">
        <v>66</v>
      </c>
      <c r="M192" s="76">
        <f t="shared" si="16"/>
        <v>81.349999999999994</v>
      </c>
      <c r="N192" s="77">
        <v>10.11</v>
      </c>
      <c r="O192" s="79" t="s">
        <v>66</v>
      </c>
      <c r="P192" s="76">
        <f t="shared" si="20"/>
        <v>10.11</v>
      </c>
    </row>
    <row r="193" spans="2:16">
      <c r="B193" s="89">
        <v>1</v>
      </c>
      <c r="C193" s="93" t="s">
        <v>67</v>
      </c>
      <c r="D193" s="74">
        <f t="shared" ref="D193:D228" si="23">B193*1000/$C$5</f>
        <v>50</v>
      </c>
      <c r="E193" s="91">
        <v>1.109</v>
      </c>
      <c r="F193" s="92">
        <v>4.3780000000000002E-4</v>
      </c>
      <c r="G193" s="88">
        <f t="shared" si="15"/>
        <v>1.1094378</v>
      </c>
      <c r="H193" s="77">
        <v>2.2400000000000002</v>
      </c>
      <c r="I193" s="79" t="s">
        <v>12</v>
      </c>
      <c r="J193" s="80">
        <f t="shared" si="22"/>
        <v>2240</v>
      </c>
      <c r="K193" s="77">
        <v>97.85</v>
      </c>
      <c r="L193" s="79" t="s">
        <v>66</v>
      </c>
      <c r="M193" s="76">
        <f t="shared" si="16"/>
        <v>97.85</v>
      </c>
      <c r="N193" s="77">
        <v>12.12</v>
      </c>
      <c r="O193" s="79" t="s">
        <v>66</v>
      </c>
      <c r="P193" s="76">
        <f t="shared" si="20"/>
        <v>12.12</v>
      </c>
    </row>
    <row r="194" spans="2:16">
      <c r="B194" s="89">
        <v>1.1000000000000001</v>
      </c>
      <c r="C194" s="90" t="s">
        <v>67</v>
      </c>
      <c r="D194" s="74">
        <f t="shared" si="23"/>
        <v>55</v>
      </c>
      <c r="E194" s="91">
        <v>1.0269999999999999</v>
      </c>
      <c r="F194" s="92">
        <v>4.014E-4</v>
      </c>
      <c r="G194" s="88">
        <f t="shared" si="15"/>
        <v>1.0274014</v>
      </c>
      <c r="H194" s="77">
        <v>2.65</v>
      </c>
      <c r="I194" s="79" t="s">
        <v>12</v>
      </c>
      <c r="J194" s="80">
        <f t="shared" si="22"/>
        <v>2650</v>
      </c>
      <c r="K194" s="77">
        <v>114.23</v>
      </c>
      <c r="L194" s="79" t="s">
        <v>66</v>
      </c>
      <c r="M194" s="76">
        <f t="shared" si="16"/>
        <v>114.23</v>
      </c>
      <c r="N194" s="77">
        <v>14.28</v>
      </c>
      <c r="O194" s="79" t="s">
        <v>66</v>
      </c>
      <c r="P194" s="76">
        <f t="shared" si="20"/>
        <v>14.28</v>
      </c>
    </row>
    <row r="195" spans="2:16">
      <c r="B195" s="89">
        <v>1.2</v>
      </c>
      <c r="C195" s="90" t="s">
        <v>67</v>
      </c>
      <c r="D195" s="74">
        <f t="shared" si="23"/>
        <v>60</v>
      </c>
      <c r="E195" s="91">
        <v>0.95889999999999997</v>
      </c>
      <c r="F195" s="92">
        <v>3.7080000000000001E-4</v>
      </c>
      <c r="G195" s="88">
        <f t="shared" si="15"/>
        <v>0.95927079999999998</v>
      </c>
      <c r="H195" s="77">
        <v>3.1</v>
      </c>
      <c r="I195" s="79" t="s">
        <v>12</v>
      </c>
      <c r="J195" s="80">
        <f t="shared" si="22"/>
        <v>3100</v>
      </c>
      <c r="K195" s="77">
        <v>130.63</v>
      </c>
      <c r="L195" s="79" t="s">
        <v>66</v>
      </c>
      <c r="M195" s="76">
        <f t="shared" si="16"/>
        <v>130.63</v>
      </c>
      <c r="N195" s="77">
        <v>16.600000000000001</v>
      </c>
      <c r="O195" s="79" t="s">
        <v>66</v>
      </c>
      <c r="P195" s="76">
        <f t="shared" si="20"/>
        <v>16.600000000000001</v>
      </c>
    </row>
    <row r="196" spans="2:16">
      <c r="B196" s="89">
        <v>1.3</v>
      </c>
      <c r="C196" s="90" t="s">
        <v>67</v>
      </c>
      <c r="D196" s="74">
        <f t="shared" si="23"/>
        <v>65</v>
      </c>
      <c r="E196" s="91">
        <v>0.9002</v>
      </c>
      <c r="F196" s="92">
        <v>3.4469999999999998E-4</v>
      </c>
      <c r="G196" s="88">
        <f t="shared" si="15"/>
        <v>0.90054469999999998</v>
      </c>
      <c r="H196" s="77">
        <v>3.58</v>
      </c>
      <c r="I196" s="79" t="s">
        <v>12</v>
      </c>
      <c r="J196" s="80">
        <f t="shared" si="22"/>
        <v>3580</v>
      </c>
      <c r="K196" s="77">
        <v>147.13999999999999</v>
      </c>
      <c r="L196" s="79" t="s">
        <v>66</v>
      </c>
      <c r="M196" s="76">
        <f t="shared" si="16"/>
        <v>147.13999999999999</v>
      </c>
      <c r="N196" s="77">
        <v>19.059999999999999</v>
      </c>
      <c r="O196" s="79" t="s">
        <v>66</v>
      </c>
      <c r="P196" s="76">
        <f t="shared" si="20"/>
        <v>19.059999999999999</v>
      </c>
    </row>
    <row r="197" spans="2:16">
      <c r="B197" s="89">
        <v>1.4</v>
      </c>
      <c r="C197" s="90" t="s">
        <v>67</v>
      </c>
      <c r="D197" s="74">
        <f t="shared" si="23"/>
        <v>70</v>
      </c>
      <c r="E197" s="91">
        <v>0.84940000000000004</v>
      </c>
      <c r="F197" s="92">
        <v>3.2210000000000002E-4</v>
      </c>
      <c r="G197" s="88">
        <f t="shared" si="15"/>
        <v>0.84972210000000004</v>
      </c>
      <c r="H197" s="77">
        <v>4.09</v>
      </c>
      <c r="I197" s="79" t="s">
        <v>12</v>
      </c>
      <c r="J197" s="80">
        <f t="shared" si="22"/>
        <v>4090</v>
      </c>
      <c r="K197" s="77">
        <v>163.79</v>
      </c>
      <c r="L197" s="79" t="s">
        <v>66</v>
      </c>
      <c r="M197" s="76">
        <f t="shared" si="16"/>
        <v>163.79</v>
      </c>
      <c r="N197" s="77">
        <v>21.67</v>
      </c>
      <c r="O197" s="79" t="s">
        <v>66</v>
      </c>
      <c r="P197" s="76">
        <f t="shared" si="20"/>
        <v>21.67</v>
      </c>
    </row>
    <row r="198" spans="2:16">
      <c r="B198" s="89">
        <v>1.5</v>
      </c>
      <c r="C198" s="90" t="s">
        <v>67</v>
      </c>
      <c r="D198" s="74">
        <f t="shared" si="23"/>
        <v>75</v>
      </c>
      <c r="E198" s="91">
        <v>0.80489999999999995</v>
      </c>
      <c r="F198" s="92">
        <v>3.0249999999999998E-4</v>
      </c>
      <c r="G198" s="88">
        <f t="shared" si="15"/>
        <v>0.80520249999999993</v>
      </c>
      <c r="H198" s="77">
        <v>4.62</v>
      </c>
      <c r="I198" s="79" t="s">
        <v>12</v>
      </c>
      <c r="J198" s="80">
        <f t="shared" si="22"/>
        <v>4620</v>
      </c>
      <c r="K198" s="77">
        <v>180.61</v>
      </c>
      <c r="L198" s="79" t="s">
        <v>66</v>
      </c>
      <c r="M198" s="76">
        <f t="shared" si="16"/>
        <v>180.61</v>
      </c>
      <c r="N198" s="77">
        <v>24.41</v>
      </c>
      <c r="O198" s="79" t="s">
        <v>66</v>
      </c>
      <c r="P198" s="76">
        <f t="shared" si="20"/>
        <v>24.41</v>
      </c>
    </row>
    <row r="199" spans="2:16">
      <c r="B199" s="89">
        <v>1.6</v>
      </c>
      <c r="C199" s="90" t="s">
        <v>67</v>
      </c>
      <c r="D199" s="74">
        <f t="shared" si="23"/>
        <v>80</v>
      </c>
      <c r="E199" s="91">
        <v>0.76570000000000005</v>
      </c>
      <c r="F199" s="92">
        <v>2.8519999999999999E-4</v>
      </c>
      <c r="G199" s="88">
        <f t="shared" si="15"/>
        <v>0.76598520000000003</v>
      </c>
      <c r="H199" s="77">
        <v>5.19</v>
      </c>
      <c r="I199" s="79" t="s">
        <v>12</v>
      </c>
      <c r="J199" s="80">
        <f t="shared" si="22"/>
        <v>5190</v>
      </c>
      <c r="K199" s="77">
        <v>197.6</v>
      </c>
      <c r="L199" s="79" t="s">
        <v>66</v>
      </c>
      <c r="M199" s="76">
        <f t="shared" si="16"/>
        <v>197.6</v>
      </c>
      <c r="N199" s="77">
        <v>27.3</v>
      </c>
      <c r="O199" s="79" t="s">
        <v>66</v>
      </c>
      <c r="P199" s="76">
        <f t="shared" si="20"/>
        <v>27.3</v>
      </c>
    </row>
    <row r="200" spans="2:16">
      <c r="B200" s="89">
        <v>1.7</v>
      </c>
      <c r="C200" s="90" t="s">
        <v>67</v>
      </c>
      <c r="D200" s="74">
        <f t="shared" si="23"/>
        <v>85</v>
      </c>
      <c r="E200" s="91">
        <v>0.73080000000000001</v>
      </c>
      <c r="F200" s="92">
        <v>2.698E-4</v>
      </c>
      <c r="G200" s="88">
        <f t="shared" si="15"/>
        <v>0.73106979999999999</v>
      </c>
      <c r="H200" s="77">
        <v>5.78</v>
      </c>
      <c r="I200" s="79" t="s">
        <v>12</v>
      </c>
      <c r="J200" s="80">
        <f t="shared" si="22"/>
        <v>5780</v>
      </c>
      <c r="K200" s="77">
        <v>214.76</v>
      </c>
      <c r="L200" s="79" t="s">
        <v>66</v>
      </c>
      <c r="M200" s="76">
        <f t="shared" si="16"/>
        <v>214.76</v>
      </c>
      <c r="N200" s="77">
        <v>30.31</v>
      </c>
      <c r="O200" s="79" t="s">
        <v>66</v>
      </c>
      <c r="P200" s="76">
        <f t="shared" si="20"/>
        <v>30.31</v>
      </c>
    </row>
    <row r="201" spans="2:16">
      <c r="B201" s="89">
        <v>1.8</v>
      </c>
      <c r="C201" s="90" t="s">
        <v>67</v>
      </c>
      <c r="D201" s="74">
        <f t="shared" si="23"/>
        <v>90</v>
      </c>
      <c r="E201" s="91">
        <v>0.69950000000000001</v>
      </c>
      <c r="F201" s="92">
        <v>2.5599999999999999E-4</v>
      </c>
      <c r="G201" s="88">
        <f t="shared" si="15"/>
        <v>0.69975600000000004</v>
      </c>
      <c r="H201" s="77">
        <v>6.4</v>
      </c>
      <c r="I201" s="79" t="s">
        <v>12</v>
      </c>
      <c r="J201" s="80">
        <f t="shared" si="22"/>
        <v>6400</v>
      </c>
      <c r="K201" s="77">
        <v>232.11</v>
      </c>
      <c r="L201" s="79" t="s">
        <v>66</v>
      </c>
      <c r="M201" s="76">
        <f t="shared" si="16"/>
        <v>232.11</v>
      </c>
      <c r="N201" s="77">
        <v>33.46</v>
      </c>
      <c r="O201" s="79" t="s">
        <v>66</v>
      </c>
      <c r="P201" s="76">
        <f t="shared" si="20"/>
        <v>33.46</v>
      </c>
    </row>
    <row r="202" spans="2:16">
      <c r="B202" s="89">
        <v>2</v>
      </c>
      <c r="C202" s="90" t="s">
        <v>67</v>
      </c>
      <c r="D202" s="74">
        <f t="shared" si="23"/>
        <v>100</v>
      </c>
      <c r="E202" s="91">
        <v>0.64590000000000003</v>
      </c>
      <c r="F202" s="92">
        <v>2.3250000000000001E-4</v>
      </c>
      <c r="G202" s="88">
        <f t="shared" si="15"/>
        <v>0.6461325</v>
      </c>
      <c r="H202" s="77">
        <v>7.72</v>
      </c>
      <c r="I202" s="79" t="s">
        <v>12</v>
      </c>
      <c r="J202" s="80">
        <f t="shared" si="22"/>
        <v>7720</v>
      </c>
      <c r="K202" s="77">
        <v>298.12</v>
      </c>
      <c r="L202" s="79" t="s">
        <v>66</v>
      </c>
      <c r="M202" s="76">
        <f t="shared" si="16"/>
        <v>298.12</v>
      </c>
      <c r="N202" s="77">
        <v>40.119999999999997</v>
      </c>
      <c r="O202" s="79" t="s">
        <v>66</v>
      </c>
      <c r="P202" s="76">
        <f t="shared" si="20"/>
        <v>40.119999999999997</v>
      </c>
    </row>
    <row r="203" spans="2:16">
      <c r="B203" s="89">
        <v>2.25</v>
      </c>
      <c r="C203" s="90" t="s">
        <v>67</v>
      </c>
      <c r="D203" s="74">
        <f t="shared" si="23"/>
        <v>112.5</v>
      </c>
      <c r="E203" s="91">
        <v>0.5917</v>
      </c>
      <c r="F203" s="92">
        <v>2.087E-4</v>
      </c>
      <c r="G203" s="88">
        <f t="shared" si="15"/>
        <v>0.59190869999999995</v>
      </c>
      <c r="H203" s="77">
        <v>9.52</v>
      </c>
      <c r="I203" s="79" t="s">
        <v>12</v>
      </c>
      <c r="J203" s="80">
        <f t="shared" si="22"/>
        <v>9520</v>
      </c>
      <c r="K203" s="77">
        <v>391.83</v>
      </c>
      <c r="L203" s="79" t="s">
        <v>66</v>
      </c>
      <c r="M203" s="76">
        <f t="shared" si="16"/>
        <v>391.83</v>
      </c>
      <c r="N203" s="77">
        <v>49.12</v>
      </c>
      <c r="O203" s="79" t="s">
        <v>66</v>
      </c>
      <c r="P203" s="76">
        <f t="shared" si="20"/>
        <v>49.12</v>
      </c>
    </row>
    <row r="204" spans="2:16">
      <c r="B204" s="89">
        <v>2.5</v>
      </c>
      <c r="C204" s="90" t="s">
        <v>67</v>
      </c>
      <c r="D204" s="74">
        <f t="shared" si="23"/>
        <v>125</v>
      </c>
      <c r="E204" s="91">
        <v>0.54769999999999996</v>
      </c>
      <c r="F204" s="92">
        <v>1.895E-4</v>
      </c>
      <c r="G204" s="88">
        <f t="shared" si="15"/>
        <v>0.54788949999999992</v>
      </c>
      <c r="H204" s="77">
        <v>11.47</v>
      </c>
      <c r="I204" s="79" t="s">
        <v>12</v>
      </c>
      <c r="J204" s="80">
        <f t="shared" si="22"/>
        <v>11470</v>
      </c>
      <c r="K204" s="77">
        <v>479.36</v>
      </c>
      <c r="L204" s="79" t="s">
        <v>66</v>
      </c>
      <c r="M204" s="76">
        <f t="shared" si="16"/>
        <v>479.36</v>
      </c>
      <c r="N204" s="77">
        <v>58.81</v>
      </c>
      <c r="O204" s="79" t="s">
        <v>66</v>
      </c>
      <c r="P204" s="76">
        <f t="shared" si="20"/>
        <v>58.81</v>
      </c>
    </row>
    <row r="205" spans="2:16">
      <c r="B205" s="89">
        <v>2.75</v>
      </c>
      <c r="C205" s="90" t="s">
        <v>67</v>
      </c>
      <c r="D205" s="74">
        <f t="shared" si="23"/>
        <v>137.5</v>
      </c>
      <c r="E205" s="91">
        <v>0.51139999999999997</v>
      </c>
      <c r="F205" s="92">
        <v>1.7359999999999999E-4</v>
      </c>
      <c r="G205" s="88">
        <f t="shared" si="15"/>
        <v>0.51157359999999996</v>
      </c>
      <c r="H205" s="77">
        <v>13.57</v>
      </c>
      <c r="I205" s="79" t="s">
        <v>12</v>
      </c>
      <c r="J205" s="80">
        <f t="shared" si="22"/>
        <v>13570</v>
      </c>
      <c r="K205" s="77">
        <v>563.91999999999996</v>
      </c>
      <c r="L205" s="79" t="s">
        <v>66</v>
      </c>
      <c r="M205" s="76">
        <f t="shared" si="16"/>
        <v>563.91999999999996</v>
      </c>
      <c r="N205" s="77">
        <v>69.16</v>
      </c>
      <c r="O205" s="79" t="s">
        <v>66</v>
      </c>
      <c r="P205" s="76">
        <f t="shared" si="20"/>
        <v>69.16</v>
      </c>
    </row>
    <row r="206" spans="2:16">
      <c r="B206" s="89">
        <v>3</v>
      </c>
      <c r="C206" s="90" t="s">
        <v>67</v>
      </c>
      <c r="D206" s="74">
        <f t="shared" si="23"/>
        <v>150</v>
      </c>
      <c r="E206" s="91">
        <v>0.48089999999999999</v>
      </c>
      <c r="F206" s="92">
        <v>1.6029999999999999E-4</v>
      </c>
      <c r="G206" s="88">
        <f t="shared" si="15"/>
        <v>0.4810603</v>
      </c>
      <c r="H206" s="77">
        <v>15.8</v>
      </c>
      <c r="I206" s="79" t="s">
        <v>12</v>
      </c>
      <c r="J206" s="80">
        <f t="shared" si="22"/>
        <v>15800</v>
      </c>
      <c r="K206" s="77">
        <v>646.9</v>
      </c>
      <c r="L206" s="79" t="s">
        <v>66</v>
      </c>
      <c r="M206" s="76">
        <f t="shared" si="16"/>
        <v>646.9</v>
      </c>
      <c r="N206" s="77">
        <v>80.12</v>
      </c>
      <c r="O206" s="79" t="s">
        <v>66</v>
      </c>
      <c r="P206" s="76">
        <f t="shared" si="20"/>
        <v>80.12</v>
      </c>
    </row>
    <row r="207" spans="2:16">
      <c r="B207" s="89">
        <v>3.25</v>
      </c>
      <c r="C207" s="90" t="s">
        <v>67</v>
      </c>
      <c r="D207" s="74">
        <f t="shared" si="23"/>
        <v>162.5</v>
      </c>
      <c r="E207" s="91">
        <v>0.45490000000000003</v>
      </c>
      <c r="F207" s="92">
        <v>1.4889999999999999E-4</v>
      </c>
      <c r="G207" s="88">
        <f t="shared" si="15"/>
        <v>0.45504890000000003</v>
      </c>
      <c r="H207" s="77">
        <v>18.18</v>
      </c>
      <c r="I207" s="79" t="s">
        <v>12</v>
      </c>
      <c r="J207" s="80">
        <f t="shared" si="22"/>
        <v>18180</v>
      </c>
      <c r="K207" s="77">
        <v>729.01</v>
      </c>
      <c r="L207" s="79" t="s">
        <v>66</v>
      </c>
      <c r="M207" s="76">
        <f t="shared" si="16"/>
        <v>729.01</v>
      </c>
      <c r="N207" s="77">
        <v>91.67</v>
      </c>
      <c r="O207" s="79" t="s">
        <v>66</v>
      </c>
      <c r="P207" s="76">
        <f t="shared" si="20"/>
        <v>91.67</v>
      </c>
    </row>
    <row r="208" spans="2:16">
      <c r="B208" s="89">
        <v>3.5</v>
      </c>
      <c r="C208" s="90" t="s">
        <v>67</v>
      </c>
      <c r="D208" s="74">
        <f t="shared" si="23"/>
        <v>175</v>
      </c>
      <c r="E208" s="91">
        <v>0.4325</v>
      </c>
      <c r="F208" s="92">
        <v>1.3909999999999999E-4</v>
      </c>
      <c r="G208" s="88">
        <f t="shared" si="15"/>
        <v>0.4326391</v>
      </c>
      <c r="H208" s="77">
        <v>20.68</v>
      </c>
      <c r="I208" s="79" t="s">
        <v>12</v>
      </c>
      <c r="J208" s="80">
        <f t="shared" si="22"/>
        <v>20680</v>
      </c>
      <c r="K208" s="77">
        <v>810.61</v>
      </c>
      <c r="L208" s="79" t="s">
        <v>66</v>
      </c>
      <c r="M208" s="76">
        <f t="shared" si="16"/>
        <v>810.61</v>
      </c>
      <c r="N208" s="77">
        <v>103.76</v>
      </c>
      <c r="O208" s="79" t="s">
        <v>66</v>
      </c>
      <c r="P208" s="76">
        <f t="shared" si="20"/>
        <v>103.76</v>
      </c>
    </row>
    <row r="209" spans="2:16">
      <c r="B209" s="89">
        <v>3.75</v>
      </c>
      <c r="C209" s="90" t="s">
        <v>67</v>
      </c>
      <c r="D209" s="74">
        <f t="shared" si="23"/>
        <v>187.5</v>
      </c>
      <c r="E209" s="91">
        <v>0.41299999999999998</v>
      </c>
      <c r="F209" s="92">
        <v>1.306E-4</v>
      </c>
      <c r="G209" s="88">
        <f t="shared" si="15"/>
        <v>0.41313059999999996</v>
      </c>
      <c r="H209" s="77">
        <v>23.3</v>
      </c>
      <c r="I209" s="79" t="s">
        <v>12</v>
      </c>
      <c r="J209" s="80">
        <f t="shared" si="22"/>
        <v>23300</v>
      </c>
      <c r="K209" s="77">
        <v>891.92</v>
      </c>
      <c r="L209" s="79" t="s">
        <v>66</v>
      </c>
      <c r="M209" s="76">
        <f t="shared" si="16"/>
        <v>891.92</v>
      </c>
      <c r="N209" s="77">
        <v>116.36</v>
      </c>
      <c r="O209" s="79" t="s">
        <v>66</v>
      </c>
      <c r="P209" s="76">
        <f t="shared" si="20"/>
        <v>116.36</v>
      </c>
    </row>
    <row r="210" spans="2:16">
      <c r="B210" s="89">
        <v>4</v>
      </c>
      <c r="C210" s="90" t="s">
        <v>67</v>
      </c>
      <c r="D210" s="74">
        <f t="shared" si="23"/>
        <v>200</v>
      </c>
      <c r="E210" s="91">
        <v>0.39579999999999999</v>
      </c>
      <c r="F210" s="92">
        <v>1.2310000000000001E-4</v>
      </c>
      <c r="G210" s="88">
        <f t="shared" si="15"/>
        <v>0.39592309999999997</v>
      </c>
      <c r="H210" s="77">
        <v>26.05</v>
      </c>
      <c r="I210" s="79" t="s">
        <v>12</v>
      </c>
      <c r="J210" s="80">
        <f t="shared" si="22"/>
        <v>26050</v>
      </c>
      <c r="K210" s="77">
        <v>973.03</v>
      </c>
      <c r="L210" s="79" t="s">
        <v>66</v>
      </c>
      <c r="M210" s="76">
        <f t="shared" si="16"/>
        <v>973.03</v>
      </c>
      <c r="N210" s="77">
        <v>129.44</v>
      </c>
      <c r="O210" s="79" t="s">
        <v>66</v>
      </c>
      <c r="P210" s="76">
        <f t="shared" si="20"/>
        <v>129.44</v>
      </c>
    </row>
    <row r="211" spans="2:16">
      <c r="B211" s="89">
        <v>4.5</v>
      </c>
      <c r="C211" s="90" t="s">
        <v>67</v>
      </c>
      <c r="D211" s="74">
        <f t="shared" si="23"/>
        <v>225</v>
      </c>
      <c r="E211" s="91">
        <v>0.36699999999999999</v>
      </c>
      <c r="F211" s="92">
        <v>1.104E-4</v>
      </c>
      <c r="G211" s="88">
        <f t="shared" si="15"/>
        <v>0.3671104</v>
      </c>
      <c r="H211" s="77">
        <v>31.87</v>
      </c>
      <c r="I211" s="79" t="s">
        <v>12</v>
      </c>
      <c r="J211" s="80">
        <f t="shared" si="22"/>
        <v>31870</v>
      </c>
      <c r="K211" s="77">
        <v>1.28</v>
      </c>
      <c r="L211" s="78" t="s">
        <v>12</v>
      </c>
      <c r="M211" s="76">
        <f t="shared" ref="M211:M216" si="24">K211*1000</f>
        <v>1280</v>
      </c>
      <c r="N211" s="77">
        <v>156.97</v>
      </c>
      <c r="O211" s="79" t="s">
        <v>66</v>
      </c>
      <c r="P211" s="76">
        <f t="shared" si="20"/>
        <v>156.97</v>
      </c>
    </row>
    <row r="212" spans="2:16">
      <c r="B212" s="89">
        <v>5</v>
      </c>
      <c r="C212" s="90" t="s">
        <v>67</v>
      </c>
      <c r="D212" s="74">
        <f t="shared" si="23"/>
        <v>250</v>
      </c>
      <c r="E212" s="91">
        <v>0.34389999999999998</v>
      </c>
      <c r="F212" s="92">
        <v>1.002E-4</v>
      </c>
      <c r="G212" s="88">
        <f t="shared" si="15"/>
        <v>0.34400019999999998</v>
      </c>
      <c r="H212" s="77">
        <v>38.119999999999997</v>
      </c>
      <c r="I212" s="79" t="s">
        <v>12</v>
      </c>
      <c r="J212" s="80">
        <f t="shared" si="22"/>
        <v>38120</v>
      </c>
      <c r="K212" s="77">
        <v>1.55</v>
      </c>
      <c r="L212" s="79" t="s">
        <v>12</v>
      </c>
      <c r="M212" s="80">
        <f t="shared" si="24"/>
        <v>1550</v>
      </c>
      <c r="N212" s="77">
        <v>186.13</v>
      </c>
      <c r="O212" s="79" t="s">
        <v>66</v>
      </c>
      <c r="P212" s="76">
        <f t="shared" si="20"/>
        <v>186.13</v>
      </c>
    </row>
    <row r="213" spans="2:16">
      <c r="B213" s="89">
        <v>5.5</v>
      </c>
      <c r="C213" s="90" t="s">
        <v>67</v>
      </c>
      <c r="D213" s="74">
        <f t="shared" si="23"/>
        <v>275</v>
      </c>
      <c r="E213" s="91">
        <v>0.32490000000000002</v>
      </c>
      <c r="F213" s="92">
        <v>9.1769999999999997E-5</v>
      </c>
      <c r="G213" s="88">
        <f t="shared" ref="G213:G228" si="25">E213+F213</f>
        <v>0.32499177000000001</v>
      </c>
      <c r="H213" s="77">
        <v>44.76</v>
      </c>
      <c r="I213" s="79" t="s">
        <v>12</v>
      </c>
      <c r="J213" s="80">
        <f t="shared" si="22"/>
        <v>44760</v>
      </c>
      <c r="K213" s="77">
        <v>1.81</v>
      </c>
      <c r="L213" s="79" t="s">
        <v>12</v>
      </c>
      <c r="M213" s="80">
        <f t="shared" si="24"/>
        <v>1810</v>
      </c>
      <c r="N213" s="77">
        <v>216.74</v>
      </c>
      <c r="O213" s="79" t="s">
        <v>66</v>
      </c>
      <c r="P213" s="76">
        <f t="shared" si="20"/>
        <v>216.74</v>
      </c>
    </row>
    <row r="214" spans="2:16">
      <c r="B214" s="89">
        <v>6</v>
      </c>
      <c r="C214" s="90" t="s">
        <v>67</v>
      </c>
      <c r="D214" s="74">
        <f t="shared" si="23"/>
        <v>300</v>
      </c>
      <c r="E214" s="91">
        <v>0.309</v>
      </c>
      <c r="F214" s="92">
        <v>8.4690000000000004E-5</v>
      </c>
      <c r="G214" s="88">
        <f t="shared" si="25"/>
        <v>0.30908469</v>
      </c>
      <c r="H214" s="77">
        <v>51.76</v>
      </c>
      <c r="I214" s="79" t="s">
        <v>12</v>
      </c>
      <c r="J214" s="80">
        <f t="shared" si="22"/>
        <v>51760</v>
      </c>
      <c r="K214" s="77">
        <v>2.0699999999999998</v>
      </c>
      <c r="L214" s="79" t="s">
        <v>12</v>
      </c>
      <c r="M214" s="80">
        <f t="shared" si="24"/>
        <v>2070</v>
      </c>
      <c r="N214" s="77">
        <v>248.65</v>
      </c>
      <c r="O214" s="79" t="s">
        <v>66</v>
      </c>
      <c r="P214" s="76">
        <f t="shared" si="20"/>
        <v>248.65</v>
      </c>
    </row>
    <row r="215" spans="2:16">
      <c r="B215" s="89">
        <v>6.5</v>
      </c>
      <c r="C215" s="90" t="s">
        <v>67</v>
      </c>
      <c r="D215" s="74">
        <f t="shared" si="23"/>
        <v>325</v>
      </c>
      <c r="E215" s="91">
        <v>0.29549999999999998</v>
      </c>
      <c r="F215" s="92">
        <v>7.8659999999999996E-5</v>
      </c>
      <c r="G215" s="88">
        <f t="shared" si="25"/>
        <v>0.29557865999999999</v>
      </c>
      <c r="H215" s="77">
        <v>59.11</v>
      </c>
      <c r="I215" s="79" t="s">
        <v>12</v>
      </c>
      <c r="J215" s="80">
        <f t="shared" si="22"/>
        <v>59110</v>
      </c>
      <c r="K215" s="77">
        <v>2.3199999999999998</v>
      </c>
      <c r="L215" s="79" t="s">
        <v>12</v>
      </c>
      <c r="M215" s="80">
        <f t="shared" si="24"/>
        <v>2320</v>
      </c>
      <c r="N215" s="77">
        <v>281.70999999999998</v>
      </c>
      <c r="O215" s="79" t="s">
        <v>66</v>
      </c>
      <c r="P215" s="76">
        <f t="shared" si="20"/>
        <v>281.70999999999998</v>
      </c>
    </row>
    <row r="216" spans="2:16">
      <c r="B216" s="89">
        <v>7</v>
      </c>
      <c r="C216" s="90" t="s">
        <v>67</v>
      </c>
      <c r="D216" s="74">
        <f t="shared" si="23"/>
        <v>350</v>
      </c>
      <c r="E216" s="91">
        <v>0.28399999999999997</v>
      </c>
      <c r="F216" s="92">
        <v>7.3449999999999996E-5</v>
      </c>
      <c r="G216" s="88">
        <f t="shared" si="25"/>
        <v>0.28407344999999995</v>
      </c>
      <c r="H216" s="77">
        <v>66.77</v>
      </c>
      <c r="I216" s="79" t="s">
        <v>12</v>
      </c>
      <c r="J216" s="80">
        <f t="shared" si="22"/>
        <v>66770</v>
      </c>
      <c r="K216" s="77">
        <v>2.56</v>
      </c>
      <c r="L216" s="79" t="s">
        <v>12</v>
      </c>
      <c r="M216" s="80">
        <f t="shared" si="24"/>
        <v>2560</v>
      </c>
      <c r="N216" s="77">
        <v>315.8</v>
      </c>
      <c r="O216" s="79" t="s">
        <v>66</v>
      </c>
      <c r="P216" s="76">
        <f t="shared" si="20"/>
        <v>315.8</v>
      </c>
    </row>
    <row r="217" spans="2:16">
      <c r="B217" s="89">
        <v>8</v>
      </c>
      <c r="C217" s="90" t="s">
        <v>67</v>
      </c>
      <c r="D217" s="74">
        <f t="shared" si="23"/>
        <v>400</v>
      </c>
      <c r="E217" s="91">
        <v>0.26529999999999998</v>
      </c>
      <c r="F217" s="92">
        <v>6.4930000000000003E-5</v>
      </c>
      <c r="G217" s="88">
        <f t="shared" si="25"/>
        <v>0.26536493</v>
      </c>
      <c r="H217" s="77">
        <v>82.94</v>
      </c>
      <c r="I217" s="79" t="s">
        <v>12</v>
      </c>
      <c r="J217" s="80">
        <f t="shared" si="22"/>
        <v>82940</v>
      </c>
      <c r="K217" s="77">
        <v>3.43</v>
      </c>
      <c r="L217" s="79" t="s">
        <v>12</v>
      </c>
      <c r="M217" s="80">
        <f>K217*1000</f>
        <v>3430</v>
      </c>
      <c r="N217" s="77">
        <v>386.64</v>
      </c>
      <c r="O217" s="79" t="s">
        <v>66</v>
      </c>
      <c r="P217" s="76">
        <f t="shared" si="20"/>
        <v>386.64</v>
      </c>
    </row>
    <row r="218" spans="2:16">
      <c r="B218" s="89">
        <v>9</v>
      </c>
      <c r="C218" s="90" t="s">
        <v>67</v>
      </c>
      <c r="D218" s="74">
        <f t="shared" si="23"/>
        <v>450</v>
      </c>
      <c r="E218" s="91">
        <v>0.25080000000000002</v>
      </c>
      <c r="F218" s="92">
        <v>5.8230000000000003E-5</v>
      </c>
      <c r="G218" s="88">
        <f t="shared" si="25"/>
        <v>0.25085823000000002</v>
      </c>
      <c r="H218" s="77">
        <v>100.15</v>
      </c>
      <c r="I218" s="79" t="s">
        <v>12</v>
      </c>
      <c r="J218" s="80">
        <f t="shared" si="22"/>
        <v>100150</v>
      </c>
      <c r="K218" s="77">
        <v>4.21</v>
      </c>
      <c r="L218" s="79" t="s">
        <v>12</v>
      </c>
      <c r="M218" s="80">
        <f t="shared" ref="M218:M228" si="26">K218*1000</f>
        <v>4210</v>
      </c>
      <c r="N218" s="77">
        <v>460.4</v>
      </c>
      <c r="O218" s="79" t="s">
        <v>66</v>
      </c>
      <c r="P218" s="76">
        <f t="shared" si="20"/>
        <v>460.4</v>
      </c>
    </row>
    <row r="219" spans="2:16">
      <c r="B219" s="89">
        <v>10</v>
      </c>
      <c r="C219" s="90" t="s">
        <v>67</v>
      </c>
      <c r="D219" s="74">
        <f t="shared" si="23"/>
        <v>500</v>
      </c>
      <c r="E219" s="91">
        <v>0.23930000000000001</v>
      </c>
      <c r="F219" s="92">
        <v>5.2819999999999999E-5</v>
      </c>
      <c r="G219" s="88">
        <f t="shared" si="25"/>
        <v>0.23935282000000002</v>
      </c>
      <c r="H219" s="77">
        <v>118.27</v>
      </c>
      <c r="I219" s="79" t="s">
        <v>12</v>
      </c>
      <c r="J219" s="80">
        <f t="shared" si="22"/>
        <v>118270</v>
      </c>
      <c r="K219" s="77">
        <v>4.93</v>
      </c>
      <c r="L219" s="79" t="s">
        <v>12</v>
      </c>
      <c r="M219" s="80">
        <f t="shared" si="26"/>
        <v>4930</v>
      </c>
      <c r="N219" s="77">
        <v>536.42999999999995</v>
      </c>
      <c r="O219" s="79" t="s">
        <v>66</v>
      </c>
      <c r="P219" s="76">
        <f t="shared" si="20"/>
        <v>536.42999999999995</v>
      </c>
    </row>
    <row r="220" spans="2:16">
      <c r="B220" s="89">
        <v>11</v>
      </c>
      <c r="C220" s="90" t="s">
        <v>67</v>
      </c>
      <c r="D220" s="74">
        <f t="shared" si="23"/>
        <v>550</v>
      </c>
      <c r="E220" s="91">
        <v>0.23</v>
      </c>
      <c r="F220" s="92">
        <v>4.8359999999999998E-5</v>
      </c>
      <c r="G220" s="88">
        <f t="shared" si="25"/>
        <v>0.23004836000000001</v>
      </c>
      <c r="H220" s="77">
        <v>137.19</v>
      </c>
      <c r="I220" s="79" t="s">
        <v>12</v>
      </c>
      <c r="J220" s="80">
        <f t="shared" si="22"/>
        <v>137190</v>
      </c>
      <c r="K220" s="77">
        <v>5.61</v>
      </c>
      <c r="L220" s="79" t="s">
        <v>12</v>
      </c>
      <c r="M220" s="80">
        <f t="shared" si="26"/>
        <v>5610</v>
      </c>
      <c r="N220" s="77">
        <v>614.23</v>
      </c>
      <c r="O220" s="79" t="s">
        <v>66</v>
      </c>
      <c r="P220" s="76">
        <f t="shared" si="20"/>
        <v>614.23</v>
      </c>
    </row>
    <row r="221" spans="2:16">
      <c r="B221" s="89">
        <v>12</v>
      </c>
      <c r="C221" s="90" t="s">
        <v>67</v>
      </c>
      <c r="D221" s="74">
        <f t="shared" si="23"/>
        <v>600</v>
      </c>
      <c r="E221" s="91">
        <v>0.2223</v>
      </c>
      <c r="F221" s="92">
        <v>4.4610000000000001E-5</v>
      </c>
      <c r="G221" s="88">
        <f t="shared" si="25"/>
        <v>0.22234461</v>
      </c>
      <c r="H221" s="77">
        <v>156.82</v>
      </c>
      <c r="I221" s="79" t="s">
        <v>12</v>
      </c>
      <c r="J221" s="80">
        <f t="shared" si="22"/>
        <v>156820</v>
      </c>
      <c r="K221" s="77">
        <v>6.26</v>
      </c>
      <c r="L221" s="79" t="s">
        <v>12</v>
      </c>
      <c r="M221" s="80">
        <f t="shared" si="26"/>
        <v>6260</v>
      </c>
      <c r="N221" s="77">
        <v>693.37</v>
      </c>
      <c r="O221" s="79" t="s">
        <v>66</v>
      </c>
      <c r="P221" s="76">
        <f t="shared" si="20"/>
        <v>693.37</v>
      </c>
    </row>
    <row r="222" spans="2:16">
      <c r="B222" s="89">
        <v>13</v>
      </c>
      <c r="C222" s="90" t="s">
        <v>67</v>
      </c>
      <c r="D222" s="74">
        <f t="shared" si="23"/>
        <v>650</v>
      </c>
      <c r="E222" s="91">
        <v>0.216</v>
      </c>
      <c r="F222" s="92">
        <v>4.142E-5</v>
      </c>
      <c r="G222" s="88">
        <f t="shared" si="25"/>
        <v>0.21604141999999998</v>
      </c>
      <c r="H222" s="77">
        <v>177.07</v>
      </c>
      <c r="I222" s="79" t="s">
        <v>12</v>
      </c>
      <c r="J222" s="80">
        <f t="shared" si="22"/>
        <v>177070</v>
      </c>
      <c r="K222" s="77">
        <v>6.89</v>
      </c>
      <c r="L222" s="79" t="s">
        <v>12</v>
      </c>
      <c r="M222" s="80">
        <f t="shared" si="26"/>
        <v>6890</v>
      </c>
      <c r="N222" s="77">
        <v>773.51</v>
      </c>
      <c r="O222" s="79" t="s">
        <v>66</v>
      </c>
      <c r="P222" s="76">
        <f t="shared" si="20"/>
        <v>773.51</v>
      </c>
    </row>
    <row r="223" spans="2:16">
      <c r="B223" s="89">
        <v>14</v>
      </c>
      <c r="C223" s="90" t="s">
        <v>67</v>
      </c>
      <c r="D223" s="74">
        <f t="shared" si="23"/>
        <v>700</v>
      </c>
      <c r="E223" s="91">
        <v>0.21060000000000001</v>
      </c>
      <c r="F223" s="92">
        <v>3.8670000000000001E-5</v>
      </c>
      <c r="G223" s="88">
        <f t="shared" si="25"/>
        <v>0.21063867</v>
      </c>
      <c r="H223" s="77">
        <v>197.89</v>
      </c>
      <c r="I223" s="79" t="s">
        <v>12</v>
      </c>
      <c r="J223" s="80">
        <f t="shared" si="22"/>
        <v>197890</v>
      </c>
      <c r="K223" s="77">
        <v>7.49</v>
      </c>
      <c r="L223" s="79" t="s">
        <v>12</v>
      </c>
      <c r="M223" s="80">
        <f t="shared" si="26"/>
        <v>7490</v>
      </c>
      <c r="N223" s="77">
        <v>854.35</v>
      </c>
      <c r="O223" s="79" t="s">
        <v>66</v>
      </c>
      <c r="P223" s="76">
        <f t="shared" si="20"/>
        <v>854.35</v>
      </c>
    </row>
    <row r="224" spans="2:16">
      <c r="B224" s="89">
        <v>15</v>
      </c>
      <c r="C224" s="90" t="s">
        <v>67</v>
      </c>
      <c r="D224" s="74">
        <f t="shared" si="23"/>
        <v>750</v>
      </c>
      <c r="E224" s="91">
        <v>0.2059</v>
      </c>
      <c r="F224" s="92">
        <v>3.6269999999999997E-5</v>
      </c>
      <c r="G224" s="88">
        <f t="shared" si="25"/>
        <v>0.20593627</v>
      </c>
      <c r="H224" s="77">
        <v>219.2</v>
      </c>
      <c r="I224" s="79" t="s">
        <v>12</v>
      </c>
      <c r="J224" s="80">
        <f t="shared" si="22"/>
        <v>219200</v>
      </c>
      <c r="K224" s="77">
        <v>8.07</v>
      </c>
      <c r="L224" s="79" t="s">
        <v>12</v>
      </c>
      <c r="M224" s="80">
        <f t="shared" si="26"/>
        <v>8070</v>
      </c>
      <c r="N224" s="77">
        <v>935.66</v>
      </c>
      <c r="O224" s="79" t="s">
        <v>66</v>
      </c>
      <c r="P224" s="76">
        <f t="shared" si="20"/>
        <v>935.66</v>
      </c>
    </row>
    <row r="225" spans="1:16">
      <c r="B225" s="89">
        <v>16</v>
      </c>
      <c r="C225" s="90" t="s">
        <v>67</v>
      </c>
      <c r="D225" s="74">
        <f t="shared" si="23"/>
        <v>800</v>
      </c>
      <c r="E225" s="91">
        <v>0.20200000000000001</v>
      </c>
      <c r="F225" s="92">
        <v>3.4159999999999998E-5</v>
      </c>
      <c r="G225" s="88">
        <f t="shared" si="25"/>
        <v>0.20203416000000002</v>
      </c>
      <c r="H225" s="77">
        <v>240.96</v>
      </c>
      <c r="I225" s="79" t="s">
        <v>12</v>
      </c>
      <c r="J225" s="80">
        <f t="shared" si="22"/>
        <v>240960</v>
      </c>
      <c r="K225" s="77">
        <v>8.64</v>
      </c>
      <c r="L225" s="79" t="s">
        <v>12</v>
      </c>
      <c r="M225" s="80">
        <f t="shared" si="26"/>
        <v>8640</v>
      </c>
      <c r="N225" s="77">
        <v>1.02</v>
      </c>
      <c r="O225" s="78" t="s">
        <v>12</v>
      </c>
      <c r="P225" s="76">
        <f>N225*1000</f>
        <v>1020</v>
      </c>
    </row>
    <row r="226" spans="1:16">
      <c r="B226" s="89">
        <v>17</v>
      </c>
      <c r="C226" s="90" t="s">
        <v>67</v>
      </c>
      <c r="D226" s="74">
        <f t="shared" si="23"/>
        <v>850</v>
      </c>
      <c r="E226" s="91">
        <v>0.1986</v>
      </c>
      <c r="F226" s="92">
        <v>3.2289999999999997E-5</v>
      </c>
      <c r="G226" s="88">
        <f t="shared" si="25"/>
        <v>0.19863228999999999</v>
      </c>
      <c r="H226" s="77">
        <v>263.12</v>
      </c>
      <c r="I226" s="79" t="s">
        <v>12</v>
      </c>
      <c r="J226" s="80">
        <f t="shared" si="22"/>
        <v>263120</v>
      </c>
      <c r="K226" s="77">
        <v>9.19</v>
      </c>
      <c r="L226" s="79" t="s">
        <v>12</v>
      </c>
      <c r="M226" s="80">
        <f t="shared" si="26"/>
        <v>9190</v>
      </c>
      <c r="N226" s="77">
        <v>1.1000000000000001</v>
      </c>
      <c r="O226" s="79" t="s">
        <v>12</v>
      </c>
      <c r="P226" s="76">
        <f t="shared" ref="P226:P228" si="27">N226*1000</f>
        <v>1100</v>
      </c>
    </row>
    <row r="227" spans="1:16">
      <c r="B227" s="89">
        <v>18</v>
      </c>
      <c r="C227" s="90" t="s">
        <v>67</v>
      </c>
      <c r="D227" s="74">
        <f t="shared" si="23"/>
        <v>900</v>
      </c>
      <c r="E227" s="91">
        <v>0.1956</v>
      </c>
      <c r="F227" s="92">
        <v>3.0620000000000002E-5</v>
      </c>
      <c r="G227" s="88">
        <f t="shared" si="25"/>
        <v>0.19563062000000001</v>
      </c>
      <c r="H227" s="77">
        <v>285.64</v>
      </c>
      <c r="I227" s="79" t="s">
        <v>12</v>
      </c>
      <c r="J227" s="80">
        <f t="shared" si="22"/>
        <v>285640</v>
      </c>
      <c r="K227" s="77">
        <v>9.73</v>
      </c>
      <c r="L227" s="79" t="s">
        <v>12</v>
      </c>
      <c r="M227" s="80">
        <f t="shared" si="26"/>
        <v>9730</v>
      </c>
      <c r="N227" s="77">
        <v>1.18</v>
      </c>
      <c r="O227" s="79" t="s">
        <v>12</v>
      </c>
      <c r="P227" s="76">
        <f t="shared" si="27"/>
        <v>1180</v>
      </c>
    </row>
    <row r="228" spans="1:16">
      <c r="A228" s="4">
        <v>228</v>
      </c>
      <c r="B228" s="89">
        <v>20</v>
      </c>
      <c r="C228" s="90" t="s">
        <v>67</v>
      </c>
      <c r="D228" s="74">
        <f t="shared" si="23"/>
        <v>1000</v>
      </c>
      <c r="E228" s="91">
        <v>0.19070000000000001</v>
      </c>
      <c r="F228" s="92">
        <v>2.777E-5</v>
      </c>
      <c r="G228" s="88">
        <f t="shared" si="25"/>
        <v>0.19072777000000002</v>
      </c>
      <c r="H228" s="77">
        <v>331.61</v>
      </c>
      <c r="I228" s="79" t="s">
        <v>12</v>
      </c>
      <c r="J228" s="80">
        <f t="shared" si="22"/>
        <v>331610</v>
      </c>
      <c r="K228" s="77">
        <v>11.71</v>
      </c>
      <c r="L228" s="79" t="s">
        <v>12</v>
      </c>
      <c r="M228" s="80">
        <f t="shared" si="26"/>
        <v>11710</v>
      </c>
      <c r="N228" s="77">
        <v>1.34</v>
      </c>
      <c r="O228" s="79" t="s">
        <v>12</v>
      </c>
      <c r="P228" s="76">
        <f t="shared" si="27"/>
        <v>1340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8"/>
  <sheetViews>
    <sheetView zoomScale="70" zoomScaleNormal="70" workbookViewId="0">
      <selection activeCell="I32" sqref="I32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9.125" style="1" bestFit="1" customWidth="1"/>
    <col min="7" max="7" width="8.875" style="1" customWidth="1"/>
    <col min="8" max="8" width="6.125" style="1" customWidth="1"/>
    <col min="9" max="9" width="5.375" style="1" customWidth="1"/>
    <col min="10" max="10" width="7.875" style="1" customWidth="1"/>
    <col min="11" max="11" width="9.875" style="1" customWidth="1"/>
    <col min="12" max="12" width="3.75" style="1" customWidth="1"/>
    <col min="13" max="13" width="8.125" style="1" customWidth="1"/>
    <col min="14" max="14" width="6.375" style="1" customWidth="1"/>
    <col min="15" max="15" width="3.875" style="1" customWidth="1"/>
    <col min="16" max="16" width="8.125" style="1" customWidth="1"/>
    <col min="17" max="17" width="3.125" style="1" customWidth="1"/>
    <col min="18" max="18" width="10.625" style="5" customWidth="1"/>
    <col min="19" max="19" width="5.625" style="55" customWidth="1"/>
    <col min="20" max="20" width="9" style="1" customWidth="1"/>
    <col min="21" max="21" width="3.25" style="1" customWidth="1"/>
    <col min="22" max="22" width="4.25" style="1" customWidth="1"/>
    <col min="23" max="23" width="8.375" style="1" customWidth="1"/>
    <col min="24" max="26" width="8.5" style="1" customWidth="1"/>
    <col min="27" max="27" width="3.25" style="1" customWidth="1"/>
    <col min="28" max="30" width="10.625" style="1" customWidth="1"/>
    <col min="31" max="16384" width="9" style="1"/>
  </cols>
  <sheetData>
    <row r="1" spans="1:30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3"/>
      <c r="T1" s="25"/>
      <c r="U1" s="25"/>
      <c r="V1" s="25"/>
      <c r="W1" s="25"/>
      <c r="X1" s="25"/>
      <c r="Y1" s="1" t="s">
        <v>117</v>
      </c>
      <c r="Z1" s="25"/>
    </row>
    <row r="2" spans="1:30" ht="18.75">
      <c r="A2" s="1">
        <v>2</v>
      </c>
      <c r="B2" s="6" t="s">
        <v>118</v>
      </c>
      <c r="F2" s="7"/>
      <c r="G2" s="7"/>
      <c r="L2" s="5" t="s">
        <v>119</v>
      </c>
      <c r="M2" s="8"/>
      <c r="N2" s="9" t="s">
        <v>120</v>
      </c>
      <c r="R2" s="46"/>
      <c r="S2" s="1" t="s">
        <v>121</v>
      </c>
      <c r="Y2" s="1" t="s">
        <v>122</v>
      </c>
      <c r="AB2" s="1" t="s">
        <v>123</v>
      </c>
    </row>
    <row r="3" spans="1:30">
      <c r="A3" s="4">
        <v>3</v>
      </c>
      <c r="B3" s="12" t="s">
        <v>16</v>
      </c>
      <c r="C3" s="13" t="s">
        <v>17</v>
      </c>
      <c r="E3" s="12" t="s">
        <v>113</v>
      </c>
      <c r="F3" s="190" t="s">
        <v>89</v>
      </c>
      <c r="G3" s="14" t="s">
        <v>18</v>
      </c>
      <c r="H3" s="14"/>
      <c r="I3" s="14"/>
      <c r="K3" s="15"/>
      <c r="L3" s="5" t="s">
        <v>19</v>
      </c>
      <c r="M3" s="16"/>
      <c r="N3" s="9" t="s">
        <v>20</v>
      </c>
      <c r="O3" s="9"/>
      <c r="R3" s="25"/>
      <c r="S3" s="9"/>
      <c r="T3" s="2" t="s">
        <v>93</v>
      </c>
      <c r="U3" s="36"/>
      <c r="V3" s="9"/>
      <c r="W3" s="2" t="s">
        <v>124</v>
      </c>
      <c r="X3" s="2" t="s">
        <v>125</v>
      </c>
      <c r="Y3" s="2" t="s">
        <v>126</v>
      </c>
      <c r="Z3" s="2" t="s">
        <v>127</v>
      </c>
      <c r="AB3" s="2" t="s">
        <v>128</v>
      </c>
      <c r="AC3" s="2"/>
      <c r="AD3" s="123" t="s">
        <v>129</v>
      </c>
    </row>
    <row r="4" spans="1:30">
      <c r="A4" s="4">
        <v>4</v>
      </c>
      <c r="B4" s="12" t="s">
        <v>130</v>
      </c>
      <c r="C4" s="20">
        <v>10</v>
      </c>
      <c r="D4" s="21"/>
      <c r="F4" s="14" t="s">
        <v>11</v>
      </c>
      <c r="G4" s="14" t="s">
        <v>11</v>
      </c>
      <c r="H4" s="14" t="s">
        <v>22</v>
      </c>
      <c r="I4" s="14" t="s">
        <v>1</v>
      </c>
      <c r="J4" s="9"/>
      <c r="K4" s="22" t="s">
        <v>23</v>
      </c>
      <c r="L4" s="9"/>
      <c r="M4" s="9"/>
      <c r="N4" s="9"/>
      <c r="R4" s="46"/>
      <c r="S4" s="139" t="s">
        <v>131</v>
      </c>
      <c r="T4" s="140">
        <v>78.084000000000003</v>
      </c>
      <c r="U4" s="141"/>
      <c r="V4" s="139" t="s">
        <v>132</v>
      </c>
      <c r="W4" s="142">
        <f>T7*1</f>
        <v>3.9E-2</v>
      </c>
      <c r="X4" s="10">
        <v>12.010999999999999</v>
      </c>
      <c r="Y4" s="143">
        <f>W4/W8</f>
        <v>1.9586749714485454E-4</v>
      </c>
      <c r="Z4" s="144">
        <f>W4*X4/X9</f>
        <v>1.6170822836228733E-2</v>
      </c>
      <c r="AA4" s="111"/>
      <c r="AB4" s="145">
        <v>1.2400000000000001E-4</v>
      </c>
      <c r="AD4" s="146" t="s">
        <v>133</v>
      </c>
    </row>
    <row r="5" spans="1:30">
      <c r="A5" s="1">
        <v>5</v>
      </c>
      <c r="B5" s="12" t="s">
        <v>134</v>
      </c>
      <c r="C5" s="20">
        <v>20</v>
      </c>
      <c r="D5" s="21" t="s">
        <v>135</v>
      </c>
      <c r="F5" s="14" t="s">
        <v>0</v>
      </c>
      <c r="G5" s="14" t="s">
        <v>26</v>
      </c>
      <c r="H5" s="14" t="s">
        <v>136</v>
      </c>
      <c r="I5" s="14" t="s">
        <v>136</v>
      </c>
      <c r="J5" s="24" t="s">
        <v>28</v>
      </c>
      <c r="K5" s="5" t="s">
        <v>137</v>
      </c>
      <c r="L5" s="14"/>
      <c r="M5" s="14"/>
      <c r="N5" s="9"/>
      <c r="O5" s="15" t="s">
        <v>112</v>
      </c>
      <c r="P5" s="147" t="str">
        <f ca="1">RIGHT(CELL("filename",A1),LEN(CELL("filename",A1))-FIND("]",CELL("filename",A1)))</f>
        <v>srim20Ne_Air</v>
      </c>
      <c r="R5" s="46"/>
      <c r="S5" s="148" t="s">
        <v>138</v>
      </c>
      <c r="T5" s="149">
        <v>20.947600000000001</v>
      </c>
      <c r="U5" s="141"/>
      <c r="V5" s="148" t="s">
        <v>95</v>
      </c>
      <c r="W5" s="150">
        <f>T7*2+T5*2</f>
        <v>41.973200000000006</v>
      </c>
      <c r="X5" s="151">
        <v>15.999000000000001</v>
      </c>
      <c r="Y5" s="152">
        <f>W5/W8</f>
        <v>0.21079963156821566</v>
      </c>
      <c r="Z5" s="153">
        <f>W5*X5/X9</f>
        <v>23.182126119289084</v>
      </c>
      <c r="AA5" s="112"/>
      <c r="AB5" s="154">
        <v>0.23178099999999999</v>
      </c>
      <c r="AD5" s="155" t="s">
        <v>139</v>
      </c>
    </row>
    <row r="6" spans="1:30">
      <c r="A6" s="4">
        <v>6</v>
      </c>
      <c r="B6" s="12" t="s">
        <v>140</v>
      </c>
      <c r="C6" s="26" t="s">
        <v>88</v>
      </c>
      <c r="D6" s="21" t="s">
        <v>141</v>
      </c>
      <c r="F6" s="27" t="s">
        <v>4</v>
      </c>
      <c r="G6" s="28">
        <v>6</v>
      </c>
      <c r="H6" s="28">
        <v>0.02</v>
      </c>
      <c r="I6" s="29">
        <v>0.02</v>
      </c>
      <c r="J6" s="4">
        <v>1</v>
      </c>
      <c r="K6" s="30">
        <v>1.2048E-2</v>
      </c>
      <c r="L6" s="22" t="s">
        <v>142</v>
      </c>
      <c r="M6" s="9"/>
      <c r="N6" s="9"/>
      <c r="O6" s="15" t="s">
        <v>143</v>
      </c>
      <c r="P6" s="136" t="s">
        <v>144</v>
      </c>
      <c r="R6" s="46"/>
      <c r="S6" s="148" t="s">
        <v>145</v>
      </c>
      <c r="T6" s="149">
        <v>0.93400000000000005</v>
      </c>
      <c r="U6" s="141"/>
      <c r="V6" s="156" t="s">
        <v>146</v>
      </c>
      <c r="W6" s="150">
        <f>T4*2</f>
        <v>156.16800000000001</v>
      </c>
      <c r="X6" s="151">
        <v>14.007</v>
      </c>
      <c r="Y6" s="152">
        <f>W6/W8</f>
        <v>0.78431372549019607</v>
      </c>
      <c r="Z6" s="153">
        <f>W6*X6/X9</f>
        <v>75.513660352068698</v>
      </c>
      <c r="AA6" s="112"/>
      <c r="AB6" s="154">
        <v>0.75526700000000002</v>
      </c>
      <c r="AD6" s="1" t="s">
        <v>147</v>
      </c>
    </row>
    <row r="7" spans="1:30">
      <c r="A7" s="1">
        <v>7</v>
      </c>
      <c r="B7" s="31"/>
      <c r="C7" s="26" t="s">
        <v>148</v>
      </c>
      <c r="F7" s="32" t="s">
        <v>5</v>
      </c>
      <c r="G7" s="33">
        <v>8</v>
      </c>
      <c r="H7" s="33">
        <v>21.08</v>
      </c>
      <c r="I7" s="34">
        <v>23.18</v>
      </c>
      <c r="J7" s="4">
        <v>2</v>
      </c>
      <c r="K7" s="35">
        <v>0.12048</v>
      </c>
      <c r="L7" s="22" t="s">
        <v>149</v>
      </c>
      <c r="M7" s="9"/>
      <c r="N7" s="9"/>
      <c r="R7" s="46"/>
      <c r="S7" s="157" t="s">
        <v>94</v>
      </c>
      <c r="T7" s="158">
        <v>3.9E-2</v>
      </c>
      <c r="U7" s="141"/>
      <c r="V7" s="159" t="s">
        <v>145</v>
      </c>
      <c r="W7" s="160">
        <f>T6*1</f>
        <v>0.93400000000000005</v>
      </c>
      <c r="X7" s="19">
        <v>39.948</v>
      </c>
      <c r="Y7" s="161">
        <f>W7/W8</f>
        <v>4.6907754444434398E-3</v>
      </c>
      <c r="Z7" s="162">
        <f>W7*X7/X9</f>
        <v>1.2880427058059933</v>
      </c>
      <c r="AA7" s="112"/>
      <c r="AB7" s="163">
        <v>1.2827E-2</v>
      </c>
      <c r="AD7" s="1" t="s">
        <v>150</v>
      </c>
    </row>
    <row r="8" spans="1:30">
      <c r="A8" s="1">
        <v>8</v>
      </c>
      <c r="B8" s="12" t="s">
        <v>151</v>
      </c>
      <c r="C8" s="37">
        <v>1.2048E-3</v>
      </c>
      <c r="D8" s="38" t="s">
        <v>9</v>
      </c>
      <c r="F8" s="32" t="s">
        <v>2</v>
      </c>
      <c r="G8" s="33">
        <v>7</v>
      </c>
      <c r="H8" s="33">
        <v>78.430000000000007</v>
      </c>
      <c r="I8" s="34">
        <v>75.510000000000005</v>
      </c>
      <c r="J8" s="4">
        <v>3</v>
      </c>
      <c r="K8" s="35">
        <v>0.12048</v>
      </c>
      <c r="L8" s="22" t="s">
        <v>152</v>
      </c>
      <c r="M8" s="9"/>
      <c r="N8" s="9"/>
      <c r="R8" s="46"/>
      <c r="S8" s="5" t="s">
        <v>153</v>
      </c>
      <c r="T8" s="108">
        <f>SUM(T4:T7)</f>
        <v>100.0046</v>
      </c>
      <c r="U8" s="164"/>
      <c r="V8" s="110" t="s">
        <v>153</v>
      </c>
      <c r="W8" s="113">
        <f>SUM(W4:W7)</f>
        <v>199.11420000000001</v>
      </c>
      <c r="Y8" s="113" t="s">
        <v>154</v>
      </c>
      <c r="AA8" s="112"/>
      <c r="AD8" s="1" t="s">
        <v>155</v>
      </c>
    </row>
    <row r="9" spans="1:30">
      <c r="A9" s="1">
        <v>9</v>
      </c>
      <c r="B9" s="31"/>
      <c r="C9" s="37">
        <v>4.987E+19</v>
      </c>
      <c r="D9" s="21" t="s">
        <v>10</v>
      </c>
      <c r="F9" s="32" t="s">
        <v>8</v>
      </c>
      <c r="G9" s="33">
        <v>18</v>
      </c>
      <c r="H9" s="33">
        <v>0.47</v>
      </c>
      <c r="I9" s="34">
        <v>1.29</v>
      </c>
      <c r="J9" s="4">
        <v>4</v>
      </c>
      <c r="K9" s="35">
        <v>1</v>
      </c>
      <c r="L9" s="22" t="s">
        <v>156</v>
      </c>
      <c r="M9" s="9"/>
      <c r="N9" s="9"/>
      <c r="R9" s="46"/>
      <c r="S9" s="41"/>
      <c r="T9" s="130"/>
      <c r="U9" s="123"/>
      <c r="V9" s="165"/>
      <c r="W9" s="5" t="s">
        <v>157</v>
      </c>
      <c r="X9" s="113">
        <f>(W4*X4+W5*X5+W6*X6+W7*X7)/100</f>
        <v>28.967542638000001</v>
      </c>
      <c r="Y9" s="166" t="s">
        <v>158</v>
      </c>
      <c r="Z9" s="129"/>
    </row>
    <row r="10" spans="1:30">
      <c r="A10" s="1">
        <v>10</v>
      </c>
      <c r="B10" s="12" t="s">
        <v>159</v>
      </c>
      <c r="C10" s="42">
        <v>0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160</v>
      </c>
      <c r="M10" s="9"/>
      <c r="N10" s="9"/>
      <c r="R10" s="46"/>
      <c r="T10" s="59"/>
      <c r="U10" s="123"/>
      <c r="V10" s="165"/>
      <c r="W10" s="25" t="s">
        <v>161</v>
      </c>
      <c r="X10" s="40"/>
      <c r="Y10" s="40"/>
      <c r="Z10" s="129"/>
    </row>
    <row r="11" spans="1:30">
      <c r="A11" s="1">
        <v>11</v>
      </c>
      <c r="C11" s="43" t="s">
        <v>162</v>
      </c>
      <c r="D11" s="7" t="s">
        <v>163</v>
      </c>
      <c r="F11" s="32"/>
      <c r="G11" s="33"/>
      <c r="H11" s="33"/>
      <c r="I11" s="34"/>
      <c r="J11" s="4">
        <v>6</v>
      </c>
      <c r="K11" s="35">
        <v>1000</v>
      </c>
      <c r="L11" s="22" t="s">
        <v>164</v>
      </c>
      <c r="M11" s="9"/>
      <c r="N11" s="9"/>
      <c r="R11" s="46"/>
      <c r="T11" s="25"/>
      <c r="U11" s="25"/>
      <c r="V11" s="36"/>
      <c r="W11" s="123" t="s">
        <v>165</v>
      </c>
      <c r="X11" s="36"/>
      <c r="Y11" s="36"/>
      <c r="Z11" s="25"/>
    </row>
    <row r="12" spans="1:30">
      <c r="A12" s="1">
        <v>12</v>
      </c>
      <c r="B12" s="5" t="s">
        <v>166</v>
      </c>
      <c r="C12" s="44">
        <v>20</v>
      </c>
      <c r="D12" s="45">
        <f>$C$5/100</f>
        <v>0.2</v>
      </c>
      <c r="E12" s="21" t="s">
        <v>167</v>
      </c>
      <c r="F12" s="32"/>
      <c r="G12" s="33"/>
      <c r="H12" s="33"/>
      <c r="I12" s="34"/>
      <c r="J12" s="4">
        <v>7</v>
      </c>
      <c r="K12" s="35">
        <v>24.158000000000001</v>
      </c>
      <c r="L12" s="22" t="s">
        <v>168</v>
      </c>
      <c r="M12" s="9"/>
      <c r="R12" s="46"/>
      <c r="S12" s="123" t="s">
        <v>169</v>
      </c>
      <c r="T12" s="25"/>
      <c r="U12" s="25"/>
      <c r="V12" s="167"/>
      <c r="W12" s="167"/>
      <c r="X12" s="167"/>
      <c r="Y12" s="167"/>
      <c r="Z12" s="25"/>
    </row>
    <row r="13" spans="1:30">
      <c r="A13" s="1">
        <v>13</v>
      </c>
      <c r="B13" s="5" t="s">
        <v>170</v>
      </c>
      <c r="C13" s="48">
        <v>228</v>
      </c>
      <c r="D13" s="45">
        <f>$C$5*1000000</f>
        <v>20000000</v>
      </c>
      <c r="E13" s="21" t="s">
        <v>171</v>
      </c>
      <c r="F13" s="49"/>
      <c r="G13" s="50"/>
      <c r="H13" s="107"/>
      <c r="I13" s="107"/>
      <c r="J13" s="4">
        <v>8</v>
      </c>
      <c r="K13" s="52">
        <v>0.19672000000000001</v>
      </c>
      <c r="L13" s="22" t="s">
        <v>172</v>
      </c>
      <c r="R13" s="46"/>
      <c r="S13" s="123" t="s">
        <v>173</v>
      </c>
      <c r="T13" s="25"/>
      <c r="U13" s="46"/>
      <c r="V13" s="167"/>
      <c r="W13" s="167"/>
      <c r="X13" s="168"/>
      <c r="Y13" s="168"/>
      <c r="Z13" s="25"/>
    </row>
    <row r="14" spans="1:30" ht="13.5">
      <c r="A14" s="1">
        <v>14</v>
      </c>
      <c r="B14" s="5" t="s">
        <v>174</v>
      </c>
      <c r="C14" s="102">
        <v>101325</v>
      </c>
      <c r="D14" s="21" t="s">
        <v>175</v>
      </c>
      <c r="E14" s="100"/>
      <c r="F14" s="25"/>
      <c r="G14" s="25"/>
      <c r="H14" s="169">
        <f>SUM(H6:H13)</f>
        <v>100</v>
      </c>
      <c r="I14" s="170">
        <f>SUM(I6:I13)</f>
        <v>100.00000000000001</v>
      </c>
      <c r="J14" s="4">
        <v>0</v>
      </c>
      <c r="K14" s="53" t="s">
        <v>48</v>
      </c>
      <c r="L14" s="54"/>
      <c r="N14" s="43"/>
      <c r="O14" s="43"/>
      <c r="P14" s="43"/>
      <c r="R14" s="46"/>
      <c r="T14" s="25"/>
      <c r="U14" s="46"/>
      <c r="V14" s="171"/>
      <c r="W14" s="171"/>
      <c r="X14" s="172"/>
      <c r="Y14" s="172"/>
      <c r="Z14" s="25"/>
      <c r="AB14" s="1" t="s">
        <v>176</v>
      </c>
    </row>
    <row r="15" spans="1:30" ht="13.5">
      <c r="A15" s="1">
        <v>15</v>
      </c>
      <c r="B15" s="5" t="s">
        <v>91</v>
      </c>
      <c r="C15" s="103">
        <v>20</v>
      </c>
      <c r="D15" s="101" t="s">
        <v>92</v>
      </c>
      <c r="E15" s="173" t="s">
        <v>177</v>
      </c>
      <c r="F15" s="21"/>
      <c r="H15" s="99" t="s">
        <v>178</v>
      </c>
      <c r="I15" s="59"/>
      <c r="J15" s="174"/>
      <c r="K15" s="61"/>
      <c r="L15" s="62"/>
      <c r="M15" s="174"/>
      <c r="N15" s="21"/>
      <c r="O15" s="21"/>
      <c r="P15" s="174"/>
      <c r="R15" s="46"/>
      <c r="S15" s="46"/>
      <c r="T15" s="25"/>
      <c r="U15" s="25"/>
      <c r="V15" s="164"/>
      <c r="W15" s="164"/>
      <c r="X15" s="175"/>
      <c r="Y15" s="175"/>
      <c r="Z15" s="25"/>
      <c r="AB15" s="1" t="s">
        <v>179</v>
      </c>
    </row>
    <row r="16" spans="1:30">
      <c r="A16" s="1">
        <v>16</v>
      </c>
      <c r="B16" s="104"/>
      <c r="C16" s="176"/>
      <c r="D16" s="105"/>
      <c r="E16" s="21"/>
      <c r="F16" s="177" t="s">
        <v>180</v>
      </c>
      <c r="H16" s="99" t="s">
        <v>181</v>
      </c>
      <c r="I16" s="59"/>
      <c r="J16" s="178"/>
      <c r="K16" s="61"/>
      <c r="L16" s="62"/>
      <c r="M16" s="21"/>
      <c r="N16" s="21"/>
      <c r="O16" s="21"/>
      <c r="P16" s="21"/>
      <c r="R16" s="46"/>
      <c r="S16" s="46"/>
      <c r="T16" s="25"/>
      <c r="U16" s="25"/>
      <c r="V16" s="164"/>
      <c r="W16" s="164"/>
      <c r="X16" s="175"/>
      <c r="Y16" s="175"/>
      <c r="AB16" s="1" t="s">
        <v>182</v>
      </c>
    </row>
    <row r="17" spans="1:30">
      <c r="A17" s="1">
        <v>17</v>
      </c>
      <c r="B17" s="66" t="s">
        <v>50</v>
      </c>
      <c r="C17" s="11"/>
      <c r="D17" s="10"/>
      <c r="E17" s="66" t="s">
        <v>51</v>
      </c>
      <c r="F17" s="67" t="s">
        <v>183</v>
      </c>
      <c r="G17" s="68" t="s">
        <v>53</v>
      </c>
      <c r="H17" s="66" t="s">
        <v>54</v>
      </c>
      <c r="I17" s="11"/>
      <c r="J17" s="10"/>
      <c r="K17" s="66" t="s">
        <v>55</v>
      </c>
      <c r="L17" s="69"/>
      <c r="M17" s="70"/>
      <c r="N17" s="66" t="s">
        <v>56</v>
      </c>
      <c r="O17" s="11"/>
      <c r="P17" s="10"/>
      <c r="Z17" s="9"/>
      <c r="AB17" s="1" t="s">
        <v>184</v>
      </c>
    </row>
    <row r="18" spans="1:30">
      <c r="A18" s="1">
        <v>18</v>
      </c>
      <c r="B18" s="71" t="s">
        <v>57</v>
      </c>
      <c r="C18" s="25"/>
      <c r="D18" s="138" t="s">
        <v>58</v>
      </c>
      <c r="E18" s="187" t="s">
        <v>185</v>
      </c>
      <c r="F18" s="188"/>
      <c r="G18" s="189"/>
      <c r="H18" s="71" t="s">
        <v>60</v>
      </c>
      <c r="I18" s="25"/>
      <c r="J18" s="138" t="s">
        <v>186</v>
      </c>
      <c r="K18" s="71" t="s">
        <v>62</v>
      </c>
      <c r="L18" s="73"/>
      <c r="M18" s="138" t="s">
        <v>186</v>
      </c>
      <c r="N18" s="71" t="s">
        <v>62</v>
      </c>
      <c r="O18" s="25"/>
      <c r="P18" s="138" t="s">
        <v>186</v>
      </c>
      <c r="Z18" s="9"/>
      <c r="AA18" s="109"/>
      <c r="AB18" s="1" t="s">
        <v>187</v>
      </c>
    </row>
    <row r="19" spans="1:30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  <c r="Z19" s="9"/>
      <c r="AA19" s="109"/>
      <c r="AC19" s="1" t="s">
        <v>188</v>
      </c>
    </row>
    <row r="20" spans="1:30">
      <c r="A20" s="4">
        <v>20</v>
      </c>
      <c r="B20" s="84">
        <v>199.999</v>
      </c>
      <c r="C20" s="85" t="s">
        <v>107</v>
      </c>
      <c r="D20" s="119">
        <f>B20/1000000/$C$5</f>
        <v>9.999949999999999E-6</v>
      </c>
      <c r="E20" s="86">
        <v>4.8460000000000003E-2</v>
      </c>
      <c r="F20" s="87">
        <v>0.77690000000000003</v>
      </c>
      <c r="G20" s="88">
        <f>E20+F20</f>
        <v>0.82536000000000009</v>
      </c>
      <c r="H20" s="84">
        <v>2.27</v>
      </c>
      <c r="I20" s="85" t="s">
        <v>66</v>
      </c>
      <c r="J20" s="75">
        <f>H20</f>
        <v>2.27</v>
      </c>
      <c r="K20" s="84">
        <v>1.32</v>
      </c>
      <c r="L20" s="85" t="s">
        <v>66</v>
      </c>
      <c r="M20" s="97">
        <f>K20</f>
        <v>1.32</v>
      </c>
      <c r="N20" s="84">
        <v>9470</v>
      </c>
      <c r="O20" s="85" t="s">
        <v>64</v>
      </c>
      <c r="P20" s="97">
        <f>N20/1000/10</f>
        <v>0.94700000000000006</v>
      </c>
      <c r="Z20" s="9"/>
      <c r="AA20" s="109"/>
      <c r="AC20" s="1" t="s">
        <v>189</v>
      </c>
    </row>
    <row r="21" spans="1:30">
      <c r="B21" s="89">
        <v>224.999</v>
      </c>
      <c r="C21" s="90" t="s">
        <v>107</v>
      </c>
      <c r="D21" s="120">
        <f t="shared" ref="D21:D37" si="0">B21/1000000/$C$5</f>
        <v>1.1249950000000001E-5</v>
      </c>
      <c r="E21" s="91">
        <v>5.1400000000000001E-2</v>
      </c>
      <c r="F21" s="92">
        <v>0.81200000000000006</v>
      </c>
      <c r="G21" s="88">
        <f t="shared" ref="G21:G84" si="1">E21+F21</f>
        <v>0.86340000000000006</v>
      </c>
      <c r="H21" s="89">
        <v>2.42</v>
      </c>
      <c r="I21" s="90" t="s">
        <v>66</v>
      </c>
      <c r="J21" s="76">
        <f>H21</f>
        <v>2.42</v>
      </c>
      <c r="K21" s="89">
        <v>1.39</v>
      </c>
      <c r="L21" s="90" t="s">
        <v>66</v>
      </c>
      <c r="M21" s="74">
        <f>K21</f>
        <v>1.39</v>
      </c>
      <c r="N21" s="89">
        <v>1</v>
      </c>
      <c r="O21" s="90" t="s">
        <v>66</v>
      </c>
      <c r="P21" s="74">
        <f t="shared" ref="P21:P26" si="2">N21</f>
        <v>1</v>
      </c>
      <c r="Z21" s="9"/>
      <c r="AA21" s="109"/>
      <c r="AC21" s="1" t="s">
        <v>190</v>
      </c>
    </row>
    <row r="22" spans="1:30">
      <c r="B22" s="89">
        <v>249.999</v>
      </c>
      <c r="C22" s="90" t="s">
        <v>107</v>
      </c>
      <c r="D22" s="120">
        <f t="shared" si="0"/>
        <v>1.2499949999999999E-5</v>
      </c>
      <c r="E22" s="91">
        <v>5.4179999999999999E-2</v>
      </c>
      <c r="F22" s="92">
        <v>0.84389999999999998</v>
      </c>
      <c r="G22" s="88">
        <f t="shared" si="1"/>
        <v>0.89807999999999999</v>
      </c>
      <c r="H22" s="89">
        <v>2.57</v>
      </c>
      <c r="I22" s="90" t="s">
        <v>66</v>
      </c>
      <c r="J22" s="76">
        <f t="shared" ref="J22:J85" si="3">H22</f>
        <v>2.57</v>
      </c>
      <c r="K22" s="89">
        <v>1.47</v>
      </c>
      <c r="L22" s="90" t="s">
        <v>66</v>
      </c>
      <c r="M22" s="74">
        <f t="shared" ref="M22:M85" si="4">K22</f>
        <v>1.47</v>
      </c>
      <c r="N22" s="89">
        <v>1.06</v>
      </c>
      <c r="O22" s="90" t="s">
        <v>66</v>
      </c>
      <c r="P22" s="74">
        <f t="shared" si="2"/>
        <v>1.06</v>
      </c>
      <c r="AA22" s="5"/>
      <c r="AC22" s="179" t="s">
        <v>191</v>
      </c>
    </row>
    <row r="23" spans="1:30">
      <c r="B23" s="89">
        <v>274.99900000000002</v>
      </c>
      <c r="C23" s="90" t="s">
        <v>107</v>
      </c>
      <c r="D23" s="120">
        <f t="shared" si="0"/>
        <v>1.374995E-5</v>
      </c>
      <c r="E23" s="91">
        <v>5.6820000000000002E-2</v>
      </c>
      <c r="F23" s="92">
        <v>0.87309999999999999</v>
      </c>
      <c r="G23" s="88">
        <f t="shared" si="1"/>
        <v>0.92991999999999997</v>
      </c>
      <c r="H23" s="89">
        <v>2.71</v>
      </c>
      <c r="I23" s="90" t="s">
        <v>66</v>
      </c>
      <c r="J23" s="76">
        <f t="shared" si="3"/>
        <v>2.71</v>
      </c>
      <c r="K23" s="89">
        <v>1.54</v>
      </c>
      <c r="L23" s="90" t="s">
        <v>66</v>
      </c>
      <c r="M23" s="74">
        <f t="shared" si="4"/>
        <v>1.54</v>
      </c>
      <c r="N23" s="89">
        <v>1.1100000000000001</v>
      </c>
      <c r="O23" s="90" t="s">
        <v>66</v>
      </c>
      <c r="P23" s="74">
        <f t="shared" si="2"/>
        <v>1.1100000000000001</v>
      </c>
      <c r="AA23" s="108"/>
      <c r="AB23" s="1" t="s">
        <v>192</v>
      </c>
    </row>
    <row r="24" spans="1:30">
      <c r="B24" s="89">
        <v>299.99900000000002</v>
      </c>
      <c r="C24" s="90" t="s">
        <v>107</v>
      </c>
      <c r="D24" s="120">
        <f t="shared" si="0"/>
        <v>1.499995E-5</v>
      </c>
      <c r="E24" s="91">
        <v>5.935E-2</v>
      </c>
      <c r="F24" s="92">
        <v>0.9</v>
      </c>
      <c r="G24" s="88">
        <f t="shared" si="1"/>
        <v>0.95935000000000004</v>
      </c>
      <c r="H24" s="89">
        <v>2.85</v>
      </c>
      <c r="I24" s="90" t="s">
        <v>66</v>
      </c>
      <c r="J24" s="76">
        <f t="shared" si="3"/>
        <v>2.85</v>
      </c>
      <c r="K24" s="89">
        <v>1.61</v>
      </c>
      <c r="L24" s="90" t="s">
        <v>66</v>
      </c>
      <c r="M24" s="74">
        <f t="shared" si="4"/>
        <v>1.61</v>
      </c>
      <c r="N24" s="89">
        <v>1.1599999999999999</v>
      </c>
      <c r="O24" s="90" t="s">
        <v>66</v>
      </c>
      <c r="P24" s="74">
        <f t="shared" si="2"/>
        <v>1.1599999999999999</v>
      </c>
      <c r="Z24" s="9"/>
      <c r="AC24" s="1" t="s">
        <v>193</v>
      </c>
    </row>
    <row r="25" spans="1:30">
      <c r="B25" s="89">
        <v>324.99900000000002</v>
      </c>
      <c r="C25" s="90" t="s">
        <v>107</v>
      </c>
      <c r="D25" s="120">
        <f t="shared" si="0"/>
        <v>1.6249950000000002E-5</v>
      </c>
      <c r="E25" s="91">
        <v>6.1769999999999999E-2</v>
      </c>
      <c r="F25" s="92">
        <v>0.92500000000000004</v>
      </c>
      <c r="G25" s="88">
        <f t="shared" si="1"/>
        <v>0.98677000000000004</v>
      </c>
      <c r="H25" s="89">
        <v>2.99</v>
      </c>
      <c r="I25" s="90" t="s">
        <v>66</v>
      </c>
      <c r="J25" s="76">
        <f t="shared" si="3"/>
        <v>2.99</v>
      </c>
      <c r="K25" s="89">
        <v>1.67</v>
      </c>
      <c r="L25" s="90" t="s">
        <v>66</v>
      </c>
      <c r="M25" s="74">
        <f t="shared" si="4"/>
        <v>1.67</v>
      </c>
      <c r="N25" s="89">
        <v>1.21</v>
      </c>
      <c r="O25" s="90" t="s">
        <v>66</v>
      </c>
      <c r="P25" s="74">
        <f t="shared" si="2"/>
        <v>1.21</v>
      </c>
      <c r="Z25" s="9"/>
      <c r="AA25" s="108"/>
      <c r="AC25" s="109" t="s">
        <v>194</v>
      </c>
      <c r="AD25" s="108"/>
    </row>
    <row r="26" spans="1:30">
      <c r="B26" s="89">
        <v>349.99900000000002</v>
      </c>
      <c r="C26" s="90" t="s">
        <v>107</v>
      </c>
      <c r="D26" s="120">
        <f t="shared" si="0"/>
        <v>1.7499950000000002E-5</v>
      </c>
      <c r="E26" s="91">
        <v>6.4100000000000004E-2</v>
      </c>
      <c r="F26" s="92">
        <v>0.94830000000000003</v>
      </c>
      <c r="G26" s="88">
        <f t="shared" si="1"/>
        <v>1.0124</v>
      </c>
      <c r="H26" s="89">
        <v>3.12</v>
      </c>
      <c r="I26" s="90" t="s">
        <v>66</v>
      </c>
      <c r="J26" s="76">
        <f t="shared" si="3"/>
        <v>3.12</v>
      </c>
      <c r="K26" s="89">
        <v>1.74</v>
      </c>
      <c r="L26" s="90" t="s">
        <v>66</v>
      </c>
      <c r="M26" s="74">
        <f t="shared" si="4"/>
        <v>1.74</v>
      </c>
      <c r="N26" s="89">
        <v>1.26</v>
      </c>
      <c r="O26" s="90" t="s">
        <v>66</v>
      </c>
      <c r="P26" s="74">
        <f t="shared" si="2"/>
        <v>1.26</v>
      </c>
      <c r="Z26" s="9"/>
      <c r="AA26" s="108"/>
      <c r="AB26" s="1" t="s">
        <v>195</v>
      </c>
    </row>
    <row r="27" spans="1:30">
      <c r="B27" s="89">
        <v>374.99900000000002</v>
      </c>
      <c r="C27" s="90" t="s">
        <v>107</v>
      </c>
      <c r="D27" s="120">
        <f t="shared" si="0"/>
        <v>1.8749950000000002E-5</v>
      </c>
      <c r="E27" s="91">
        <v>6.6350000000000006E-2</v>
      </c>
      <c r="F27" s="92">
        <v>0.97009999999999996</v>
      </c>
      <c r="G27" s="88">
        <f t="shared" si="1"/>
        <v>1.0364499999999999</v>
      </c>
      <c r="H27" s="89">
        <v>3.25</v>
      </c>
      <c r="I27" s="90" t="s">
        <v>66</v>
      </c>
      <c r="J27" s="76">
        <f t="shared" si="3"/>
        <v>3.25</v>
      </c>
      <c r="K27" s="89">
        <v>1.8</v>
      </c>
      <c r="L27" s="90" t="s">
        <v>66</v>
      </c>
      <c r="M27" s="74">
        <f t="shared" si="4"/>
        <v>1.8</v>
      </c>
      <c r="N27" s="89">
        <v>1.3</v>
      </c>
      <c r="O27" s="90" t="s">
        <v>66</v>
      </c>
      <c r="P27" s="74">
        <f>N27</f>
        <v>1.3</v>
      </c>
      <c r="AA27" s="108"/>
      <c r="AB27" s="1" t="s">
        <v>196</v>
      </c>
    </row>
    <row r="28" spans="1:30">
      <c r="B28" s="89">
        <v>399.99900000000002</v>
      </c>
      <c r="C28" s="90" t="s">
        <v>107</v>
      </c>
      <c r="D28" s="120">
        <f t="shared" si="0"/>
        <v>1.9999950000000002E-5</v>
      </c>
      <c r="E28" s="91">
        <v>6.8529999999999994E-2</v>
      </c>
      <c r="F28" s="92">
        <v>0.99050000000000005</v>
      </c>
      <c r="G28" s="88">
        <f t="shared" si="1"/>
        <v>1.0590300000000001</v>
      </c>
      <c r="H28" s="89">
        <v>3.38</v>
      </c>
      <c r="I28" s="90" t="s">
        <v>66</v>
      </c>
      <c r="J28" s="76">
        <f t="shared" si="3"/>
        <v>3.38</v>
      </c>
      <c r="K28" s="89">
        <v>1.86</v>
      </c>
      <c r="L28" s="90" t="s">
        <v>66</v>
      </c>
      <c r="M28" s="74">
        <f t="shared" si="4"/>
        <v>1.86</v>
      </c>
      <c r="N28" s="89">
        <v>1.35</v>
      </c>
      <c r="O28" s="90" t="s">
        <v>66</v>
      </c>
      <c r="P28" s="74">
        <f t="shared" ref="P28:P91" si="5">N28</f>
        <v>1.35</v>
      </c>
      <c r="AA28" s="108"/>
      <c r="AB28" s="180" t="s">
        <v>197</v>
      </c>
      <c r="AC28" s="181">
        <v>101325</v>
      </c>
      <c r="AD28" s="108" t="s">
        <v>198</v>
      </c>
    </row>
    <row r="29" spans="1:30">
      <c r="B29" s="89">
        <v>449.99900000000002</v>
      </c>
      <c r="C29" s="90" t="s">
        <v>107</v>
      </c>
      <c r="D29" s="120">
        <f t="shared" si="0"/>
        <v>2.2499950000000001E-5</v>
      </c>
      <c r="E29" s="91">
        <v>7.2679999999999995E-2</v>
      </c>
      <c r="F29" s="92">
        <v>1.028</v>
      </c>
      <c r="G29" s="88">
        <f t="shared" si="1"/>
        <v>1.1006800000000001</v>
      </c>
      <c r="H29" s="89">
        <v>3.63</v>
      </c>
      <c r="I29" s="90" t="s">
        <v>66</v>
      </c>
      <c r="J29" s="76">
        <f t="shared" si="3"/>
        <v>3.63</v>
      </c>
      <c r="K29" s="89">
        <v>1.98</v>
      </c>
      <c r="L29" s="90" t="s">
        <v>66</v>
      </c>
      <c r="M29" s="74">
        <f t="shared" si="4"/>
        <v>1.98</v>
      </c>
      <c r="N29" s="89">
        <v>1.44</v>
      </c>
      <c r="O29" s="90" t="s">
        <v>66</v>
      </c>
      <c r="P29" s="74">
        <f t="shared" si="5"/>
        <v>1.44</v>
      </c>
      <c r="AA29" s="110"/>
      <c r="AB29" s="182" t="s">
        <v>199</v>
      </c>
      <c r="AC29" s="183">
        <v>20</v>
      </c>
      <c r="AD29" s="108" t="s">
        <v>200</v>
      </c>
    </row>
    <row r="30" spans="1:30">
      <c r="B30" s="89">
        <v>499.99900000000002</v>
      </c>
      <c r="C30" s="90" t="s">
        <v>107</v>
      </c>
      <c r="D30" s="118">
        <f t="shared" si="0"/>
        <v>2.4999950000000001E-5</v>
      </c>
      <c r="E30" s="91">
        <v>7.6619999999999994E-2</v>
      </c>
      <c r="F30" s="92">
        <v>1.0609999999999999</v>
      </c>
      <c r="G30" s="88">
        <f t="shared" si="1"/>
        <v>1.1376199999999999</v>
      </c>
      <c r="H30" s="89">
        <v>3.87</v>
      </c>
      <c r="I30" s="90" t="s">
        <v>66</v>
      </c>
      <c r="J30" s="76">
        <f t="shared" si="3"/>
        <v>3.87</v>
      </c>
      <c r="K30" s="89">
        <v>2.09</v>
      </c>
      <c r="L30" s="90" t="s">
        <v>66</v>
      </c>
      <c r="M30" s="74">
        <f t="shared" si="4"/>
        <v>2.09</v>
      </c>
      <c r="N30" s="89">
        <v>1.52</v>
      </c>
      <c r="O30" s="90" t="s">
        <v>66</v>
      </c>
      <c r="P30" s="74">
        <f t="shared" si="5"/>
        <v>1.52</v>
      </c>
      <c r="AA30" s="108"/>
      <c r="AB30" s="5" t="s">
        <v>201</v>
      </c>
      <c r="AC30" s="184">
        <v>0</v>
      </c>
      <c r="AD30" s="1" t="s">
        <v>202</v>
      </c>
    </row>
    <row r="31" spans="1:30">
      <c r="B31" s="89">
        <v>549.99900000000002</v>
      </c>
      <c r="C31" s="90" t="s">
        <v>107</v>
      </c>
      <c r="D31" s="118">
        <f t="shared" si="0"/>
        <v>2.7499950000000001E-5</v>
      </c>
      <c r="E31" s="91">
        <v>8.0360000000000001E-2</v>
      </c>
      <c r="F31" s="92">
        <v>1.0920000000000001</v>
      </c>
      <c r="G31" s="88">
        <f t="shared" si="1"/>
        <v>1.1723600000000001</v>
      </c>
      <c r="H31" s="89">
        <v>4.1100000000000003</v>
      </c>
      <c r="I31" s="90" t="s">
        <v>66</v>
      </c>
      <c r="J31" s="76">
        <f t="shared" si="3"/>
        <v>4.1100000000000003</v>
      </c>
      <c r="K31" s="89">
        <v>2.2000000000000002</v>
      </c>
      <c r="L31" s="90" t="s">
        <v>66</v>
      </c>
      <c r="M31" s="74">
        <f t="shared" si="4"/>
        <v>2.2000000000000002</v>
      </c>
      <c r="N31" s="89">
        <v>1.6</v>
      </c>
      <c r="O31" s="90" t="s">
        <v>66</v>
      </c>
      <c r="P31" s="74">
        <f t="shared" si="5"/>
        <v>1.6</v>
      </c>
      <c r="AB31" s="5" t="s">
        <v>203</v>
      </c>
      <c r="AC31" s="185">
        <f xml:space="preserve"> 0.001293 * (AC28/101325) / (1 + AC29/273.15)*(1-0.378*AC30/(AC28/101325))</f>
        <v>1.2047857752004094E-3</v>
      </c>
      <c r="AD31" s="1" t="s">
        <v>204</v>
      </c>
    </row>
    <row r="32" spans="1:30">
      <c r="B32" s="89">
        <v>599.99900000000002</v>
      </c>
      <c r="C32" s="90" t="s">
        <v>107</v>
      </c>
      <c r="D32" s="118">
        <f t="shared" si="0"/>
        <v>2.9999950000000001E-5</v>
      </c>
      <c r="E32" s="91">
        <v>8.3930000000000005E-2</v>
      </c>
      <c r="F32" s="92">
        <v>1.119</v>
      </c>
      <c r="G32" s="88">
        <f t="shared" si="1"/>
        <v>1.2029300000000001</v>
      </c>
      <c r="H32" s="89">
        <v>4.34</v>
      </c>
      <c r="I32" s="90" t="s">
        <v>66</v>
      </c>
      <c r="J32" s="76">
        <f t="shared" si="3"/>
        <v>4.34</v>
      </c>
      <c r="K32" s="89">
        <v>2.31</v>
      </c>
      <c r="L32" s="90" t="s">
        <v>66</v>
      </c>
      <c r="M32" s="74">
        <f t="shared" si="4"/>
        <v>2.31</v>
      </c>
      <c r="N32" s="89">
        <v>1.68</v>
      </c>
      <c r="O32" s="90" t="s">
        <v>66</v>
      </c>
      <c r="P32" s="74">
        <f t="shared" si="5"/>
        <v>1.68</v>
      </c>
      <c r="AB32" s="155" t="s">
        <v>205</v>
      </c>
      <c r="AC32" s="181"/>
      <c r="AD32" s="108"/>
    </row>
    <row r="33" spans="2:30">
      <c r="B33" s="89">
        <v>649.99900000000002</v>
      </c>
      <c r="C33" s="90" t="s">
        <v>107</v>
      </c>
      <c r="D33" s="118">
        <f t="shared" si="0"/>
        <v>3.249995E-5</v>
      </c>
      <c r="E33" s="91">
        <v>8.7359999999999993E-2</v>
      </c>
      <c r="F33" s="92">
        <v>1.1439999999999999</v>
      </c>
      <c r="G33" s="88">
        <f t="shared" si="1"/>
        <v>1.23136</v>
      </c>
      <c r="H33" s="89">
        <v>4.57</v>
      </c>
      <c r="I33" s="90" t="s">
        <v>66</v>
      </c>
      <c r="J33" s="76">
        <f t="shared" si="3"/>
        <v>4.57</v>
      </c>
      <c r="K33" s="89">
        <v>2.41</v>
      </c>
      <c r="L33" s="90" t="s">
        <v>66</v>
      </c>
      <c r="M33" s="74">
        <f t="shared" si="4"/>
        <v>2.41</v>
      </c>
      <c r="N33" s="89">
        <v>1.76</v>
      </c>
      <c r="O33" s="90" t="s">
        <v>66</v>
      </c>
      <c r="P33" s="74">
        <f t="shared" si="5"/>
        <v>1.76</v>
      </c>
      <c r="AA33" s="111"/>
      <c r="AB33" s="110"/>
      <c r="AC33" s="183"/>
      <c r="AD33" s="108"/>
    </row>
    <row r="34" spans="2:30">
      <c r="B34" s="89">
        <v>699.99900000000002</v>
      </c>
      <c r="C34" s="90" t="s">
        <v>107</v>
      </c>
      <c r="D34" s="118">
        <f t="shared" si="0"/>
        <v>3.499995E-5</v>
      </c>
      <c r="E34" s="91">
        <v>9.0649999999999994E-2</v>
      </c>
      <c r="F34" s="92">
        <v>1.167</v>
      </c>
      <c r="G34" s="88">
        <f t="shared" si="1"/>
        <v>1.2576499999999999</v>
      </c>
      <c r="H34" s="89">
        <v>4.79</v>
      </c>
      <c r="I34" s="90" t="s">
        <v>66</v>
      </c>
      <c r="J34" s="76">
        <f t="shared" si="3"/>
        <v>4.79</v>
      </c>
      <c r="K34" s="89">
        <v>2.5099999999999998</v>
      </c>
      <c r="L34" s="90" t="s">
        <v>66</v>
      </c>
      <c r="M34" s="74">
        <f t="shared" si="4"/>
        <v>2.5099999999999998</v>
      </c>
      <c r="N34" s="89">
        <v>1.84</v>
      </c>
      <c r="O34" s="90" t="s">
        <v>66</v>
      </c>
      <c r="P34" s="74">
        <f t="shared" si="5"/>
        <v>1.84</v>
      </c>
      <c r="AA34" s="113"/>
      <c r="AB34" s="5"/>
      <c r="AC34" s="109"/>
    </row>
    <row r="35" spans="2:30">
      <c r="B35" s="89">
        <v>799.99900000000002</v>
      </c>
      <c r="C35" s="90" t="s">
        <v>107</v>
      </c>
      <c r="D35" s="118">
        <f t="shared" si="0"/>
        <v>3.999995E-5</v>
      </c>
      <c r="E35" s="91">
        <v>9.6909999999999996E-2</v>
      </c>
      <c r="F35" s="92">
        <v>1.2090000000000001</v>
      </c>
      <c r="G35" s="88">
        <f t="shared" si="1"/>
        <v>1.3059100000000001</v>
      </c>
      <c r="H35" s="89">
        <v>5.22</v>
      </c>
      <c r="I35" s="90" t="s">
        <v>66</v>
      </c>
      <c r="J35" s="76">
        <f t="shared" si="3"/>
        <v>5.22</v>
      </c>
      <c r="K35" s="89">
        <v>2.71</v>
      </c>
      <c r="L35" s="90" t="s">
        <v>66</v>
      </c>
      <c r="M35" s="74">
        <f t="shared" si="4"/>
        <v>2.71</v>
      </c>
      <c r="N35" s="89">
        <v>1.98</v>
      </c>
      <c r="O35" s="90" t="s">
        <v>66</v>
      </c>
      <c r="P35" s="74">
        <f t="shared" si="5"/>
        <v>1.98</v>
      </c>
      <c r="AA35" s="113"/>
      <c r="AB35" s="5"/>
      <c r="AC35" s="185"/>
    </row>
    <row r="36" spans="2:30">
      <c r="B36" s="89">
        <v>899.99900000000002</v>
      </c>
      <c r="C36" s="90" t="s">
        <v>107</v>
      </c>
      <c r="D36" s="118">
        <f t="shared" si="0"/>
        <v>4.4999950000000006E-5</v>
      </c>
      <c r="E36" s="91">
        <v>0.1028</v>
      </c>
      <c r="F36" s="92">
        <v>1.244</v>
      </c>
      <c r="G36" s="88">
        <f t="shared" si="1"/>
        <v>1.3468</v>
      </c>
      <c r="H36" s="89">
        <v>5.65</v>
      </c>
      <c r="I36" s="90" t="s">
        <v>66</v>
      </c>
      <c r="J36" s="76">
        <f t="shared" si="3"/>
        <v>5.65</v>
      </c>
      <c r="K36" s="89">
        <v>2.9</v>
      </c>
      <c r="L36" s="90" t="s">
        <v>66</v>
      </c>
      <c r="M36" s="74">
        <f t="shared" si="4"/>
        <v>2.9</v>
      </c>
      <c r="N36" s="89">
        <v>2.12</v>
      </c>
      <c r="O36" s="90" t="s">
        <v>66</v>
      </c>
      <c r="P36" s="74">
        <f t="shared" si="5"/>
        <v>2.12</v>
      </c>
      <c r="AA36" s="113"/>
    </row>
    <row r="37" spans="2:30">
      <c r="B37" s="89">
        <v>999.99900000000002</v>
      </c>
      <c r="C37" s="90" t="s">
        <v>107</v>
      </c>
      <c r="D37" s="118">
        <f t="shared" si="0"/>
        <v>4.9999950000000006E-5</v>
      </c>
      <c r="E37" s="91">
        <v>0.1084</v>
      </c>
      <c r="F37" s="92">
        <v>1.276</v>
      </c>
      <c r="G37" s="88">
        <f t="shared" si="1"/>
        <v>1.3844000000000001</v>
      </c>
      <c r="H37" s="89">
        <v>6.06</v>
      </c>
      <c r="I37" s="90" t="s">
        <v>66</v>
      </c>
      <c r="J37" s="76">
        <f t="shared" si="3"/>
        <v>6.06</v>
      </c>
      <c r="K37" s="89">
        <v>3.08</v>
      </c>
      <c r="L37" s="90" t="s">
        <v>66</v>
      </c>
      <c r="M37" s="74">
        <f t="shared" si="4"/>
        <v>3.08</v>
      </c>
      <c r="N37" s="89">
        <v>2.2599999999999998</v>
      </c>
      <c r="O37" s="90" t="s">
        <v>66</v>
      </c>
      <c r="P37" s="74">
        <f t="shared" si="5"/>
        <v>2.2599999999999998</v>
      </c>
      <c r="AA37" s="113"/>
    </row>
    <row r="38" spans="2:30">
      <c r="B38" s="89">
        <v>1.1000000000000001</v>
      </c>
      <c r="C38" s="93" t="s">
        <v>63</v>
      </c>
      <c r="D38" s="118">
        <f t="shared" ref="D38:D101" si="6">B38/1000/$C$5</f>
        <v>5.5000000000000002E-5</v>
      </c>
      <c r="E38" s="91">
        <v>0.11360000000000001</v>
      </c>
      <c r="F38" s="92">
        <v>1.3029999999999999</v>
      </c>
      <c r="G38" s="88">
        <f t="shared" si="1"/>
        <v>1.4165999999999999</v>
      </c>
      <c r="H38" s="89">
        <v>6.47</v>
      </c>
      <c r="I38" s="90" t="s">
        <v>66</v>
      </c>
      <c r="J38" s="76">
        <f t="shared" si="3"/>
        <v>6.47</v>
      </c>
      <c r="K38" s="89">
        <v>3.26</v>
      </c>
      <c r="L38" s="90" t="s">
        <v>66</v>
      </c>
      <c r="M38" s="74">
        <f t="shared" si="4"/>
        <v>3.26</v>
      </c>
      <c r="N38" s="89">
        <v>2.39</v>
      </c>
      <c r="O38" s="90" t="s">
        <v>66</v>
      </c>
      <c r="P38" s="74">
        <f t="shared" si="5"/>
        <v>2.39</v>
      </c>
    </row>
    <row r="39" spans="2:30">
      <c r="B39" s="89">
        <v>1.2</v>
      </c>
      <c r="C39" s="90" t="s">
        <v>63</v>
      </c>
      <c r="D39" s="118">
        <f t="shared" si="6"/>
        <v>5.9999999999999995E-5</v>
      </c>
      <c r="E39" s="91">
        <v>0.1187</v>
      </c>
      <c r="F39" s="92">
        <v>1.3280000000000001</v>
      </c>
      <c r="G39" s="88">
        <f t="shared" si="1"/>
        <v>1.4467000000000001</v>
      </c>
      <c r="H39" s="89">
        <v>6.87</v>
      </c>
      <c r="I39" s="90" t="s">
        <v>66</v>
      </c>
      <c r="J39" s="76">
        <f t="shared" si="3"/>
        <v>6.87</v>
      </c>
      <c r="K39" s="89">
        <v>3.43</v>
      </c>
      <c r="L39" s="90" t="s">
        <v>66</v>
      </c>
      <c r="M39" s="74">
        <f t="shared" si="4"/>
        <v>3.43</v>
      </c>
      <c r="N39" s="89">
        <v>2.52</v>
      </c>
      <c r="O39" s="90" t="s">
        <v>66</v>
      </c>
      <c r="P39" s="74">
        <f t="shared" si="5"/>
        <v>2.52</v>
      </c>
    </row>
    <row r="40" spans="2:30">
      <c r="B40" s="89">
        <v>1.3</v>
      </c>
      <c r="C40" s="90" t="s">
        <v>63</v>
      </c>
      <c r="D40" s="118">
        <f t="shared" si="6"/>
        <v>6.4999999999999994E-5</v>
      </c>
      <c r="E40" s="91">
        <v>0.1235</v>
      </c>
      <c r="F40" s="92">
        <v>1.35</v>
      </c>
      <c r="G40" s="88">
        <f t="shared" si="1"/>
        <v>1.4735</v>
      </c>
      <c r="H40" s="89">
        <v>7.26</v>
      </c>
      <c r="I40" s="90" t="s">
        <v>66</v>
      </c>
      <c r="J40" s="76">
        <f t="shared" si="3"/>
        <v>7.26</v>
      </c>
      <c r="K40" s="89">
        <v>3.6</v>
      </c>
      <c r="L40" s="90" t="s">
        <v>66</v>
      </c>
      <c r="M40" s="74">
        <f t="shared" si="4"/>
        <v>3.6</v>
      </c>
      <c r="N40" s="89">
        <v>2.64</v>
      </c>
      <c r="O40" s="90" t="s">
        <v>66</v>
      </c>
      <c r="P40" s="74">
        <f t="shared" si="5"/>
        <v>2.64</v>
      </c>
    </row>
    <row r="41" spans="2:30">
      <c r="B41" s="89">
        <v>1.4</v>
      </c>
      <c r="C41" s="90" t="s">
        <v>63</v>
      </c>
      <c r="D41" s="118">
        <f t="shared" si="6"/>
        <v>6.9999999999999994E-5</v>
      </c>
      <c r="E41" s="91">
        <v>0.12820000000000001</v>
      </c>
      <c r="F41" s="92">
        <v>1.37</v>
      </c>
      <c r="G41" s="88">
        <f t="shared" si="1"/>
        <v>1.4982000000000002</v>
      </c>
      <c r="H41" s="89">
        <v>7.65</v>
      </c>
      <c r="I41" s="90" t="s">
        <v>66</v>
      </c>
      <c r="J41" s="76">
        <f t="shared" si="3"/>
        <v>7.65</v>
      </c>
      <c r="K41" s="89">
        <v>3.76</v>
      </c>
      <c r="L41" s="90" t="s">
        <v>66</v>
      </c>
      <c r="M41" s="74">
        <f t="shared" si="4"/>
        <v>3.76</v>
      </c>
      <c r="N41" s="89">
        <v>2.77</v>
      </c>
      <c r="O41" s="90" t="s">
        <v>66</v>
      </c>
      <c r="P41" s="74">
        <f t="shared" si="5"/>
        <v>2.77</v>
      </c>
    </row>
    <row r="42" spans="2:30">
      <c r="B42" s="89">
        <v>1.5</v>
      </c>
      <c r="C42" s="90" t="s">
        <v>63</v>
      </c>
      <c r="D42" s="118">
        <f t="shared" si="6"/>
        <v>7.5000000000000007E-5</v>
      </c>
      <c r="E42" s="91">
        <v>0.13270000000000001</v>
      </c>
      <c r="F42" s="92">
        <v>1.3879999999999999</v>
      </c>
      <c r="G42" s="88">
        <f t="shared" si="1"/>
        <v>1.5206999999999999</v>
      </c>
      <c r="H42" s="89">
        <v>8.0299999999999994</v>
      </c>
      <c r="I42" s="90" t="s">
        <v>66</v>
      </c>
      <c r="J42" s="76">
        <f t="shared" si="3"/>
        <v>8.0299999999999994</v>
      </c>
      <c r="K42" s="89">
        <v>3.93</v>
      </c>
      <c r="L42" s="90" t="s">
        <v>66</v>
      </c>
      <c r="M42" s="74">
        <f t="shared" si="4"/>
        <v>3.93</v>
      </c>
      <c r="N42" s="89">
        <v>2.89</v>
      </c>
      <c r="O42" s="90" t="s">
        <v>66</v>
      </c>
      <c r="P42" s="74">
        <f t="shared" si="5"/>
        <v>2.89</v>
      </c>
    </row>
    <row r="43" spans="2:30">
      <c r="B43" s="89">
        <v>1.6</v>
      </c>
      <c r="C43" s="90" t="s">
        <v>63</v>
      </c>
      <c r="D43" s="118">
        <f t="shared" si="6"/>
        <v>8.0000000000000007E-5</v>
      </c>
      <c r="E43" s="91">
        <v>0.1371</v>
      </c>
      <c r="F43" s="92">
        <v>1.4039999999999999</v>
      </c>
      <c r="G43" s="88">
        <f t="shared" si="1"/>
        <v>1.5410999999999999</v>
      </c>
      <c r="H43" s="89">
        <v>8.41</v>
      </c>
      <c r="I43" s="90" t="s">
        <v>66</v>
      </c>
      <c r="J43" s="76">
        <f t="shared" si="3"/>
        <v>8.41</v>
      </c>
      <c r="K43" s="89">
        <v>4.09</v>
      </c>
      <c r="L43" s="90" t="s">
        <v>66</v>
      </c>
      <c r="M43" s="74">
        <f t="shared" si="4"/>
        <v>4.09</v>
      </c>
      <c r="N43" s="89">
        <v>3</v>
      </c>
      <c r="O43" s="90" t="s">
        <v>66</v>
      </c>
      <c r="P43" s="74">
        <f t="shared" si="5"/>
        <v>3</v>
      </c>
    </row>
    <row r="44" spans="2:30">
      <c r="B44" s="89">
        <v>1.7</v>
      </c>
      <c r="C44" s="90" t="s">
        <v>63</v>
      </c>
      <c r="D44" s="118">
        <f t="shared" si="6"/>
        <v>8.4999999999999993E-5</v>
      </c>
      <c r="E44" s="91">
        <v>0.14130000000000001</v>
      </c>
      <c r="F44" s="92">
        <v>1.419</v>
      </c>
      <c r="G44" s="88">
        <f t="shared" si="1"/>
        <v>1.5603</v>
      </c>
      <c r="H44" s="89">
        <v>8.7799999999999994</v>
      </c>
      <c r="I44" s="90" t="s">
        <v>66</v>
      </c>
      <c r="J44" s="76">
        <f t="shared" si="3"/>
        <v>8.7799999999999994</v>
      </c>
      <c r="K44" s="89">
        <v>4.25</v>
      </c>
      <c r="L44" s="90" t="s">
        <v>66</v>
      </c>
      <c r="M44" s="74">
        <f t="shared" si="4"/>
        <v>4.25</v>
      </c>
      <c r="N44" s="89">
        <v>3.12</v>
      </c>
      <c r="O44" s="90" t="s">
        <v>66</v>
      </c>
      <c r="P44" s="74">
        <f t="shared" si="5"/>
        <v>3.12</v>
      </c>
    </row>
    <row r="45" spans="2:30">
      <c r="B45" s="89">
        <v>1.8</v>
      </c>
      <c r="C45" s="90" t="s">
        <v>63</v>
      </c>
      <c r="D45" s="118">
        <f t="shared" si="6"/>
        <v>8.9999999999999992E-5</v>
      </c>
      <c r="E45" s="91">
        <v>0.1454</v>
      </c>
      <c r="F45" s="92">
        <v>1.4330000000000001</v>
      </c>
      <c r="G45" s="88">
        <f t="shared" si="1"/>
        <v>1.5784</v>
      </c>
      <c r="H45" s="89">
        <v>9.16</v>
      </c>
      <c r="I45" s="90" t="s">
        <v>66</v>
      </c>
      <c r="J45" s="76">
        <f t="shared" si="3"/>
        <v>9.16</v>
      </c>
      <c r="K45" s="89">
        <v>4.4000000000000004</v>
      </c>
      <c r="L45" s="90" t="s">
        <v>66</v>
      </c>
      <c r="M45" s="74">
        <f t="shared" si="4"/>
        <v>4.4000000000000004</v>
      </c>
      <c r="N45" s="89">
        <v>3.23</v>
      </c>
      <c r="O45" s="90" t="s">
        <v>66</v>
      </c>
      <c r="P45" s="74">
        <f t="shared" si="5"/>
        <v>3.23</v>
      </c>
    </row>
    <row r="46" spans="2:30">
      <c r="B46" s="89">
        <v>2</v>
      </c>
      <c r="C46" s="90" t="s">
        <v>63</v>
      </c>
      <c r="D46" s="118">
        <f t="shared" si="6"/>
        <v>1E-4</v>
      </c>
      <c r="E46" s="91">
        <v>0.1532</v>
      </c>
      <c r="F46" s="92">
        <v>1.456</v>
      </c>
      <c r="G46" s="88">
        <f t="shared" si="1"/>
        <v>1.6092</v>
      </c>
      <c r="H46" s="89">
        <v>9.89</v>
      </c>
      <c r="I46" s="90" t="s">
        <v>66</v>
      </c>
      <c r="J46" s="76">
        <f t="shared" si="3"/>
        <v>9.89</v>
      </c>
      <c r="K46" s="89">
        <v>4.71</v>
      </c>
      <c r="L46" s="90" t="s">
        <v>66</v>
      </c>
      <c r="M46" s="74">
        <f t="shared" si="4"/>
        <v>4.71</v>
      </c>
      <c r="N46" s="89">
        <v>3.46</v>
      </c>
      <c r="O46" s="90" t="s">
        <v>66</v>
      </c>
      <c r="P46" s="74">
        <f t="shared" si="5"/>
        <v>3.46</v>
      </c>
    </row>
    <row r="47" spans="2:30">
      <c r="B47" s="89">
        <v>2.25</v>
      </c>
      <c r="C47" s="90" t="s">
        <v>63</v>
      </c>
      <c r="D47" s="118">
        <f t="shared" si="6"/>
        <v>1.125E-4</v>
      </c>
      <c r="E47" s="91">
        <v>0.16250000000000001</v>
      </c>
      <c r="F47" s="92">
        <v>1.4810000000000001</v>
      </c>
      <c r="G47" s="88">
        <f t="shared" si="1"/>
        <v>1.6435000000000002</v>
      </c>
      <c r="H47" s="89">
        <v>10.8</v>
      </c>
      <c r="I47" s="90" t="s">
        <v>66</v>
      </c>
      <c r="J47" s="76">
        <f t="shared" si="3"/>
        <v>10.8</v>
      </c>
      <c r="K47" s="89">
        <v>5.08</v>
      </c>
      <c r="L47" s="90" t="s">
        <v>66</v>
      </c>
      <c r="M47" s="74">
        <f t="shared" si="4"/>
        <v>5.08</v>
      </c>
      <c r="N47" s="89">
        <v>3.73</v>
      </c>
      <c r="O47" s="90" t="s">
        <v>66</v>
      </c>
      <c r="P47" s="74">
        <f t="shared" si="5"/>
        <v>3.73</v>
      </c>
    </row>
    <row r="48" spans="2:30">
      <c r="B48" s="89">
        <v>2.5</v>
      </c>
      <c r="C48" s="90" t="s">
        <v>63</v>
      </c>
      <c r="D48" s="118">
        <f t="shared" si="6"/>
        <v>1.25E-4</v>
      </c>
      <c r="E48" s="91">
        <v>0.17130000000000001</v>
      </c>
      <c r="F48" s="92">
        <v>1.5009999999999999</v>
      </c>
      <c r="G48" s="88">
        <f t="shared" si="1"/>
        <v>1.6722999999999999</v>
      </c>
      <c r="H48" s="89">
        <v>11.7</v>
      </c>
      <c r="I48" s="90" t="s">
        <v>66</v>
      </c>
      <c r="J48" s="76">
        <f t="shared" si="3"/>
        <v>11.7</v>
      </c>
      <c r="K48" s="89">
        <v>5.45</v>
      </c>
      <c r="L48" s="90" t="s">
        <v>66</v>
      </c>
      <c r="M48" s="74">
        <f t="shared" si="4"/>
        <v>5.45</v>
      </c>
      <c r="N48" s="89">
        <v>4</v>
      </c>
      <c r="O48" s="90" t="s">
        <v>66</v>
      </c>
      <c r="P48" s="74">
        <f t="shared" si="5"/>
        <v>4</v>
      </c>
    </row>
    <row r="49" spans="2:16">
      <c r="B49" s="89">
        <v>2.75</v>
      </c>
      <c r="C49" s="90" t="s">
        <v>63</v>
      </c>
      <c r="D49" s="118">
        <f t="shared" si="6"/>
        <v>1.3749999999999998E-4</v>
      </c>
      <c r="E49" s="91">
        <v>0.1797</v>
      </c>
      <c r="F49" s="92">
        <v>1.518</v>
      </c>
      <c r="G49" s="88">
        <f t="shared" si="1"/>
        <v>1.6977</v>
      </c>
      <c r="H49" s="89">
        <v>12.59</v>
      </c>
      <c r="I49" s="90" t="s">
        <v>66</v>
      </c>
      <c r="J49" s="76">
        <f t="shared" si="3"/>
        <v>12.59</v>
      </c>
      <c r="K49" s="89">
        <v>5.81</v>
      </c>
      <c r="L49" s="90" t="s">
        <v>66</v>
      </c>
      <c r="M49" s="74">
        <f t="shared" si="4"/>
        <v>5.81</v>
      </c>
      <c r="N49" s="89">
        <v>4.26</v>
      </c>
      <c r="O49" s="90" t="s">
        <v>66</v>
      </c>
      <c r="P49" s="74">
        <f t="shared" si="5"/>
        <v>4.26</v>
      </c>
    </row>
    <row r="50" spans="2:16">
      <c r="B50" s="89">
        <v>3</v>
      </c>
      <c r="C50" s="90" t="s">
        <v>63</v>
      </c>
      <c r="D50" s="118">
        <f t="shared" si="6"/>
        <v>1.5000000000000001E-4</v>
      </c>
      <c r="E50" s="91">
        <v>0.18770000000000001</v>
      </c>
      <c r="F50" s="92">
        <v>1.532</v>
      </c>
      <c r="G50" s="88">
        <f t="shared" si="1"/>
        <v>1.7197</v>
      </c>
      <c r="H50" s="89">
        <v>13.47</v>
      </c>
      <c r="I50" s="90" t="s">
        <v>66</v>
      </c>
      <c r="J50" s="76">
        <f t="shared" si="3"/>
        <v>13.47</v>
      </c>
      <c r="K50" s="89">
        <v>6.16</v>
      </c>
      <c r="L50" s="90" t="s">
        <v>66</v>
      </c>
      <c r="M50" s="74">
        <f t="shared" si="4"/>
        <v>6.16</v>
      </c>
      <c r="N50" s="89">
        <v>4.5199999999999996</v>
      </c>
      <c r="O50" s="90" t="s">
        <v>66</v>
      </c>
      <c r="P50" s="74">
        <f t="shared" si="5"/>
        <v>4.5199999999999996</v>
      </c>
    </row>
    <row r="51" spans="2:16">
      <c r="B51" s="89">
        <v>3.25</v>
      </c>
      <c r="C51" s="90" t="s">
        <v>63</v>
      </c>
      <c r="D51" s="118">
        <f t="shared" si="6"/>
        <v>1.6249999999999999E-4</v>
      </c>
      <c r="E51" s="91">
        <v>0.1953</v>
      </c>
      <c r="F51" s="92">
        <v>1.5429999999999999</v>
      </c>
      <c r="G51" s="88">
        <f t="shared" si="1"/>
        <v>1.7383</v>
      </c>
      <c r="H51" s="89">
        <v>14.34</v>
      </c>
      <c r="I51" s="90" t="s">
        <v>66</v>
      </c>
      <c r="J51" s="76">
        <f t="shared" si="3"/>
        <v>14.34</v>
      </c>
      <c r="K51" s="89">
        <v>6.51</v>
      </c>
      <c r="L51" s="90" t="s">
        <v>66</v>
      </c>
      <c r="M51" s="74">
        <f t="shared" si="4"/>
        <v>6.51</v>
      </c>
      <c r="N51" s="89">
        <v>4.7699999999999996</v>
      </c>
      <c r="O51" s="90" t="s">
        <v>66</v>
      </c>
      <c r="P51" s="74">
        <f t="shared" si="5"/>
        <v>4.7699999999999996</v>
      </c>
    </row>
    <row r="52" spans="2:16">
      <c r="B52" s="89">
        <v>3.5</v>
      </c>
      <c r="C52" s="90" t="s">
        <v>63</v>
      </c>
      <c r="D52" s="118">
        <f t="shared" si="6"/>
        <v>1.75E-4</v>
      </c>
      <c r="E52" s="91">
        <v>0.20269999999999999</v>
      </c>
      <c r="F52" s="92">
        <v>1.552</v>
      </c>
      <c r="G52" s="88">
        <f t="shared" si="1"/>
        <v>1.7547000000000001</v>
      </c>
      <c r="H52" s="89">
        <v>15.21</v>
      </c>
      <c r="I52" s="90" t="s">
        <v>66</v>
      </c>
      <c r="J52" s="76">
        <f t="shared" si="3"/>
        <v>15.21</v>
      </c>
      <c r="K52" s="89">
        <v>6.86</v>
      </c>
      <c r="L52" s="90" t="s">
        <v>66</v>
      </c>
      <c r="M52" s="74">
        <f t="shared" si="4"/>
        <v>6.86</v>
      </c>
      <c r="N52" s="89">
        <v>5.0199999999999996</v>
      </c>
      <c r="O52" s="90" t="s">
        <v>66</v>
      </c>
      <c r="P52" s="74">
        <f t="shared" si="5"/>
        <v>5.0199999999999996</v>
      </c>
    </row>
    <row r="53" spans="2:16">
      <c r="B53" s="89">
        <v>3.75</v>
      </c>
      <c r="C53" s="90" t="s">
        <v>63</v>
      </c>
      <c r="D53" s="118">
        <f t="shared" si="6"/>
        <v>1.875E-4</v>
      </c>
      <c r="E53" s="91">
        <v>0.20979999999999999</v>
      </c>
      <c r="F53" s="92">
        <v>1.56</v>
      </c>
      <c r="G53" s="88">
        <f t="shared" si="1"/>
        <v>1.7698</v>
      </c>
      <c r="H53" s="89">
        <v>16.07</v>
      </c>
      <c r="I53" s="90" t="s">
        <v>66</v>
      </c>
      <c r="J53" s="76">
        <f t="shared" si="3"/>
        <v>16.07</v>
      </c>
      <c r="K53" s="89">
        <v>7.2</v>
      </c>
      <c r="L53" s="90" t="s">
        <v>66</v>
      </c>
      <c r="M53" s="74">
        <f t="shared" si="4"/>
        <v>7.2</v>
      </c>
      <c r="N53" s="89">
        <v>5.26</v>
      </c>
      <c r="O53" s="90" t="s">
        <v>66</v>
      </c>
      <c r="P53" s="74">
        <f t="shared" si="5"/>
        <v>5.26</v>
      </c>
    </row>
    <row r="54" spans="2:16">
      <c r="B54" s="89">
        <v>4</v>
      </c>
      <c r="C54" s="90" t="s">
        <v>63</v>
      </c>
      <c r="D54" s="118">
        <f t="shared" si="6"/>
        <v>2.0000000000000001E-4</v>
      </c>
      <c r="E54" s="91">
        <v>0.2167</v>
      </c>
      <c r="F54" s="92">
        <v>1.5660000000000001</v>
      </c>
      <c r="G54" s="88">
        <f t="shared" si="1"/>
        <v>1.7827000000000002</v>
      </c>
      <c r="H54" s="89">
        <v>16.93</v>
      </c>
      <c r="I54" s="90" t="s">
        <v>66</v>
      </c>
      <c r="J54" s="76">
        <f t="shared" si="3"/>
        <v>16.93</v>
      </c>
      <c r="K54" s="89">
        <v>7.53</v>
      </c>
      <c r="L54" s="90" t="s">
        <v>66</v>
      </c>
      <c r="M54" s="74">
        <f t="shared" si="4"/>
        <v>7.53</v>
      </c>
      <c r="N54" s="89">
        <v>5.5</v>
      </c>
      <c r="O54" s="90" t="s">
        <v>66</v>
      </c>
      <c r="P54" s="74">
        <f t="shared" si="5"/>
        <v>5.5</v>
      </c>
    </row>
    <row r="55" spans="2:16">
      <c r="B55" s="89">
        <v>4.5</v>
      </c>
      <c r="C55" s="90" t="s">
        <v>63</v>
      </c>
      <c r="D55" s="118">
        <f t="shared" si="6"/>
        <v>2.2499999999999999E-4</v>
      </c>
      <c r="E55" s="91">
        <v>0.2298</v>
      </c>
      <c r="F55" s="92">
        <v>1.575</v>
      </c>
      <c r="G55" s="88">
        <f t="shared" si="1"/>
        <v>1.8048</v>
      </c>
      <c r="H55" s="89">
        <v>18.649999999999999</v>
      </c>
      <c r="I55" s="90" t="s">
        <v>66</v>
      </c>
      <c r="J55" s="76">
        <f t="shared" si="3"/>
        <v>18.649999999999999</v>
      </c>
      <c r="K55" s="89">
        <v>8.1999999999999993</v>
      </c>
      <c r="L55" s="90" t="s">
        <v>66</v>
      </c>
      <c r="M55" s="74">
        <f t="shared" si="4"/>
        <v>8.1999999999999993</v>
      </c>
      <c r="N55" s="89">
        <v>5.98</v>
      </c>
      <c r="O55" s="90" t="s">
        <v>66</v>
      </c>
      <c r="P55" s="74">
        <f t="shared" si="5"/>
        <v>5.98</v>
      </c>
    </row>
    <row r="56" spans="2:16">
      <c r="B56" s="89">
        <v>5</v>
      </c>
      <c r="C56" s="90" t="s">
        <v>63</v>
      </c>
      <c r="D56" s="118">
        <f t="shared" si="6"/>
        <v>2.5000000000000001E-4</v>
      </c>
      <c r="E56" s="91">
        <v>0.24229999999999999</v>
      </c>
      <c r="F56" s="92">
        <v>1.58</v>
      </c>
      <c r="G56" s="88">
        <f t="shared" si="1"/>
        <v>1.8223</v>
      </c>
      <c r="H56" s="89">
        <v>20.350000000000001</v>
      </c>
      <c r="I56" s="90" t="s">
        <v>66</v>
      </c>
      <c r="J56" s="76">
        <f t="shared" si="3"/>
        <v>20.350000000000001</v>
      </c>
      <c r="K56" s="89">
        <v>8.86</v>
      </c>
      <c r="L56" s="90" t="s">
        <v>66</v>
      </c>
      <c r="M56" s="74">
        <f t="shared" si="4"/>
        <v>8.86</v>
      </c>
      <c r="N56" s="89">
        <v>6.44</v>
      </c>
      <c r="O56" s="90" t="s">
        <v>66</v>
      </c>
      <c r="P56" s="74">
        <f t="shared" si="5"/>
        <v>6.44</v>
      </c>
    </row>
    <row r="57" spans="2:16">
      <c r="B57" s="89">
        <v>5.5</v>
      </c>
      <c r="C57" s="90" t="s">
        <v>63</v>
      </c>
      <c r="D57" s="118">
        <f t="shared" si="6"/>
        <v>2.7499999999999996E-4</v>
      </c>
      <c r="E57" s="91">
        <v>0.25409999999999999</v>
      </c>
      <c r="F57" s="92">
        <v>1.5820000000000001</v>
      </c>
      <c r="G57" s="88">
        <f t="shared" si="1"/>
        <v>1.8361000000000001</v>
      </c>
      <c r="H57" s="89">
        <v>22.06</v>
      </c>
      <c r="I57" s="90" t="s">
        <v>66</v>
      </c>
      <c r="J57" s="76">
        <f t="shared" si="3"/>
        <v>22.06</v>
      </c>
      <c r="K57" s="89">
        <v>9.5</v>
      </c>
      <c r="L57" s="90" t="s">
        <v>66</v>
      </c>
      <c r="M57" s="74">
        <f t="shared" si="4"/>
        <v>9.5</v>
      </c>
      <c r="N57" s="89">
        <v>6.9</v>
      </c>
      <c r="O57" s="90" t="s">
        <v>66</v>
      </c>
      <c r="P57" s="74">
        <f t="shared" si="5"/>
        <v>6.9</v>
      </c>
    </row>
    <row r="58" spans="2:16">
      <c r="B58" s="89">
        <v>6</v>
      </c>
      <c r="C58" s="90" t="s">
        <v>63</v>
      </c>
      <c r="D58" s="118">
        <f t="shared" si="6"/>
        <v>3.0000000000000003E-4</v>
      </c>
      <c r="E58" s="91">
        <v>0.26540000000000002</v>
      </c>
      <c r="F58" s="92">
        <v>1.581</v>
      </c>
      <c r="G58" s="88">
        <f t="shared" si="1"/>
        <v>1.8464</v>
      </c>
      <c r="H58" s="89">
        <v>23.76</v>
      </c>
      <c r="I58" s="90" t="s">
        <v>66</v>
      </c>
      <c r="J58" s="76">
        <f t="shared" si="3"/>
        <v>23.76</v>
      </c>
      <c r="K58" s="89">
        <v>10.14</v>
      </c>
      <c r="L58" s="90" t="s">
        <v>66</v>
      </c>
      <c r="M58" s="74">
        <f t="shared" si="4"/>
        <v>10.14</v>
      </c>
      <c r="N58" s="89">
        <v>7.35</v>
      </c>
      <c r="O58" s="90" t="s">
        <v>66</v>
      </c>
      <c r="P58" s="74">
        <f t="shared" si="5"/>
        <v>7.35</v>
      </c>
    </row>
    <row r="59" spans="2:16">
      <c r="B59" s="89">
        <v>6.5</v>
      </c>
      <c r="C59" s="90" t="s">
        <v>63</v>
      </c>
      <c r="D59" s="118">
        <f t="shared" si="6"/>
        <v>3.2499999999999999E-4</v>
      </c>
      <c r="E59" s="91">
        <v>0.2762</v>
      </c>
      <c r="F59" s="92">
        <v>1.579</v>
      </c>
      <c r="G59" s="88">
        <f t="shared" si="1"/>
        <v>1.8552</v>
      </c>
      <c r="H59" s="89">
        <v>25.45</v>
      </c>
      <c r="I59" s="90" t="s">
        <v>66</v>
      </c>
      <c r="J59" s="76">
        <f t="shared" si="3"/>
        <v>25.45</v>
      </c>
      <c r="K59" s="89">
        <v>10.78</v>
      </c>
      <c r="L59" s="90" t="s">
        <v>66</v>
      </c>
      <c r="M59" s="74">
        <f t="shared" si="4"/>
        <v>10.78</v>
      </c>
      <c r="N59" s="89">
        <v>7.8</v>
      </c>
      <c r="O59" s="90" t="s">
        <v>66</v>
      </c>
      <c r="P59" s="74">
        <f t="shared" si="5"/>
        <v>7.8</v>
      </c>
    </row>
    <row r="60" spans="2:16">
      <c r="B60" s="89">
        <v>7</v>
      </c>
      <c r="C60" s="90" t="s">
        <v>63</v>
      </c>
      <c r="D60" s="118">
        <f t="shared" si="6"/>
        <v>3.5E-4</v>
      </c>
      <c r="E60" s="91">
        <v>0.28670000000000001</v>
      </c>
      <c r="F60" s="92">
        <v>1.5760000000000001</v>
      </c>
      <c r="G60" s="88">
        <f t="shared" si="1"/>
        <v>1.8627</v>
      </c>
      <c r="H60" s="89">
        <v>27.15</v>
      </c>
      <c r="I60" s="90" t="s">
        <v>66</v>
      </c>
      <c r="J60" s="76">
        <f t="shared" si="3"/>
        <v>27.15</v>
      </c>
      <c r="K60" s="89">
        <v>11.41</v>
      </c>
      <c r="L60" s="90" t="s">
        <v>66</v>
      </c>
      <c r="M60" s="74">
        <f t="shared" si="4"/>
        <v>11.41</v>
      </c>
      <c r="N60" s="89">
        <v>8.24</v>
      </c>
      <c r="O60" s="90" t="s">
        <v>66</v>
      </c>
      <c r="P60" s="74">
        <f t="shared" si="5"/>
        <v>8.24</v>
      </c>
    </row>
    <row r="61" spans="2:16">
      <c r="B61" s="89">
        <v>8</v>
      </c>
      <c r="C61" s="90" t="s">
        <v>63</v>
      </c>
      <c r="D61" s="118">
        <f t="shared" si="6"/>
        <v>4.0000000000000002E-4</v>
      </c>
      <c r="E61" s="91">
        <v>0.30649999999999999</v>
      </c>
      <c r="F61" s="92">
        <v>1.5660000000000001</v>
      </c>
      <c r="G61" s="88">
        <f t="shared" si="1"/>
        <v>1.8725000000000001</v>
      </c>
      <c r="H61" s="89">
        <v>30.56</v>
      </c>
      <c r="I61" s="90" t="s">
        <v>66</v>
      </c>
      <c r="J61" s="76">
        <f t="shared" si="3"/>
        <v>30.56</v>
      </c>
      <c r="K61" s="89">
        <v>12.66</v>
      </c>
      <c r="L61" s="90" t="s">
        <v>66</v>
      </c>
      <c r="M61" s="74">
        <f t="shared" si="4"/>
        <v>12.66</v>
      </c>
      <c r="N61" s="89">
        <v>9.11</v>
      </c>
      <c r="O61" s="90" t="s">
        <v>66</v>
      </c>
      <c r="P61" s="74">
        <f t="shared" si="5"/>
        <v>9.11</v>
      </c>
    </row>
    <row r="62" spans="2:16">
      <c r="B62" s="89">
        <v>9</v>
      </c>
      <c r="C62" s="90" t="s">
        <v>63</v>
      </c>
      <c r="D62" s="118">
        <f t="shared" si="6"/>
        <v>4.4999999999999999E-4</v>
      </c>
      <c r="E62" s="91">
        <v>0.3251</v>
      </c>
      <c r="F62" s="92">
        <v>1.5529999999999999</v>
      </c>
      <c r="G62" s="88">
        <f t="shared" si="1"/>
        <v>1.8780999999999999</v>
      </c>
      <c r="H62" s="89">
        <v>33.97</v>
      </c>
      <c r="I62" s="90" t="s">
        <v>66</v>
      </c>
      <c r="J62" s="76">
        <f t="shared" si="3"/>
        <v>33.97</v>
      </c>
      <c r="K62" s="89">
        <v>13.89</v>
      </c>
      <c r="L62" s="90" t="s">
        <v>66</v>
      </c>
      <c r="M62" s="74">
        <f t="shared" si="4"/>
        <v>13.89</v>
      </c>
      <c r="N62" s="89">
        <v>9.9700000000000006</v>
      </c>
      <c r="O62" s="90" t="s">
        <v>66</v>
      </c>
      <c r="P62" s="74">
        <f t="shared" si="5"/>
        <v>9.9700000000000006</v>
      </c>
    </row>
    <row r="63" spans="2:16">
      <c r="B63" s="89">
        <v>10</v>
      </c>
      <c r="C63" s="90" t="s">
        <v>63</v>
      </c>
      <c r="D63" s="118">
        <f t="shared" si="6"/>
        <v>5.0000000000000001E-4</v>
      </c>
      <c r="E63" s="91">
        <v>0.34260000000000002</v>
      </c>
      <c r="F63" s="92">
        <v>1.538</v>
      </c>
      <c r="G63" s="88">
        <f t="shared" si="1"/>
        <v>1.8806</v>
      </c>
      <c r="H63" s="89">
        <v>37.409999999999997</v>
      </c>
      <c r="I63" s="90" t="s">
        <v>66</v>
      </c>
      <c r="J63" s="76">
        <f t="shared" si="3"/>
        <v>37.409999999999997</v>
      </c>
      <c r="K63" s="89">
        <v>15.11</v>
      </c>
      <c r="L63" s="90" t="s">
        <v>66</v>
      </c>
      <c r="M63" s="74">
        <f t="shared" si="4"/>
        <v>15.11</v>
      </c>
      <c r="N63" s="89">
        <v>10.82</v>
      </c>
      <c r="O63" s="90" t="s">
        <v>66</v>
      </c>
      <c r="P63" s="74">
        <f t="shared" si="5"/>
        <v>10.82</v>
      </c>
    </row>
    <row r="64" spans="2:16">
      <c r="B64" s="89">
        <v>11</v>
      </c>
      <c r="C64" s="90" t="s">
        <v>63</v>
      </c>
      <c r="D64" s="118">
        <f t="shared" si="6"/>
        <v>5.4999999999999992E-4</v>
      </c>
      <c r="E64" s="91">
        <v>0.3594</v>
      </c>
      <c r="F64" s="92">
        <v>1.522</v>
      </c>
      <c r="G64" s="88">
        <f t="shared" si="1"/>
        <v>1.8814</v>
      </c>
      <c r="H64" s="89">
        <v>40.85</v>
      </c>
      <c r="I64" s="90" t="s">
        <v>66</v>
      </c>
      <c r="J64" s="76">
        <f t="shared" si="3"/>
        <v>40.85</v>
      </c>
      <c r="K64" s="89">
        <v>16.32</v>
      </c>
      <c r="L64" s="90" t="s">
        <v>66</v>
      </c>
      <c r="M64" s="74">
        <f t="shared" si="4"/>
        <v>16.32</v>
      </c>
      <c r="N64" s="89">
        <v>11.66</v>
      </c>
      <c r="O64" s="90" t="s">
        <v>66</v>
      </c>
      <c r="P64" s="74">
        <f t="shared" si="5"/>
        <v>11.66</v>
      </c>
    </row>
    <row r="65" spans="2:16">
      <c r="B65" s="89">
        <v>12</v>
      </c>
      <c r="C65" s="90" t="s">
        <v>63</v>
      </c>
      <c r="D65" s="118">
        <f t="shared" si="6"/>
        <v>6.0000000000000006E-4</v>
      </c>
      <c r="E65" s="91">
        <v>0.37530000000000002</v>
      </c>
      <c r="F65" s="92">
        <v>1.5049999999999999</v>
      </c>
      <c r="G65" s="88">
        <f t="shared" si="1"/>
        <v>1.8802999999999999</v>
      </c>
      <c r="H65" s="89">
        <v>44.32</v>
      </c>
      <c r="I65" s="90" t="s">
        <v>66</v>
      </c>
      <c r="J65" s="76">
        <f t="shared" si="3"/>
        <v>44.32</v>
      </c>
      <c r="K65" s="89">
        <v>17.52</v>
      </c>
      <c r="L65" s="90" t="s">
        <v>66</v>
      </c>
      <c r="M65" s="74">
        <f t="shared" si="4"/>
        <v>17.52</v>
      </c>
      <c r="N65" s="89">
        <v>12.49</v>
      </c>
      <c r="O65" s="90" t="s">
        <v>66</v>
      </c>
      <c r="P65" s="74">
        <f t="shared" si="5"/>
        <v>12.49</v>
      </c>
    </row>
    <row r="66" spans="2:16">
      <c r="B66" s="89">
        <v>13</v>
      </c>
      <c r="C66" s="90" t="s">
        <v>63</v>
      </c>
      <c r="D66" s="118">
        <f t="shared" si="6"/>
        <v>6.4999999999999997E-4</v>
      </c>
      <c r="E66" s="91">
        <v>0.39069999999999999</v>
      </c>
      <c r="F66" s="92">
        <v>1.488</v>
      </c>
      <c r="G66" s="88">
        <f t="shared" si="1"/>
        <v>1.8787</v>
      </c>
      <c r="H66" s="89">
        <v>47.81</v>
      </c>
      <c r="I66" s="90" t="s">
        <v>66</v>
      </c>
      <c r="J66" s="76">
        <f t="shared" si="3"/>
        <v>47.81</v>
      </c>
      <c r="K66" s="89">
        <v>18.71</v>
      </c>
      <c r="L66" s="90" t="s">
        <v>66</v>
      </c>
      <c r="M66" s="74">
        <f t="shared" si="4"/>
        <v>18.71</v>
      </c>
      <c r="N66" s="89">
        <v>13.32</v>
      </c>
      <c r="O66" s="90" t="s">
        <v>66</v>
      </c>
      <c r="P66" s="74">
        <f t="shared" si="5"/>
        <v>13.32</v>
      </c>
    </row>
    <row r="67" spans="2:16">
      <c r="B67" s="89">
        <v>14</v>
      </c>
      <c r="C67" s="90" t="s">
        <v>63</v>
      </c>
      <c r="D67" s="118">
        <f t="shared" si="6"/>
        <v>6.9999999999999999E-4</v>
      </c>
      <c r="E67" s="91">
        <v>0.40539999999999998</v>
      </c>
      <c r="F67" s="92">
        <v>1.4710000000000001</v>
      </c>
      <c r="G67" s="88">
        <f t="shared" si="1"/>
        <v>1.8764000000000001</v>
      </c>
      <c r="H67" s="89">
        <v>51.31</v>
      </c>
      <c r="I67" s="90" t="s">
        <v>66</v>
      </c>
      <c r="J67" s="76">
        <f t="shared" si="3"/>
        <v>51.31</v>
      </c>
      <c r="K67" s="89">
        <v>19.89</v>
      </c>
      <c r="L67" s="90" t="s">
        <v>66</v>
      </c>
      <c r="M67" s="74">
        <f t="shared" si="4"/>
        <v>19.89</v>
      </c>
      <c r="N67" s="89">
        <v>14.14</v>
      </c>
      <c r="O67" s="90" t="s">
        <v>66</v>
      </c>
      <c r="P67" s="74">
        <f t="shared" si="5"/>
        <v>14.14</v>
      </c>
    </row>
    <row r="68" spans="2:16">
      <c r="B68" s="89">
        <v>15</v>
      </c>
      <c r="C68" s="90" t="s">
        <v>63</v>
      </c>
      <c r="D68" s="118">
        <f t="shared" si="6"/>
        <v>7.5000000000000002E-4</v>
      </c>
      <c r="E68" s="91">
        <v>0.41959999999999997</v>
      </c>
      <c r="F68" s="92">
        <v>1.4530000000000001</v>
      </c>
      <c r="G68" s="88">
        <f t="shared" si="1"/>
        <v>1.8726</v>
      </c>
      <c r="H68" s="89">
        <v>54.84</v>
      </c>
      <c r="I68" s="90" t="s">
        <v>66</v>
      </c>
      <c r="J68" s="76">
        <f t="shared" si="3"/>
        <v>54.84</v>
      </c>
      <c r="K68" s="89">
        <v>21.07</v>
      </c>
      <c r="L68" s="90" t="s">
        <v>66</v>
      </c>
      <c r="M68" s="74">
        <f t="shared" si="4"/>
        <v>21.07</v>
      </c>
      <c r="N68" s="89">
        <v>14.96</v>
      </c>
      <c r="O68" s="90" t="s">
        <v>66</v>
      </c>
      <c r="P68" s="74">
        <f t="shared" si="5"/>
        <v>14.96</v>
      </c>
    </row>
    <row r="69" spans="2:16">
      <c r="B69" s="89">
        <v>16</v>
      </c>
      <c r="C69" s="90" t="s">
        <v>63</v>
      </c>
      <c r="D69" s="118">
        <f t="shared" si="6"/>
        <v>8.0000000000000004E-4</v>
      </c>
      <c r="E69" s="91">
        <v>0.43340000000000001</v>
      </c>
      <c r="F69" s="92">
        <v>1.4359999999999999</v>
      </c>
      <c r="G69" s="88">
        <f t="shared" si="1"/>
        <v>1.8694</v>
      </c>
      <c r="H69" s="89">
        <v>58.39</v>
      </c>
      <c r="I69" s="90" t="s">
        <v>66</v>
      </c>
      <c r="J69" s="76">
        <f t="shared" si="3"/>
        <v>58.39</v>
      </c>
      <c r="K69" s="89">
        <v>22.23</v>
      </c>
      <c r="L69" s="90" t="s">
        <v>66</v>
      </c>
      <c r="M69" s="74">
        <f t="shared" si="4"/>
        <v>22.23</v>
      </c>
      <c r="N69" s="89">
        <v>15.78</v>
      </c>
      <c r="O69" s="90" t="s">
        <v>66</v>
      </c>
      <c r="P69" s="74">
        <f t="shared" si="5"/>
        <v>15.78</v>
      </c>
    </row>
    <row r="70" spans="2:16">
      <c r="B70" s="89">
        <v>17</v>
      </c>
      <c r="C70" s="90" t="s">
        <v>63</v>
      </c>
      <c r="D70" s="118">
        <f t="shared" si="6"/>
        <v>8.5000000000000006E-4</v>
      </c>
      <c r="E70" s="91">
        <v>0.44669999999999999</v>
      </c>
      <c r="F70" s="92">
        <v>1.419</v>
      </c>
      <c r="G70" s="88">
        <f t="shared" si="1"/>
        <v>1.8656999999999999</v>
      </c>
      <c r="H70" s="89">
        <v>61.95</v>
      </c>
      <c r="I70" s="90" t="s">
        <v>66</v>
      </c>
      <c r="J70" s="76">
        <f t="shared" si="3"/>
        <v>61.95</v>
      </c>
      <c r="K70" s="89">
        <v>23.4</v>
      </c>
      <c r="L70" s="90" t="s">
        <v>66</v>
      </c>
      <c r="M70" s="74">
        <f t="shared" si="4"/>
        <v>23.4</v>
      </c>
      <c r="N70" s="89">
        <v>16.600000000000001</v>
      </c>
      <c r="O70" s="90" t="s">
        <v>66</v>
      </c>
      <c r="P70" s="74">
        <f t="shared" si="5"/>
        <v>16.600000000000001</v>
      </c>
    </row>
    <row r="71" spans="2:16">
      <c r="B71" s="89">
        <v>18</v>
      </c>
      <c r="C71" s="90" t="s">
        <v>63</v>
      </c>
      <c r="D71" s="118">
        <f t="shared" si="6"/>
        <v>8.9999999999999998E-4</v>
      </c>
      <c r="E71" s="91">
        <v>0.4597</v>
      </c>
      <c r="F71" s="92">
        <v>1.4019999999999999</v>
      </c>
      <c r="G71" s="88">
        <f t="shared" si="1"/>
        <v>1.8616999999999999</v>
      </c>
      <c r="H71" s="89">
        <v>65.540000000000006</v>
      </c>
      <c r="I71" s="90" t="s">
        <v>66</v>
      </c>
      <c r="J71" s="76">
        <f t="shared" si="3"/>
        <v>65.540000000000006</v>
      </c>
      <c r="K71" s="89">
        <v>24.55</v>
      </c>
      <c r="L71" s="90" t="s">
        <v>66</v>
      </c>
      <c r="M71" s="74">
        <f t="shared" si="4"/>
        <v>24.55</v>
      </c>
      <c r="N71" s="89">
        <v>17.420000000000002</v>
      </c>
      <c r="O71" s="90" t="s">
        <v>66</v>
      </c>
      <c r="P71" s="74">
        <f t="shared" si="5"/>
        <v>17.420000000000002</v>
      </c>
    </row>
    <row r="72" spans="2:16">
      <c r="B72" s="89">
        <v>20</v>
      </c>
      <c r="C72" s="90" t="s">
        <v>63</v>
      </c>
      <c r="D72" s="118">
        <f t="shared" si="6"/>
        <v>1E-3</v>
      </c>
      <c r="E72" s="91">
        <v>0.48459999999999998</v>
      </c>
      <c r="F72" s="92">
        <v>1.3680000000000001</v>
      </c>
      <c r="G72" s="88">
        <f t="shared" si="1"/>
        <v>1.8526</v>
      </c>
      <c r="H72" s="89">
        <v>72.78</v>
      </c>
      <c r="I72" s="90" t="s">
        <v>66</v>
      </c>
      <c r="J72" s="76">
        <f t="shared" si="3"/>
        <v>72.78</v>
      </c>
      <c r="K72" s="89">
        <v>26.84</v>
      </c>
      <c r="L72" s="90" t="s">
        <v>66</v>
      </c>
      <c r="M72" s="74">
        <f t="shared" si="4"/>
        <v>26.84</v>
      </c>
      <c r="N72" s="89">
        <v>19.05</v>
      </c>
      <c r="O72" s="90" t="s">
        <v>66</v>
      </c>
      <c r="P72" s="74">
        <f t="shared" si="5"/>
        <v>19.05</v>
      </c>
    </row>
    <row r="73" spans="2:16">
      <c r="B73" s="89">
        <v>22.5</v>
      </c>
      <c r="C73" s="90" t="s">
        <v>63</v>
      </c>
      <c r="D73" s="118">
        <f t="shared" si="6"/>
        <v>1.1249999999999999E-3</v>
      </c>
      <c r="E73" s="91">
        <v>0.51400000000000001</v>
      </c>
      <c r="F73" s="92">
        <v>1.329</v>
      </c>
      <c r="G73" s="88">
        <f t="shared" si="1"/>
        <v>1.843</v>
      </c>
      <c r="H73" s="89">
        <v>81.93</v>
      </c>
      <c r="I73" s="90" t="s">
        <v>66</v>
      </c>
      <c r="J73" s="76">
        <f t="shared" si="3"/>
        <v>81.93</v>
      </c>
      <c r="K73" s="89">
        <v>29.67</v>
      </c>
      <c r="L73" s="90" t="s">
        <v>66</v>
      </c>
      <c r="M73" s="74">
        <f t="shared" si="4"/>
        <v>29.67</v>
      </c>
      <c r="N73" s="89">
        <v>21.09</v>
      </c>
      <c r="O73" s="90" t="s">
        <v>66</v>
      </c>
      <c r="P73" s="74">
        <f t="shared" si="5"/>
        <v>21.09</v>
      </c>
    </row>
    <row r="74" spans="2:16">
      <c r="B74" s="89">
        <v>25</v>
      </c>
      <c r="C74" s="90" t="s">
        <v>63</v>
      </c>
      <c r="D74" s="118">
        <f t="shared" si="6"/>
        <v>1.25E-3</v>
      </c>
      <c r="E74" s="91">
        <v>0.54179999999999995</v>
      </c>
      <c r="F74" s="92">
        <v>1.2909999999999999</v>
      </c>
      <c r="G74" s="88">
        <f t="shared" si="1"/>
        <v>1.8327999999999998</v>
      </c>
      <c r="H74" s="89">
        <v>91.19</v>
      </c>
      <c r="I74" s="90" t="s">
        <v>66</v>
      </c>
      <c r="J74" s="76">
        <f t="shared" si="3"/>
        <v>91.19</v>
      </c>
      <c r="K74" s="89">
        <v>32.47</v>
      </c>
      <c r="L74" s="90" t="s">
        <v>66</v>
      </c>
      <c r="M74" s="74">
        <f t="shared" si="4"/>
        <v>32.47</v>
      </c>
      <c r="N74" s="89">
        <v>23.13</v>
      </c>
      <c r="O74" s="90" t="s">
        <v>66</v>
      </c>
      <c r="P74" s="74">
        <f t="shared" si="5"/>
        <v>23.13</v>
      </c>
    </row>
    <row r="75" spans="2:16">
      <c r="B75" s="89">
        <v>27.5</v>
      </c>
      <c r="C75" s="90" t="s">
        <v>63</v>
      </c>
      <c r="D75" s="118">
        <f t="shared" si="6"/>
        <v>1.3749999999999999E-3</v>
      </c>
      <c r="E75" s="91">
        <v>0.56820000000000004</v>
      </c>
      <c r="F75" s="92">
        <v>1.2549999999999999</v>
      </c>
      <c r="G75" s="88">
        <f t="shared" si="1"/>
        <v>1.8231999999999999</v>
      </c>
      <c r="H75" s="89">
        <v>100.55</v>
      </c>
      <c r="I75" s="90" t="s">
        <v>66</v>
      </c>
      <c r="J75" s="76">
        <f t="shared" si="3"/>
        <v>100.55</v>
      </c>
      <c r="K75" s="89">
        <v>35.22</v>
      </c>
      <c r="L75" s="90" t="s">
        <v>66</v>
      </c>
      <c r="M75" s="74">
        <f t="shared" si="4"/>
        <v>35.22</v>
      </c>
      <c r="N75" s="89">
        <v>25.17</v>
      </c>
      <c r="O75" s="90" t="s">
        <v>66</v>
      </c>
      <c r="P75" s="74">
        <f t="shared" si="5"/>
        <v>25.17</v>
      </c>
    </row>
    <row r="76" spans="2:16">
      <c r="B76" s="89">
        <v>30</v>
      </c>
      <c r="C76" s="90" t="s">
        <v>63</v>
      </c>
      <c r="D76" s="118">
        <f t="shared" si="6"/>
        <v>1.5E-3</v>
      </c>
      <c r="E76" s="91">
        <v>0.59350000000000003</v>
      </c>
      <c r="F76" s="92">
        <v>1.222</v>
      </c>
      <c r="G76" s="88">
        <f t="shared" si="1"/>
        <v>1.8155000000000001</v>
      </c>
      <c r="H76" s="89">
        <v>110</v>
      </c>
      <c r="I76" s="90" t="s">
        <v>66</v>
      </c>
      <c r="J76" s="76">
        <f t="shared" si="3"/>
        <v>110</v>
      </c>
      <c r="K76" s="89">
        <v>37.950000000000003</v>
      </c>
      <c r="L76" s="90" t="s">
        <v>66</v>
      </c>
      <c r="M76" s="74">
        <f t="shared" si="4"/>
        <v>37.950000000000003</v>
      </c>
      <c r="N76" s="89">
        <v>27.21</v>
      </c>
      <c r="O76" s="90" t="s">
        <v>66</v>
      </c>
      <c r="P76" s="74">
        <f t="shared" si="5"/>
        <v>27.21</v>
      </c>
    </row>
    <row r="77" spans="2:16">
      <c r="B77" s="89">
        <v>32.5</v>
      </c>
      <c r="C77" s="90" t="s">
        <v>63</v>
      </c>
      <c r="D77" s="118">
        <f t="shared" si="6"/>
        <v>1.6250000000000001E-3</v>
      </c>
      <c r="E77" s="91">
        <v>0.61770000000000003</v>
      </c>
      <c r="F77" s="92">
        <v>1.19</v>
      </c>
      <c r="G77" s="88">
        <f t="shared" si="1"/>
        <v>1.8077000000000001</v>
      </c>
      <c r="H77" s="89">
        <v>119.54</v>
      </c>
      <c r="I77" s="90" t="s">
        <v>66</v>
      </c>
      <c r="J77" s="76">
        <f t="shared" si="3"/>
        <v>119.54</v>
      </c>
      <c r="K77" s="89">
        <v>40.630000000000003</v>
      </c>
      <c r="L77" s="90" t="s">
        <v>66</v>
      </c>
      <c r="M77" s="74">
        <f t="shared" si="4"/>
        <v>40.630000000000003</v>
      </c>
      <c r="N77" s="89">
        <v>29.26</v>
      </c>
      <c r="O77" s="90" t="s">
        <v>66</v>
      </c>
      <c r="P77" s="74">
        <f t="shared" si="5"/>
        <v>29.26</v>
      </c>
    </row>
    <row r="78" spans="2:16">
      <c r="B78" s="89">
        <v>35</v>
      </c>
      <c r="C78" s="90" t="s">
        <v>63</v>
      </c>
      <c r="D78" s="118">
        <f t="shared" si="6"/>
        <v>1.7500000000000003E-3</v>
      </c>
      <c r="E78" s="91">
        <v>0.64100000000000001</v>
      </c>
      <c r="F78" s="92">
        <v>1.1599999999999999</v>
      </c>
      <c r="G78" s="88">
        <f t="shared" si="1"/>
        <v>1.8009999999999999</v>
      </c>
      <c r="H78" s="89">
        <v>129.16</v>
      </c>
      <c r="I78" s="90" t="s">
        <v>66</v>
      </c>
      <c r="J78" s="76">
        <f t="shared" si="3"/>
        <v>129.16</v>
      </c>
      <c r="K78" s="89">
        <v>43.28</v>
      </c>
      <c r="L78" s="90" t="s">
        <v>66</v>
      </c>
      <c r="M78" s="74">
        <f t="shared" si="4"/>
        <v>43.28</v>
      </c>
      <c r="N78" s="89">
        <v>31.3</v>
      </c>
      <c r="O78" s="90" t="s">
        <v>66</v>
      </c>
      <c r="P78" s="74">
        <f t="shared" si="5"/>
        <v>31.3</v>
      </c>
    </row>
    <row r="79" spans="2:16">
      <c r="B79" s="89">
        <v>37.5</v>
      </c>
      <c r="C79" s="90" t="s">
        <v>63</v>
      </c>
      <c r="D79" s="118">
        <f t="shared" si="6"/>
        <v>1.8749999999999999E-3</v>
      </c>
      <c r="E79" s="91">
        <v>0.66349999999999998</v>
      </c>
      <c r="F79" s="92">
        <v>1.1319999999999999</v>
      </c>
      <c r="G79" s="88">
        <f t="shared" si="1"/>
        <v>1.7954999999999999</v>
      </c>
      <c r="H79" s="89">
        <v>138.85</v>
      </c>
      <c r="I79" s="90" t="s">
        <v>66</v>
      </c>
      <c r="J79" s="76">
        <f t="shared" si="3"/>
        <v>138.85</v>
      </c>
      <c r="K79" s="89">
        <v>45.9</v>
      </c>
      <c r="L79" s="90" t="s">
        <v>66</v>
      </c>
      <c r="M79" s="74">
        <f t="shared" si="4"/>
        <v>45.9</v>
      </c>
      <c r="N79" s="89">
        <v>33.35</v>
      </c>
      <c r="O79" s="90" t="s">
        <v>66</v>
      </c>
      <c r="P79" s="74">
        <f t="shared" si="5"/>
        <v>33.35</v>
      </c>
    </row>
    <row r="80" spans="2:16">
      <c r="B80" s="89">
        <v>40</v>
      </c>
      <c r="C80" s="90" t="s">
        <v>63</v>
      </c>
      <c r="D80" s="118">
        <f t="shared" si="6"/>
        <v>2E-3</v>
      </c>
      <c r="E80" s="91">
        <v>0.68530000000000002</v>
      </c>
      <c r="F80" s="92">
        <v>1.105</v>
      </c>
      <c r="G80" s="88">
        <f t="shared" si="1"/>
        <v>1.7903</v>
      </c>
      <c r="H80" s="89">
        <v>148.61000000000001</v>
      </c>
      <c r="I80" s="90" t="s">
        <v>66</v>
      </c>
      <c r="J80" s="76">
        <f t="shared" si="3"/>
        <v>148.61000000000001</v>
      </c>
      <c r="K80" s="89">
        <v>48.48</v>
      </c>
      <c r="L80" s="90" t="s">
        <v>66</v>
      </c>
      <c r="M80" s="74">
        <f t="shared" si="4"/>
        <v>48.48</v>
      </c>
      <c r="N80" s="89">
        <v>35.39</v>
      </c>
      <c r="O80" s="90" t="s">
        <v>66</v>
      </c>
      <c r="P80" s="74">
        <f t="shared" si="5"/>
        <v>35.39</v>
      </c>
    </row>
    <row r="81" spans="2:16">
      <c r="B81" s="89">
        <v>45</v>
      </c>
      <c r="C81" s="90" t="s">
        <v>63</v>
      </c>
      <c r="D81" s="118">
        <f t="shared" si="6"/>
        <v>2.2499999999999998E-3</v>
      </c>
      <c r="E81" s="91">
        <v>0.79249999999999998</v>
      </c>
      <c r="F81" s="92">
        <v>1.056</v>
      </c>
      <c r="G81" s="88">
        <f t="shared" si="1"/>
        <v>1.8485</v>
      </c>
      <c r="H81" s="89">
        <v>167.92</v>
      </c>
      <c r="I81" s="90" t="s">
        <v>66</v>
      </c>
      <c r="J81" s="76">
        <f t="shared" si="3"/>
        <v>167.92</v>
      </c>
      <c r="K81" s="89">
        <v>53.38</v>
      </c>
      <c r="L81" s="90" t="s">
        <v>66</v>
      </c>
      <c r="M81" s="74">
        <f t="shared" si="4"/>
        <v>53.38</v>
      </c>
      <c r="N81" s="89">
        <v>39.5</v>
      </c>
      <c r="O81" s="90" t="s">
        <v>66</v>
      </c>
      <c r="P81" s="74">
        <f t="shared" si="5"/>
        <v>39.5</v>
      </c>
    </row>
    <row r="82" spans="2:16">
      <c r="B82" s="89">
        <v>50</v>
      </c>
      <c r="C82" s="90" t="s">
        <v>63</v>
      </c>
      <c r="D82" s="118">
        <f t="shared" si="6"/>
        <v>2.5000000000000001E-3</v>
      </c>
      <c r="E82" s="91">
        <v>0.87260000000000004</v>
      </c>
      <c r="F82" s="92">
        <v>1.012</v>
      </c>
      <c r="G82" s="88">
        <f t="shared" si="1"/>
        <v>1.8846000000000001</v>
      </c>
      <c r="H82" s="89">
        <v>186.85</v>
      </c>
      <c r="I82" s="90" t="s">
        <v>66</v>
      </c>
      <c r="J82" s="76">
        <f t="shared" si="3"/>
        <v>186.85</v>
      </c>
      <c r="K82" s="89">
        <v>57.91</v>
      </c>
      <c r="L82" s="90" t="s">
        <v>66</v>
      </c>
      <c r="M82" s="74">
        <f t="shared" si="4"/>
        <v>57.91</v>
      </c>
      <c r="N82" s="89">
        <v>43.57</v>
      </c>
      <c r="O82" s="90" t="s">
        <v>66</v>
      </c>
      <c r="P82" s="74">
        <f t="shared" si="5"/>
        <v>43.57</v>
      </c>
    </row>
    <row r="83" spans="2:16">
      <c r="B83" s="89">
        <v>55</v>
      </c>
      <c r="C83" s="90" t="s">
        <v>63</v>
      </c>
      <c r="D83" s="118">
        <f t="shared" si="6"/>
        <v>2.7499999999999998E-3</v>
      </c>
      <c r="E83" s="91">
        <v>0.93459999999999999</v>
      </c>
      <c r="F83" s="92">
        <v>0.97170000000000001</v>
      </c>
      <c r="G83" s="88">
        <f t="shared" si="1"/>
        <v>1.9062999999999999</v>
      </c>
      <c r="H83" s="89">
        <v>205.6</v>
      </c>
      <c r="I83" s="90" t="s">
        <v>66</v>
      </c>
      <c r="J83" s="76">
        <f t="shared" si="3"/>
        <v>205.6</v>
      </c>
      <c r="K83" s="89">
        <v>62.21</v>
      </c>
      <c r="L83" s="90" t="s">
        <v>66</v>
      </c>
      <c r="M83" s="74">
        <f t="shared" si="4"/>
        <v>62.21</v>
      </c>
      <c r="N83" s="89">
        <v>47.54</v>
      </c>
      <c r="O83" s="90" t="s">
        <v>66</v>
      </c>
      <c r="P83" s="74">
        <f t="shared" si="5"/>
        <v>47.54</v>
      </c>
    </row>
    <row r="84" spans="2:16">
      <c r="B84" s="89">
        <v>60</v>
      </c>
      <c r="C84" s="90" t="s">
        <v>63</v>
      </c>
      <c r="D84" s="118">
        <f t="shared" si="6"/>
        <v>3.0000000000000001E-3</v>
      </c>
      <c r="E84" s="91">
        <v>0.98440000000000005</v>
      </c>
      <c r="F84" s="92">
        <v>0.93510000000000004</v>
      </c>
      <c r="G84" s="88">
        <f t="shared" si="1"/>
        <v>1.9195000000000002</v>
      </c>
      <c r="H84" s="89">
        <v>224.29</v>
      </c>
      <c r="I84" s="90" t="s">
        <v>66</v>
      </c>
      <c r="J84" s="76">
        <f t="shared" si="3"/>
        <v>224.29</v>
      </c>
      <c r="K84" s="89">
        <v>66.349999999999994</v>
      </c>
      <c r="L84" s="90" t="s">
        <v>66</v>
      </c>
      <c r="M84" s="74">
        <f t="shared" si="4"/>
        <v>66.349999999999994</v>
      </c>
      <c r="N84" s="89">
        <v>51.42</v>
      </c>
      <c r="O84" s="90" t="s">
        <v>66</v>
      </c>
      <c r="P84" s="74">
        <f t="shared" si="5"/>
        <v>51.42</v>
      </c>
    </row>
    <row r="85" spans="2:16">
      <c r="B85" s="89">
        <v>65</v>
      </c>
      <c r="C85" s="90" t="s">
        <v>63</v>
      </c>
      <c r="D85" s="118">
        <f t="shared" si="6"/>
        <v>3.2500000000000003E-3</v>
      </c>
      <c r="E85" s="91">
        <v>1.026</v>
      </c>
      <c r="F85" s="92">
        <v>0.90159999999999996</v>
      </c>
      <c r="G85" s="88">
        <f t="shared" ref="G85:G148" si="7">E85+F85</f>
        <v>1.9276</v>
      </c>
      <c r="H85" s="89">
        <v>242.99</v>
      </c>
      <c r="I85" s="90" t="s">
        <v>66</v>
      </c>
      <c r="J85" s="76">
        <f t="shared" si="3"/>
        <v>242.99</v>
      </c>
      <c r="K85" s="89">
        <v>70.349999999999994</v>
      </c>
      <c r="L85" s="90" t="s">
        <v>66</v>
      </c>
      <c r="M85" s="74">
        <f t="shared" si="4"/>
        <v>70.349999999999994</v>
      </c>
      <c r="N85" s="89">
        <v>55.22</v>
      </c>
      <c r="O85" s="90" t="s">
        <v>66</v>
      </c>
      <c r="P85" s="74">
        <f t="shared" si="5"/>
        <v>55.22</v>
      </c>
    </row>
    <row r="86" spans="2:16">
      <c r="B86" s="89">
        <v>70</v>
      </c>
      <c r="C86" s="90" t="s">
        <v>63</v>
      </c>
      <c r="D86" s="118">
        <f t="shared" si="6"/>
        <v>3.5000000000000005E-3</v>
      </c>
      <c r="E86" s="91">
        <v>1.0620000000000001</v>
      </c>
      <c r="F86" s="92">
        <v>0.87080000000000002</v>
      </c>
      <c r="G86" s="88">
        <f t="shared" si="7"/>
        <v>1.9328000000000001</v>
      </c>
      <c r="H86" s="89">
        <v>261.70999999999998</v>
      </c>
      <c r="I86" s="90" t="s">
        <v>66</v>
      </c>
      <c r="J86" s="76">
        <f t="shared" ref="J86:J100" si="8">H86</f>
        <v>261.70999999999998</v>
      </c>
      <c r="K86" s="89">
        <v>74.239999999999995</v>
      </c>
      <c r="L86" s="90" t="s">
        <v>66</v>
      </c>
      <c r="M86" s="74">
        <f t="shared" ref="M86:M149" si="9">K86</f>
        <v>74.239999999999995</v>
      </c>
      <c r="N86" s="89">
        <v>58.94</v>
      </c>
      <c r="O86" s="90" t="s">
        <v>66</v>
      </c>
      <c r="P86" s="74">
        <f t="shared" si="5"/>
        <v>58.94</v>
      </c>
    </row>
    <row r="87" spans="2:16">
      <c r="B87" s="89">
        <v>80</v>
      </c>
      <c r="C87" s="90" t="s">
        <v>63</v>
      </c>
      <c r="D87" s="118">
        <f t="shared" si="6"/>
        <v>4.0000000000000001E-3</v>
      </c>
      <c r="E87" s="91">
        <v>1.1220000000000001</v>
      </c>
      <c r="F87" s="92">
        <v>0.81610000000000005</v>
      </c>
      <c r="G87" s="88">
        <f t="shared" si="7"/>
        <v>1.9381000000000002</v>
      </c>
      <c r="H87" s="89">
        <v>299.33</v>
      </c>
      <c r="I87" s="90" t="s">
        <v>66</v>
      </c>
      <c r="J87" s="76">
        <f t="shared" si="8"/>
        <v>299.33</v>
      </c>
      <c r="K87" s="89">
        <v>81.78</v>
      </c>
      <c r="L87" s="90" t="s">
        <v>66</v>
      </c>
      <c r="M87" s="74">
        <f t="shared" si="9"/>
        <v>81.78</v>
      </c>
      <c r="N87" s="89">
        <v>66.2</v>
      </c>
      <c r="O87" s="90" t="s">
        <v>66</v>
      </c>
      <c r="P87" s="74">
        <f t="shared" si="5"/>
        <v>66.2</v>
      </c>
    </row>
    <row r="88" spans="2:16">
      <c r="B88" s="89">
        <v>90</v>
      </c>
      <c r="C88" s="90" t="s">
        <v>63</v>
      </c>
      <c r="D88" s="118">
        <f t="shared" si="6"/>
        <v>4.4999999999999997E-3</v>
      </c>
      <c r="E88" s="91">
        <v>1.173</v>
      </c>
      <c r="F88" s="92">
        <v>0.76890000000000003</v>
      </c>
      <c r="G88" s="88">
        <f t="shared" si="7"/>
        <v>1.9419</v>
      </c>
      <c r="H88" s="89">
        <v>337.16</v>
      </c>
      <c r="I88" s="90" t="s">
        <v>66</v>
      </c>
      <c r="J88" s="76">
        <f t="shared" si="8"/>
        <v>337.16</v>
      </c>
      <c r="K88" s="89">
        <v>88.97</v>
      </c>
      <c r="L88" s="90" t="s">
        <v>66</v>
      </c>
      <c r="M88" s="74">
        <f t="shared" si="9"/>
        <v>88.97</v>
      </c>
      <c r="N88" s="89">
        <v>73.25</v>
      </c>
      <c r="O88" s="90" t="s">
        <v>66</v>
      </c>
      <c r="P88" s="74">
        <f t="shared" si="5"/>
        <v>73.25</v>
      </c>
    </row>
    <row r="89" spans="2:16">
      <c r="B89" s="89">
        <v>100</v>
      </c>
      <c r="C89" s="90" t="s">
        <v>63</v>
      </c>
      <c r="D89" s="118">
        <f t="shared" si="6"/>
        <v>5.0000000000000001E-3</v>
      </c>
      <c r="E89" s="91">
        <v>1.2210000000000001</v>
      </c>
      <c r="F89" s="92">
        <v>0.72770000000000001</v>
      </c>
      <c r="G89" s="88">
        <f t="shared" si="7"/>
        <v>1.9487000000000001</v>
      </c>
      <c r="H89" s="89">
        <v>375.13</v>
      </c>
      <c r="I89" s="90" t="s">
        <v>66</v>
      </c>
      <c r="J89" s="76">
        <f t="shared" si="8"/>
        <v>375.13</v>
      </c>
      <c r="K89" s="89">
        <v>95.86</v>
      </c>
      <c r="L89" s="90" t="s">
        <v>66</v>
      </c>
      <c r="M89" s="74">
        <f t="shared" si="9"/>
        <v>95.86</v>
      </c>
      <c r="N89" s="89">
        <v>80.13</v>
      </c>
      <c r="O89" s="90" t="s">
        <v>66</v>
      </c>
      <c r="P89" s="74">
        <f t="shared" si="5"/>
        <v>80.13</v>
      </c>
    </row>
    <row r="90" spans="2:16">
      <c r="B90" s="89">
        <v>110</v>
      </c>
      <c r="C90" s="90" t="s">
        <v>63</v>
      </c>
      <c r="D90" s="118">
        <f t="shared" si="6"/>
        <v>5.4999999999999997E-3</v>
      </c>
      <c r="E90" s="91">
        <v>1.266</v>
      </c>
      <c r="F90" s="92">
        <v>0.69140000000000001</v>
      </c>
      <c r="G90" s="88">
        <f t="shared" si="7"/>
        <v>1.9574</v>
      </c>
      <c r="H90" s="89">
        <v>413.18</v>
      </c>
      <c r="I90" s="90" t="s">
        <v>66</v>
      </c>
      <c r="J90" s="76">
        <f t="shared" si="8"/>
        <v>413.18</v>
      </c>
      <c r="K90" s="89">
        <v>102.45</v>
      </c>
      <c r="L90" s="90" t="s">
        <v>66</v>
      </c>
      <c r="M90" s="74">
        <f t="shared" si="9"/>
        <v>102.45</v>
      </c>
      <c r="N90" s="89">
        <v>86.84</v>
      </c>
      <c r="O90" s="90" t="s">
        <v>66</v>
      </c>
      <c r="P90" s="74">
        <f t="shared" si="5"/>
        <v>86.84</v>
      </c>
    </row>
    <row r="91" spans="2:16">
      <c r="B91" s="89">
        <v>120</v>
      </c>
      <c r="C91" s="90" t="s">
        <v>63</v>
      </c>
      <c r="D91" s="118">
        <f t="shared" si="6"/>
        <v>6.0000000000000001E-3</v>
      </c>
      <c r="E91" s="91">
        <v>1.31</v>
      </c>
      <c r="F91" s="92">
        <v>0.65900000000000003</v>
      </c>
      <c r="G91" s="88">
        <f t="shared" si="7"/>
        <v>1.9690000000000001</v>
      </c>
      <c r="H91" s="89">
        <v>451.22</v>
      </c>
      <c r="I91" s="90" t="s">
        <v>66</v>
      </c>
      <c r="J91" s="76">
        <f t="shared" si="8"/>
        <v>451.22</v>
      </c>
      <c r="K91" s="89">
        <v>108.76</v>
      </c>
      <c r="L91" s="90" t="s">
        <v>66</v>
      </c>
      <c r="M91" s="74">
        <f t="shared" si="9"/>
        <v>108.76</v>
      </c>
      <c r="N91" s="89">
        <v>93.41</v>
      </c>
      <c r="O91" s="90" t="s">
        <v>66</v>
      </c>
      <c r="P91" s="74">
        <f t="shared" si="5"/>
        <v>93.41</v>
      </c>
    </row>
    <row r="92" spans="2:16">
      <c r="B92" s="89">
        <v>130</v>
      </c>
      <c r="C92" s="90" t="s">
        <v>63</v>
      </c>
      <c r="D92" s="118">
        <f t="shared" si="6"/>
        <v>6.5000000000000006E-3</v>
      </c>
      <c r="E92" s="91">
        <v>1.3540000000000001</v>
      </c>
      <c r="F92" s="92">
        <v>0.63009999999999999</v>
      </c>
      <c r="G92" s="88">
        <f t="shared" si="7"/>
        <v>1.9841000000000002</v>
      </c>
      <c r="H92" s="89">
        <v>489.18</v>
      </c>
      <c r="I92" s="90" t="s">
        <v>66</v>
      </c>
      <c r="J92" s="76">
        <f t="shared" si="8"/>
        <v>489.18</v>
      </c>
      <c r="K92" s="89">
        <v>114.8</v>
      </c>
      <c r="L92" s="90" t="s">
        <v>66</v>
      </c>
      <c r="M92" s="74">
        <f t="shared" si="9"/>
        <v>114.8</v>
      </c>
      <c r="N92" s="89">
        <v>99.82</v>
      </c>
      <c r="O92" s="90" t="s">
        <v>66</v>
      </c>
      <c r="P92" s="74">
        <f t="shared" ref="P92:P155" si="10">N92</f>
        <v>99.82</v>
      </c>
    </row>
    <row r="93" spans="2:16">
      <c r="B93" s="89">
        <v>140</v>
      </c>
      <c r="C93" s="90" t="s">
        <v>63</v>
      </c>
      <c r="D93" s="118">
        <f t="shared" si="6"/>
        <v>7.000000000000001E-3</v>
      </c>
      <c r="E93" s="91">
        <v>1.3979999999999999</v>
      </c>
      <c r="F93" s="92">
        <v>0.60389999999999999</v>
      </c>
      <c r="G93" s="88">
        <f t="shared" si="7"/>
        <v>2.0019</v>
      </c>
      <c r="H93" s="89">
        <v>526.98</v>
      </c>
      <c r="I93" s="90" t="s">
        <v>66</v>
      </c>
      <c r="J93" s="76">
        <f t="shared" si="8"/>
        <v>526.98</v>
      </c>
      <c r="K93" s="89">
        <v>120.59</v>
      </c>
      <c r="L93" s="90" t="s">
        <v>66</v>
      </c>
      <c r="M93" s="74">
        <f t="shared" si="9"/>
        <v>120.59</v>
      </c>
      <c r="N93" s="89">
        <v>106.1</v>
      </c>
      <c r="O93" s="90" t="s">
        <v>66</v>
      </c>
      <c r="P93" s="74">
        <f t="shared" si="10"/>
        <v>106.1</v>
      </c>
    </row>
    <row r="94" spans="2:16">
      <c r="B94" s="89">
        <v>150</v>
      </c>
      <c r="C94" s="90" t="s">
        <v>63</v>
      </c>
      <c r="D94" s="118">
        <f t="shared" si="6"/>
        <v>7.4999999999999997E-3</v>
      </c>
      <c r="E94" s="91">
        <v>1.4419999999999999</v>
      </c>
      <c r="F94" s="92">
        <v>0.58020000000000005</v>
      </c>
      <c r="G94" s="88">
        <f t="shared" si="7"/>
        <v>2.0221999999999998</v>
      </c>
      <c r="H94" s="89">
        <v>564.55999999999995</v>
      </c>
      <c r="I94" s="90" t="s">
        <v>66</v>
      </c>
      <c r="J94" s="76">
        <f t="shared" si="8"/>
        <v>564.55999999999995</v>
      </c>
      <c r="K94" s="89">
        <v>126.12</v>
      </c>
      <c r="L94" s="90" t="s">
        <v>66</v>
      </c>
      <c r="M94" s="74">
        <f t="shared" si="9"/>
        <v>126.12</v>
      </c>
      <c r="N94" s="89">
        <v>112.23</v>
      </c>
      <c r="O94" s="90" t="s">
        <v>66</v>
      </c>
      <c r="P94" s="74">
        <f t="shared" si="10"/>
        <v>112.23</v>
      </c>
    </row>
    <row r="95" spans="2:16">
      <c r="B95" s="89">
        <v>160</v>
      </c>
      <c r="C95" s="90" t="s">
        <v>63</v>
      </c>
      <c r="D95" s="118">
        <f t="shared" si="6"/>
        <v>8.0000000000000002E-3</v>
      </c>
      <c r="E95" s="91">
        <v>1.486</v>
      </c>
      <c r="F95" s="92">
        <v>0.5585</v>
      </c>
      <c r="G95" s="88">
        <f t="shared" si="7"/>
        <v>2.0445000000000002</v>
      </c>
      <c r="H95" s="89">
        <v>601.88</v>
      </c>
      <c r="I95" s="90" t="s">
        <v>66</v>
      </c>
      <c r="J95" s="76">
        <f t="shared" si="8"/>
        <v>601.88</v>
      </c>
      <c r="K95" s="89">
        <v>131.41</v>
      </c>
      <c r="L95" s="90" t="s">
        <v>66</v>
      </c>
      <c r="M95" s="74">
        <f t="shared" si="9"/>
        <v>131.41</v>
      </c>
      <c r="N95" s="89">
        <v>118.21</v>
      </c>
      <c r="O95" s="90" t="s">
        <v>66</v>
      </c>
      <c r="P95" s="74">
        <f t="shared" si="10"/>
        <v>118.21</v>
      </c>
    </row>
    <row r="96" spans="2:16">
      <c r="B96" s="89">
        <v>170</v>
      </c>
      <c r="C96" s="90" t="s">
        <v>63</v>
      </c>
      <c r="D96" s="118">
        <f t="shared" si="6"/>
        <v>8.5000000000000006E-3</v>
      </c>
      <c r="E96" s="91">
        <v>1.5309999999999999</v>
      </c>
      <c r="F96" s="92">
        <v>0.53859999999999997</v>
      </c>
      <c r="G96" s="88">
        <f t="shared" si="7"/>
        <v>2.0695999999999999</v>
      </c>
      <c r="H96" s="89">
        <v>638.88</v>
      </c>
      <c r="I96" s="90" t="s">
        <v>66</v>
      </c>
      <c r="J96" s="76">
        <f t="shared" si="8"/>
        <v>638.88</v>
      </c>
      <c r="K96" s="89">
        <v>136.47</v>
      </c>
      <c r="L96" s="90" t="s">
        <v>66</v>
      </c>
      <c r="M96" s="74">
        <f t="shared" si="9"/>
        <v>136.47</v>
      </c>
      <c r="N96" s="89">
        <v>124.05</v>
      </c>
      <c r="O96" s="90" t="s">
        <v>66</v>
      </c>
      <c r="P96" s="74">
        <f t="shared" si="10"/>
        <v>124.05</v>
      </c>
    </row>
    <row r="97" spans="2:16">
      <c r="B97" s="89">
        <v>180</v>
      </c>
      <c r="C97" s="90" t="s">
        <v>63</v>
      </c>
      <c r="D97" s="118">
        <f t="shared" si="6"/>
        <v>8.9999999999999993E-3</v>
      </c>
      <c r="E97" s="91">
        <v>1.575</v>
      </c>
      <c r="F97" s="92">
        <v>0.52029999999999998</v>
      </c>
      <c r="G97" s="88">
        <f t="shared" si="7"/>
        <v>2.0952999999999999</v>
      </c>
      <c r="H97" s="89">
        <v>675.53</v>
      </c>
      <c r="I97" s="90" t="s">
        <v>66</v>
      </c>
      <c r="J97" s="76">
        <f t="shared" si="8"/>
        <v>675.53</v>
      </c>
      <c r="K97" s="89">
        <v>141.31</v>
      </c>
      <c r="L97" s="90" t="s">
        <v>66</v>
      </c>
      <c r="M97" s="74">
        <f t="shared" si="9"/>
        <v>141.31</v>
      </c>
      <c r="N97" s="89">
        <v>129.74</v>
      </c>
      <c r="O97" s="90" t="s">
        <v>66</v>
      </c>
      <c r="P97" s="74">
        <f t="shared" si="10"/>
        <v>129.74</v>
      </c>
    </row>
    <row r="98" spans="2:16">
      <c r="B98" s="89">
        <v>200</v>
      </c>
      <c r="C98" s="90" t="s">
        <v>63</v>
      </c>
      <c r="D98" s="118">
        <f t="shared" si="6"/>
        <v>0.01</v>
      </c>
      <c r="E98" s="91">
        <v>1.6659999999999999</v>
      </c>
      <c r="F98" s="92">
        <v>0.48780000000000001</v>
      </c>
      <c r="G98" s="88">
        <f t="shared" si="7"/>
        <v>2.1537999999999999</v>
      </c>
      <c r="H98" s="89">
        <v>747.69</v>
      </c>
      <c r="I98" s="90" t="s">
        <v>66</v>
      </c>
      <c r="J98" s="76">
        <f t="shared" si="8"/>
        <v>747.69</v>
      </c>
      <c r="K98" s="89">
        <v>150.49</v>
      </c>
      <c r="L98" s="90" t="s">
        <v>66</v>
      </c>
      <c r="M98" s="74">
        <f t="shared" si="9"/>
        <v>150.49</v>
      </c>
      <c r="N98" s="89">
        <v>140.69999999999999</v>
      </c>
      <c r="O98" s="90" t="s">
        <v>66</v>
      </c>
      <c r="P98" s="74">
        <f t="shared" si="10"/>
        <v>140.69999999999999</v>
      </c>
    </row>
    <row r="99" spans="2:16">
      <c r="B99" s="89">
        <v>225</v>
      </c>
      <c r="C99" s="90" t="s">
        <v>63</v>
      </c>
      <c r="D99" s="118">
        <f t="shared" si="6"/>
        <v>1.125E-2</v>
      </c>
      <c r="E99" s="91">
        <v>1.778</v>
      </c>
      <c r="F99" s="92">
        <v>0.4531</v>
      </c>
      <c r="G99" s="88">
        <f t="shared" si="7"/>
        <v>2.2311000000000001</v>
      </c>
      <c r="H99" s="89">
        <v>835.59</v>
      </c>
      <c r="I99" s="90" t="s">
        <v>66</v>
      </c>
      <c r="J99" s="76">
        <f t="shared" si="8"/>
        <v>835.59</v>
      </c>
      <c r="K99" s="89">
        <v>160.94999999999999</v>
      </c>
      <c r="L99" s="90" t="s">
        <v>66</v>
      </c>
      <c r="M99" s="74">
        <f t="shared" si="9"/>
        <v>160.94999999999999</v>
      </c>
      <c r="N99" s="89">
        <v>153.6</v>
      </c>
      <c r="O99" s="90" t="s">
        <v>66</v>
      </c>
      <c r="P99" s="74">
        <f t="shared" si="10"/>
        <v>153.6</v>
      </c>
    </row>
    <row r="100" spans="2:16">
      <c r="B100" s="89">
        <v>250</v>
      </c>
      <c r="C100" s="90" t="s">
        <v>63</v>
      </c>
      <c r="D100" s="118">
        <f t="shared" si="6"/>
        <v>1.2500000000000001E-2</v>
      </c>
      <c r="E100" s="91">
        <v>1.889</v>
      </c>
      <c r="F100" s="92">
        <v>0.42359999999999998</v>
      </c>
      <c r="G100" s="88">
        <f t="shared" si="7"/>
        <v>2.3125999999999998</v>
      </c>
      <c r="H100" s="89">
        <v>920.84</v>
      </c>
      <c r="I100" s="90" t="s">
        <v>66</v>
      </c>
      <c r="J100" s="76">
        <f t="shared" si="8"/>
        <v>920.84</v>
      </c>
      <c r="K100" s="89">
        <v>170.34</v>
      </c>
      <c r="L100" s="90" t="s">
        <v>66</v>
      </c>
      <c r="M100" s="74">
        <f t="shared" si="9"/>
        <v>170.34</v>
      </c>
      <c r="N100" s="89">
        <v>165.66</v>
      </c>
      <c r="O100" s="90" t="s">
        <v>66</v>
      </c>
      <c r="P100" s="74">
        <f t="shared" si="10"/>
        <v>165.66</v>
      </c>
    </row>
    <row r="101" spans="2:16">
      <c r="B101" s="89">
        <v>275</v>
      </c>
      <c r="C101" s="90" t="s">
        <v>63</v>
      </c>
      <c r="D101" s="118">
        <f t="shared" si="6"/>
        <v>1.3750000000000002E-2</v>
      </c>
      <c r="E101" s="91">
        <v>1.9990000000000001</v>
      </c>
      <c r="F101" s="92">
        <v>0.3982</v>
      </c>
      <c r="G101" s="88">
        <f t="shared" si="7"/>
        <v>2.3972000000000002</v>
      </c>
      <c r="H101" s="89">
        <v>1</v>
      </c>
      <c r="I101" s="93" t="s">
        <v>12</v>
      </c>
      <c r="J101" s="98">
        <f t="shared" ref="J101:J104" si="11">H101*1000</f>
        <v>1000</v>
      </c>
      <c r="K101" s="89">
        <v>178.8</v>
      </c>
      <c r="L101" s="90" t="s">
        <v>66</v>
      </c>
      <c r="M101" s="74">
        <f t="shared" si="9"/>
        <v>178.8</v>
      </c>
      <c r="N101" s="89">
        <v>176.92</v>
      </c>
      <c r="O101" s="90" t="s">
        <v>66</v>
      </c>
      <c r="P101" s="74">
        <f t="shared" si="10"/>
        <v>176.92</v>
      </c>
    </row>
    <row r="102" spans="2:16">
      <c r="B102" s="89">
        <v>300</v>
      </c>
      <c r="C102" s="90" t="s">
        <v>63</v>
      </c>
      <c r="D102" s="118">
        <f t="shared" ref="D102:D114" si="12">B102/1000/$C$5</f>
        <v>1.4999999999999999E-2</v>
      </c>
      <c r="E102" s="91">
        <v>2.1059999999999999</v>
      </c>
      <c r="F102" s="92">
        <v>0.376</v>
      </c>
      <c r="G102" s="88">
        <f t="shared" si="7"/>
        <v>2.4819999999999998</v>
      </c>
      <c r="H102" s="89">
        <v>1.08</v>
      </c>
      <c r="I102" s="90" t="s">
        <v>12</v>
      </c>
      <c r="J102" s="98">
        <f t="shared" si="11"/>
        <v>1080</v>
      </c>
      <c r="K102" s="89">
        <v>186.46</v>
      </c>
      <c r="L102" s="90" t="s">
        <v>66</v>
      </c>
      <c r="M102" s="74">
        <f t="shared" si="9"/>
        <v>186.46</v>
      </c>
      <c r="N102" s="89">
        <v>187.45</v>
      </c>
      <c r="O102" s="90" t="s">
        <v>66</v>
      </c>
      <c r="P102" s="74">
        <f t="shared" si="10"/>
        <v>187.45</v>
      </c>
    </row>
    <row r="103" spans="2:16">
      <c r="B103" s="89">
        <v>325</v>
      </c>
      <c r="C103" s="90" t="s">
        <v>63</v>
      </c>
      <c r="D103" s="118">
        <f t="shared" si="12"/>
        <v>1.6250000000000001E-2</v>
      </c>
      <c r="E103" s="91">
        <v>2.2109999999999999</v>
      </c>
      <c r="F103" s="92">
        <v>0.35649999999999998</v>
      </c>
      <c r="G103" s="88">
        <f t="shared" si="7"/>
        <v>2.5674999999999999</v>
      </c>
      <c r="H103" s="89">
        <v>1.1599999999999999</v>
      </c>
      <c r="I103" s="90" t="s">
        <v>12</v>
      </c>
      <c r="J103" s="98">
        <f t="shared" si="11"/>
        <v>1160</v>
      </c>
      <c r="K103" s="89">
        <v>193.42</v>
      </c>
      <c r="L103" s="90" t="s">
        <v>66</v>
      </c>
      <c r="M103" s="74">
        <f t="shared" si="9"/>
        <v>193.42</v>
      </c>
      <c r="N103" s="89">
        <v>197.31</v>
      </c>
      <c r="O103" s="90" t="s">
        <v>66</v>
      </c>
      <c r="P103" s="74">
        <f t="shared" si="10"/>
        <v>197.31</v>
      </c>
    </row>
    <row r="104" spans="2:16">
      <c r="B104" s="89">
        <v>350</v>
      </c>
      <c r="C104" s="90" t="s">
        <v>63</v>
      </c>
      <c r="D104" s="118">
        <f t="shared" si="12"/>
        <v>1.7499999999999998E-2</v>
      </c>
      <c r="E104" s="91">
        <v>2.3119999999999998</v>
      </c>
      <c r="F104" s="92">
        <v>0.3392</v>
      </c>
      <c r="G104" s="88">
        <f t="shared" si="7"/>
        <v>2.6511999999999998</v>
      </c>
      <c r="H104" s="89">
        <v>1.24</v>
      </c>
      <c r="I104" s="90" t="s">
        <v>12</v>
      </c>
      <c r="J104" s="98">
        <f t="shared" si="11"/>
        <v>1240</v>
      </c>
      <c r="K104" s="89">
        <v>199.78</v>
      </c>
      <c r="L104" s="90" t="s">
        <v>66</v>
      </c>
      <c r="M104" s="74">
        <f t="shared" si="9"/>
        <v>199.78</v>
      </c>
      <c r="N104" s="89">
        <v>206.55</v>
      </c>
      <c r="O104" s="90" t="s">
        <v>66</v>
      </c>
      <c r="P104" s="74">
        <f t="shared" si="10"/>
        <v>206.55</v>
      </c>
    </row>
    <row r="105" spans="2:16">
      <c r="B105" s="89">
        <v>375</v>
      </c>
      <c r="C105" s="90" t="s">
        <v>63</v>
      </c>
      <c r="D105" s="118">
        <f t="shared" si="12"/>
        <v>1.8749999999999999E-2</v>
      </c>
      <c r="E105" s="91">
        <v>2.41</v>
      </c>
      <c r="F105" s="92">
        <v>0.32369999999999999</v>
      </c>
      <c r="G105" s="88">
        <f t="shared" si="7"/>
        <v>2.7337000000000002</v>
      </c>
      <c r="H105" s="89">
        <v>1.31</v>
      </c>
      <c r="I105" s="90" t="s">
        <v>12</v>
      </c>
      <c r="J105" s="98">
        <f>H105*1000</f>
        <v>1310</v>
      </c>
      <c r="K105" s="89">
        <v>205.62</v>
      </c>
      <c r="L105" s="90" t="s">
        <v>66</v>
      </c>
      <c r="M105" s="74">
        <f t="shared" si="9"/>
        <v>205.62</v>
      </c>
      <c r="N105" s="89">
        <v>215.24</v>
      </c>
      <c r="O105" s="90" t="s">
        <v>66</v>
      </c>
      <c r="P105" s="74">
        <f t="shared" si="10"/>
        <v>215.24</v>
      </c>
    </row>
    <row r="106" spans="2:16">
      <c r="B106" s="89">
        <v>400</v>
      </c>
      <c r="C106" s="90" t="s">
        <v>63</v>
      </c>
      <c r="D106" s="118">
        <f t="shared" si="12"/>
        <v>0.02</v>
      </c>
      <c r="E106" s="91">
        <v>2.5059999999999998</v>
      </c>
      <c r="F106" s="92">
        <v>0.30969999999999998</v>
      </c>
      <c r="G106" s="88">
        <f t="shared" si="7"/>
        <v>2.8156999999999996</v>
      </c>
      <c r="H106" s="89">
        <v>1.38</v>
      </c>
      <c r="I106" s="90" t="s">
        <v>12</v>
      </c>
      <c r="J106" s="98">
        <f t="shared" ref="J106:J169" si="13">H106*1000</f>
        <v>1380</v>
      </c>
      <c r="K106" s="89">
        <v>210.99</v>
      </c>
      <c r="L106" s="90" t="s">
        <v>66</v>
      </c>
      <c r="M106" s="74">
        <f t="shared" si="9"/>
        <v>210.99</v>
      </c>
      <c r="N106" s="89">
        <v>223.43</v>
      </c>
      <c r="O106" s="90" t="s">
        <v>66</v>
      </c>
      <c r="P106" s="74">
        <f t="shared" si="10"/>
        <v>223.43</v>
      </c>
    </row>
    <row r="107" spans="2:16">
      <c r="B107" s="89">
        <v>450</v>
      </c>
      <c r="C107" s="90" t="s">
        <v>63</v>
      </c>
      <c r="D107" s="74">
        <f t="shared" si="12"/>
        <v>2.2499999999999999E-2</v>
      </c>
      <c r="E107" s="91">
        <v>2.6869999999999998</v>
      </c>
      <c r="F107" s="92">
        <v>0.28539999999999999</v>
      </c>
      <c r="G107" s="88">
        <f t="shared" si="7"/>
        <v>2.9723999999999999</v>
      </c>
      <c r="H107" s="89">
        <v>1.52</v>
      </c>
      <c r="I107" s="90" t="s">
        <v>12</v>
      </c>
      <c r="J107" s="98">
        <f t="shared" si="13"/>
        <v>1520</v>
      </c>
      <c r="K107" s="89">
        <v>220.96</v>
      </c>
      <c r="L107" s="90" t="s">
        <v>66</v>
      </c>
      <c r="M107" s="74">
        <f t="shared" si="9"/>
        <v>220.96</v>
      </c>
      <c r="N107" s="89">
        <v>238.45</v>
      </c>
      <c r="O107" s="90" t="s">
        <v>66</v>
      </c>
      <c r="P107" s="74">
        <f t="shared" si="10"/>
        <v>238.45</v>
      </c>
    </row>
    <row r="108" spans="2:16">
      <c r="B108" s="89">
        <v>500</v>
      </c>
      <c r="C108" s="90" t="s">
        <v>63</v>
      </c>
      <c r="D108" s="74">
        <f t="shared" si="12"/>
        <v>2.5000000000000001E-2</v>
      </c>
      <c r="E108" s="91">
        <v>2.8580000000000001</v>
      </c>
      <c r="F108" s="92">
        <v>0.2651</v>
      </c>
      <c r="G108" s="88">
        <f t="shared" si="7"/>
        <v>3.1231</v>
      </c>
      <c r="H108" s="89">
        <v>1.65</v>
      </c>
      <c r="I108" s="90" t="s">
        <v>12</v>
      </c>
      <c r="J108" s="98">
        <f t="shared" si="13"/>
        <v>1650</v>
      </c>
      <c r="K108" s="89">
        <v>229.59</v>
      </c>
      <c r="L108" s="90" t="s">
        <v>66</v>
      </c>
      <c r="M108" s="74">
        <f t="shared" si="9"/>
        <v>229.59</v>
      </c>
      <c r="N108" s="89">
        <v>251.94</v>
      </c>
      <c r="O108" s="90" t="s">
        <v>66</v>
      </c>
      <c r="P108" s="74">
        <f t="shared" si="10"/>
        <v>251.94</v>
      </c>
    </row>
    <row r="109" spans="2:16">
      <c r="B109" s="89">
        <v>550</v>
      </c>
      <c r="C109" s="90" t="s">
        <v>63</v>
      </c>
      <c r="D109" s="74">
        <f t="shared" si="12"/>
        <v>2.7500000000000004E-2</v>
      </c>
      <c r="E109" s="91">
        <v>3.02</v>
      </c>
      <c r="F109" s="92">
        <v>0.2477</v>
      </c>
      <c r="G109" s="88">
        <f t="shared" si="7"/>
        <v>3.2677</v>
      </c>
      <c r="H109" s="89">
        <v>1.77</v>
      </c>
      <c r="I109" s="90" t="s">
        <v>12</v>
      </c>
      <c r="J109" s="98">
        <f t="shared" si="13"/>
        <v>1770</v>
      </c>
      <c r="K109" s="89">
        <v>237.17</v>
      </c>
      <c r="L109" s="90" t="s">
        <v>66</v>
      </c>
      <c r="M109" s="74">
        <f t="shared" si="9"/>
        <v>237.17</v>
      </c>
      <c r="N109" s="89">
        <v>264.14</v>
      </c>
      <c r="O109" s="90" t="s">
        <v>66</v>
      </c>
      <c r="P109" s="74">
        <f t="shared" si="10"/>
        <v>264.14</v>
      </c>
    </row>
    <row r="110" spans="2:16">
      <c r="B110" s="89">
        <v>600</v>
      </c>
      <c r="C110" s="90" t="s">
        <v>63</v>
      </c>
      <c r="D110" s="74">
        <f t="shared" si="12"/>
        <v>0.03</v>
      </c>
      <c r="E110" s="91">
        <v>3.1739999999999999</v>
      </c>
      <c r="F110" s="92">
        <v>0.23280000000000001</v>
      </c>
      <c r="G110" s="88">
        <f t="shared" si="7"/>
        <v>3.4068000000000001</v>
      </c>
      <c r="H110" s="89">
        <v>1.89</v>
      </c>
      <c r="I110" s="90" t="s">
        <v>12</v>
      </c>
      <c r="J110" s="98">
        <f t="shared" si="13"/>
        <v>1890</v>
      </c>
      <c r="K110" s="89">
        <v>243.88</v>
      </c>
      <c r="L110" s="90" t="s">
        <v>66</v>
      </c>
      <c r="M110" s="74">
        <f t="shared" si="9"/>
        <v>243.88</v>
      </c>
      <c r="N110" s="89">
        <v>275.25</v>
      </c>
      <c r="O110" s="90" t="s">
        <v>66</v>
      </c>
      <c r="P110" s="74">
        <f t="shared" si="10"/>
        <v>275.25</v>
      </c>
    </row>
    <row r="111" spans="2:16">
      <c r="B111" s="89">
        <v>650</v>
      </c>
      <c r="C111" s="90" t="s">
        <v>63</v>
      </c>
      <c r="D111" s="74">
        <f t="shared" si="12"/>
        <v>3.2500000000000001E-2</v>
      </c>
      <c r="E111" s="91">
        <v>3.3210000000000002</v>
      </c>
      <c r="F111" s="92">
        <v>0.21970000000000001</v>
      </c>
      <c r="G111" s="88">
        <f t="shared" si="7"/>
        <v>3.5407000000000002</v>
      </c>
      <c r="H111" s="89">
        <v>2.0099999999999998</v>
      </c>
      <c r="I111" s="90" t="s">
        <v>12</v>
      </c>
      <c r="J111" s="98">
        <f t="shared" si="13"/>
        <v>2009.9999999999998</v>
      </c>
      <c r="K111" s="89">
        <v>249.89</v>
      </c>
      <c r="L111" s="90" t="s">
        <v>66</v>
      </c>
      <c r="M111" s="74">
        <f t="shared" si="9"/>
        <v>249.89</v>
      </c>
      <c r="N111" s="89">
        <v>285.43</v>
      </c>
      <c r="O111" s="90" t="s">
        <v>66</v>
      </c>
      <c r="P111" s="74">
        <f t="shared" si="10"/>
        <v>285.43</v>
      </c>
    </row>
    <row r="112" spans="2:16">
      <c r="B112" s="89">
        <v>700</v>
      </c>
      <c r="C112" s="90" t="s">
        <v>63</v>
      </c>
      <c r="D112" s="74">
        <f t="shared" si="12"/>
        <v>3.4999999999999996E-2</v>
      </c>
      <c r="E112" s="91">
        <v>3.4620000000000002</v>
      </c>
      <c r="F112" s="92">
        <v>0.2082</v>
      </c>
      <c r="G112" s="88">
        <f t="shared" si="7"/>
        <v>3.6702000000000004</v>
      </c>
      <c r="H112" s="89">
        <v>2.12</v>
      </c>
      <c r="I112" s="90" t="s">
        <v>12</v>
      </c>
      <c r="J112" s="98">
        <f t="shared" si="13"/>
        <v>2120</v>
      </c>
      <c r="K112" s="89">
        <v>255.3</v>
      </c>
      <c r="L112" s="90" t="s">
        <v>66</v>
      </c>
      <c r="M112" s="74">
        <f t="shared" si="9"/>
        <v>255.3</v>
      </c>
      <c r="N112" s="89">
        <v>294.8</v>
      </c>
      <c r="O112" s="90" t="s">
        <v>66</v>
      </c>
      <c r="P112" s="74">
        <f t="shared" si="10"/>
        <v>294.8</v>
      </c>
    </row>
    <row r="113" spans="1:16">
      <c r="B113" s="89">
        <v>800</v>
      </c>
      <c r="C113" s="90" t="s">
        <v>63</v>
      </c>
      <c r="D113" s="74">
        <f t="shared" si="12"/>
        <v>0.04</v>
      </c>
      <c r="E113" s="91">
        <v>3.7309999999999999</v>
      </c>
      <c r="F113" s="92">
        <v>0.18870000000000001</v>
      </c>
      <c r="G113" s="88">
        <f t="shared" si="7"/>
        <v>3.9196999999999997</v>
      </c>
      <c r="H113" s="89">
        <v>2.34</v>
      </c>
      <c r="I113" s="90" t="s">
        <v>12</v>
      </c>
      <c r="J113" s="98">
        <f t="shared" si="13"/>
        <v>2340</v>
      </c>
      <c r="K113" s="89">
        <v>265.49</v>
      </c>
      <c r="L113" s="90" t="s">
        <v>66</v>
      </c>
      <c r="M113" s="74">
        <f t="shared" si="9"/>
        <v>265.49</v>
      </c>
      <c r="N113" s="89">
        <v>311.52999999999997</v>
      </c>
      <c r="O113" s="90" t="s">
        <v>66</v>
      </c>
      <c r="P113" s="74">
        <f t="shared" si="10"/>
        <v>311.52999999999997</v>
      </c>
    </row>
    <row r="114" spans="1:16">
      <c r="B114" s="89">
        <v>900</v>
      </c>
      <c r="C114" s="90" t="s">
        <v>63</v>
      </c>
      <c r="D114" s="74">
        <f t="shared" si="12"/>
        <v>4.4999999999999998E-2</v>
      </c>
      <c r="E114" s="91">
        <v>3.988</v>
      </c>
      <c r="F114" s="92">
        <v>0.1729</v>
      </c>
      <c r="G114" s="88">
        <f t="shared" si="7"/>
        <v>4.1608999999999998</v>
      </c>
      <c r="H114" s="89">
        <v>2.54</v>
      </c>
      <c r="I114" s="90" t="s">
        <v>12</v>
      </c>
      <c r="J114" s="98">
        <f t="shared" si="13"/>
        <v>2540</v>
      </c>
      <c r="K114" s="89">
        <v>274.04000000000002</v>
      </c>
      <c r="L114" s="90" t="s">
        <v>66</v>
      </c>
      <c r="M114" s="74">
        <f t="shared" si="9"/>
        <v>274.04000000000002</v>
      </c>
      <c r="N114" s="89">
        <v>326.06</v>
      </c>
      <c r="O114" s="90" t="s">
        <v>66</v>
      </c>
      <c r="P114" s="74">
        <f t="shared" si="10"/>
        <v>326.06</v>
      </c>
    </row>
    <row r="115" spans="1:16">
      <c r="B115" s="89">
        <v>1</v>
      </c>
      <c r="C115" s="93" t="s">
        <v>65</v>
      </c>
      <c r="D115" s="74">
        <f t="shared" ref="D115:D178" si="14">B115/$C$5</f>
        <v>0.05</v>
      </c>
      <c r="E115" s="91">
        <v>4.2350000000000003</v>
      </c>
      <c r="F115" s="92">
        <v>0.1598</v>
      </c>
      <c r="G115" s="88">
        <f t="shared" si="7"/>
        <v>4.3948</v>
      </c>
      <c r="H115" s="89">
        <v>2.73</v>
      </c>
      <c r="I115" s="90" t="s">
        <v>12</v>
      </c>
      <c r="J115" s="98">
        <f t="shared" si="13"/>
        <v>2730</v>
      </c>
      <c r="K115" s="89">
        <v>281.33999999999997</v>
      </c>
      <c r="L115" s="90" t="s">
        <v>66</v>
      </c>
      <c r="M115" s="74">
        <f t="shared" si="9"/>
        <v>281.33999999999997</v>
      </c>
      <c r="N115" s="89">
        <v>338.84</v>
      </c>
      <c r="O115" s="90" t="s">
        <v>66</v>
      </c>
      <c r="P115" s="74">
        <f t="shared" si="10"/>
        <v>338.84</v>
      </c>
    </row>
    <row r="116" spans="1:16">
      <c r="B116" s="89">
        <v>1.1000000000000001</v>
      </c>
      <c r="C116" s="90" t="s">
        <v>65</v>
      </c>
      <c r="D116" s="74">
        <f t="shared" si="14"/>
        <v>5.5000000000000007E-2</v>
      </c>
      <c r="E116" s="91">
        <v>4.4770000000000003</v>
      </c>
      <c r="F116" s="92">
        <v>0.1487</v>
      </c>
      <c r="G116" s="88">
        <f t="shared" si="7"/>
        <v>4.6257000000000001</v>
      </c>
      <c r="H116" s="89">
        <v>2.91</v>
      </c>
      <c r="I116" s="90" t="s">
        <v>12</v>
      </c>
      <c r="J116" s="98">
        <f t="shared" si="13"/>
        <v>2910</v>
      </c>
      <c r="K116" s="89">
        <v>287.64999999999998</v>
      </c>
      <c r="L116" s="90" t="s">
        <v>66</v>
      </c>
      <c r="M116" s="74">
        <f t="shared" si="9"/>
        <v>287.64999999999998</v>
      </c>
      <c r="N116" s="89">
        <v>350.18</v>
      </c>
      <c r="O116" s="90" t="s">
        <v>66</v>
      </c>
      <c r="P116" s="74">
        <f t="shared" si="10"/>
        <v>350.18</v>
      </c>
    </row>
    <row r="117" spans="1:16">
      <c r="B117" s="89">
        <v>1.2</v>
      </c>
      <c r="C117" s="90" t="s">
        <v>65</v>
      </c>
      <c r="D117" s="74">
        <f t="shared" si="14"/>
        <v>0.06</v>
      </c>
      <c r="E117" s="91">
        <v>4.7140000000000004</v>
      </c>
      <c r="F117" s="92">
        <v>0.13919999999999999</v>
      </c>
      <c r="G117" s="88">
        <f t="shared" si="7"/>
        <v>4.8532000000000002</v>
      </c>
      <c r="H117" s="89">
        <v>3.08</v>
      </c>
      <c r="I117" s="90" t="s">
        <v>12</v>
      </c>
      <c r="J117" s="98">
        <f t="shared" si="13"/>
        <v>3080</v>
      </c>
      <c r="K117" s="89">
        <v>293.17</v>
      </c>
      <c r="L117" s="90" t="s">
        <v>66</v>
      </c>
      <c r="M117" s="74">
        <f t="shared" si="9"/>
        <v>293.17</v>
      </c>
      <c r="N117" s="89">
        <v>360.34</v>
      </c>
      <c r="O117" s="90" t="s">
        <v>66</v>
      </c>
      <c r="P117" s="74">
        <f t="shared" si="10"/>
        <v>360.34</v>
      </c>
    </row>
    <row r="118" spans="1:16">
      <c r="B118" s="89">
        <v>1.3</v>
      </c>
      <c r="C118" s="90" t="s">
        <v>65</v>
      </c>
      <c r="D118" s="74">
        <f t="shared" si="14"/>
        <v>6.5000000000000002E-2</v>
      </c>
      <c r="E118" s="91">
        <v>4.9489999999999998</v>
      </c>
      <c r="F118" s="92">
        <v>0.13089999999999999</v>
      </c>
      <c r="G118" s="88">
        <f t="shared" si="7"/>
        <v>5.0798999999999994</v>
      </c>
      <c r="H118" s="89">
        <v>3.24</v>
      </c>
      <c r="I118" s="90" t="s">
        <v>12</v>
      </c>
      <c r="J118" s="98">
        <f t="shared" si="13"/>
        <v>3240</v>
      </c>
      <c r="K118" s="89">
        <v>298.02999999999997</v>
      </c>
      <c r="L118" s="90" t="s">
        <v>66</v>
      </c>
      <c r="M118" s="74">
        <f t="shared" si="9"/>
        <v>298.02999999999997</v>
      </c>
      <c r="N118" s="89">
        <v>369.49</v>
      </c>
      <c r="O118" s="90" t="s">
        <v>66</v>
      </c>
      <c r="P118" s="74">
        <f t="shared" si="10"/>
        <v>369.49</v>
      </c>
    </row>
    <row r="119" spans="1:16">
      <c r="B119" s="89">
        <v>1.4</v>
      </c>
      <c r="C119" s="90" t="s">
        <v>65</v>
      </c>
      <c r="D119" s="74">
        <f t="shared" si="14"/>
        <v>6.9999999999999993E-2</v>
      </c>
      <c r="E119" s="91">
        <v>5.18</v>
      </c>
      <c r="F119" s="92">
        <v>0.1237</v>
      </c>
      <c r="G119" s="88">
        <f t="shared" si="7"/>
        <v>5.3037000000000001</v>
      </c>
      <c r="H119" s="89">
        <v>3.4</v>
      </c>
      <c r="I119" s="90" t="s">
        <v>12</v>
      </c>
      <c r="J119" s="98">
        <f t="shared" si="13"/>
        <v>3400</v>
      </c>
      <c r="K119" s="89">
        <v>302.33999999999997</v>
      </c>
      <c r="L119" s="90" t="s">
        <v>66</v>
      </c>
      <c r="M119" s="74">
        <f t="shared" si="9"/>
        <v>302.33999999999997</v>
      </c>
      <c r="N119" s="89">
        <v>377.79</v>
      </c>
      <c r="O119" s="90" t="s">
        <v>66</v>
      </c>
      <c r="P119" s="74">
        <f t="shared" si="10"/>
        <v>377.79</v>
      </c>
    </row>
    <row r="120" spans="1:16">
      <c r="B120" s="89">
        <v>1.5</v>
      </c>
      <c r="C120" s="90" t="s">
        <v>65</v>
      </c>
      <c r="D120" s="74">
        <f t="shared" si="14"/>
        <v>7.4999999999999997E-2</v>
      </c>
      <c r="E120" s="91">
        <v>5.41</v>
      </c>
      <c r="F120" s="92">
        <v>0.1173</v>
      </c>
      <c r="G120" s="88">
        <f t="shared" si="7"/>
        <v>5.5273000000000003</v>
      </c>
      <c r="H120" s="89">
        <v>3.55</v>
      </c>
      <c r="I120" s="90" t="s">
        <v>12</v>
      </c>
      <c r="J120" s="98">
        <f t="shared" si="13"/>
        <v>3550</v>
      </c>
      <c r="K120" s="89">
        <v>306.2</v>
      </c>
      <c r="L120" s="90" t="s">
        <v>66</v>
      </c>
      <c r="M120" s="74">
        <f t="shared" si="9"/>
        <v>306.2</v>
      </c>
      <c r="N120" s="89">
        <v>385.34</v>
      </c>
      <c r="O120" s="90" t="s">
        <v>66</v>
      </c>
      <c r="P120" s="74">
        <f t="shared" si="10"/>
        <v>385.34</v>
      </c>
    </row>
    <row r="121" spans="1:16">
      <c r="B121" s="89">
        <v>1.6</v>
      </c>
      <c r="C121" s="90" t="s">
        <v>65</v>
      </c>
      <c r="D121" s="74">
        <f t="shared" si="14"/>
        <v>0.08</v>
      </c>
      <c r="E121" s="91">
        <v>5.6369999999999996</v>
      </c>
      <c r="F121" s="92">
        <v>0.1115</v>
      </c>
      <c r="G121" s="88">
        <f t="shared" si="7"/>
        <v>5.7484999999999999</v>
      </c>
      <c r="H121" s="89">
        <v>3.7</v>
      </c>
      <c r="I121" s="90" t="s">
        <v>12</v>
      </c>
      <c r="J121" s="98">
        <f t="shared" si="13"/>
        <v>3700</v>
      </c>
      <c r="K121" s="89">
        <v>309.67</v>
      </c>
      <c r="L121" s="90" t="s">
        <v>66</v>
      </c>
      <c r="M121" s="74">
        <f t="shared" si="9"/>
        <v>309.67</v>
      </c>
      <c r="N121" s="89">
        <v>392.26</v>
      </c>
      <c r="O121" s="90" t="s">
        <v>66</v>
      </c>
      <c r="P121" s="74">
        <f t="shared" si="10"/>
        <v>392.26</v>
      </c>
    </row>
    <row r="122" spans="1:16">
      <c r="B122" s="89">
        <v>1.7</v>
      </c>
      <c r="C122" s="90" t="s">
        <v>65</v>
      </c>
      <c r="D122" s="74">
        <f t="shared" si="14"/>
        <v>8.4999999999999992E-2</v>
      </c>
      <c r="E122" s="91">
        <v>5.8630000000000004</v>
      </c>
      <c r="F122" s="92">
        <v>0.10639999999999999</v>
      </c>
      <c r="G122" s="88">
        <f t="shared" si="7"/>
        <v>5.9694000000000003</v>
      </c>
      <c r="H122" s="89">
        <v>3.84</v>
      </c>
      <c r="I122" s="90" t="s">
        <v>12</v>
      </c>
      <c r="J122" s="98">
        <f t="shared" si="13"/>
        <v>3840</v>
      </c>
      <c r="K122" s="89">
        <v>312.81</v>
      </c>
      <c r="L122" s="90" t="s">
        <v>66</v>
      </c>
      <c r="M122" s="74">
        <f t="shared" si="9"/>
        <v>312.81</v>
      </c>
      <c r="N122" s="89">
        <v>398.61</v>
      </c>
      <c r="O122" s="90" t="s">
        <v>66</v>
      </c>
      <c r="P122" s="74">
        <f t="shared" si="10"/>
        <v>398.61</v>
      </c>
    </row>
    <row r="123" spans="1:16">
      <c r="B123" s="89">
        <v>1.8</v>
      </c>
      <c r="C123" s="90" t="s">
        <v>65</v>
      </c>
      <c r="D123" s="74">
        <f t="shared" si="14"/>
        <v>0.09</v>
      </c>
      <c r="E123" s="91">
        <v>6.0860000000000003</v>
      </c>
      <c r="F123" s="92">
        <v>0.1018</v>
      </c>
      <c r="G123" s="88">
        <f t="shared" si="7"/>
        <v>6.1878000000000002</v>
      </c>
      <c r="H123" s="89">
        <v>3.97</v>
      </c>
      <c r="I123" s="90" t="s">
        <v>12</v>
      </c>
      <c r="J123" s="98">
        <f t="shared" si="13"/>
        <v>3970</v>
      </c>
      <c r="K123" s="89">
        <v>315.66000000000003</v>
      </c>
      <c r="L123" s="90" t="s">
        <v>66</v>
      </c>
      <c r="M123" s="74">
        <f t="shared" si="9"/>
        <v>315.66000000000003</v>
      </c>
      <c r="N123" s="89">
        <v>404.48</v>
      </c>
      <c r="O123" s="90" t="s">
        <v>66</v>
      </c>
      <c r="P123" s="74">
        <f t="shared" si="10"/>
        <v>404.48</v>
      </c>
    </row>
    <row r="124" spans="1:16">
      <c r="B124" s="89">
        <v>2</v>
      </c>
      <c r="C124" s="90" t="s">
        <v>65</v>
      </c>
      <c r="D124" s="74">
        <f t="shared" si="14"/>
        <v>0.1</v>
      </c>
      <c r="E124" s="91">
        <v>6.5259999999999998</v>
      </c>
      <c r="F124" s="92">
        <v>9.3679999999999999E-2</v>
      </c>
      <c r="G124" s="88">
        <f t="shared" si="7"/>
        <v>6.6196799999999998</v>
      </c>
      <c r="H124" s="89">
        <v>4.2300000000000004</v>
      </c>
      <c r="I124" s="90" t="s">
        <v>12</v>
      </c>
      <c r="J124" s="98">
        <f t="shared" si="13"/>
        <v>4230</v>
      </c>
      <c r="K124" s="89">
        <v>321.64999999999998</v>
      </c>
      <c r="L124" s="90" t="s">
        <v>66</v>
      </c>
      <c r="M124" s="74">
        <f t="shared" si="9"/>
        <v>321.64999999999998</v>
      </c>
      <c r="N124" s="89">
        <v>414.93</v>
      </c>
      <c r="O124" s="90" t="s">
        <v>66</v>
      </c>
      <c r="P124" s="74">
        <f t="shared" si="10"/>
        <v>414.93</v>
      </c>
    </row>
    <row r="125" spans="1:16">
      <c r="B125" s="77">
        <v>2.25</v>
      </c>
      <c r="C125" s="79" t="s">
        <v>65</v>
      </c>
      <c r="D125" s="74">
        <f t="shared" si="14"/>
        <v>0.1125</v>
      </c>
      <c r="E125" s="91">
        <v>7.0590000000000002</v>
      </c>
      <c r="F125" s="92">
        <v>8.5360000000000005E-2</v>
      </c>
      <c r="G125" s="88">
        <f t="shared" si="7"/>
        <v>7.1443599999999998</v>
      </c>
      <c r="H125" s="89">
        <v>4.53</v>
      </c>
      <c r="I125" s="90" t="s">
        <v>12</v>
      </c>
      <c r="J125" s="98">
        <f t="shared" si="13"/>
        <v>4530</v>
      </c>
      <c r="K125" s="89">
        <v>328.41</v>
      </c>
      <c r="L125" s="90" t="s">
        <v>66</v>
      </c>
      <c r="M125" s="74">
        <f t="shared" si="9"/>
        <v>328.41</v>
      </c>
      <c r="N125" s="89">
        <v>426.08</v>
      </c>
      <c r="O125" s="90" t="s">
        <v>66</v>
      </c>
      <c r="P125" s="74">
        <f t="shared" si="10"/>
        <v>426.08</v>
      </c>
    </row>
    <row r="126" spans="1:16">
      <c r="B126" s="77">
        <v>2.5</v>
      </c>
      <c r="C126" s="79" t="s">
        <v>65</v>
      </c>
      <c r="D126" s="74">
        <f t="shared" si="14"/>
        <v>0.125</v>
      </c>
      <c r="E126" s="91">
        <v>7.5709999999999997</v>
      </c>
      <c r="F126" s="92">
        <v>7.85E-2</v>
      </c>
      <c r="G126" s="88">
        <f t="shared" si="7"/>
        <v>7.6494999999999997</v>
      </c>
      <c r="H126" s="77">
        <v>4.8099999999999996</v>
      </c>
      <c r="I126" s="79" t="s">
        <v>12</v>
      </c>
      <c r="J126" s="98">
        <f t="shared" si="13"/>
        <v>4810</v>
      </c>
      <c r="K126" s="77">
        <v>334.04</v>
      </c>
      <c r="L126" s="79" t="s">
        <v>66</v>
      </c>
      <c r="M126" s="74">
        <f t="shared" si="9"/>
        <v>334.04</v>
      </c>
      <c r="N126" s="77">
        <v>435.57</v>
      </c>
      <c r="O126" s="79" t="s">
        <v>66</v>
      </c>
      <c r="P126" s="74">
        <f t="shared" si="10"/>
        <v>435.57</v>
      </c>
    </row>
    <row r="127" spans="1:16">
      <c r="B127" s="77">
        <v>2.75</v>
      </c>
      <c r="C127" s="79" t="s">
        <v>65</v>
      </c>
      <c r="D127" s="74">
        <f t="shared" si="14"/>
        <v>0.13750000000000001</v>
      </c>
      <c r="E127" s="91">
        <v>8.0570000000000004</v>
      </c>
      <c r="F127" s="92">
        <v>7.2749999999999995E-2</v>
      </c>
      <c r="G127" s="88">
        <f t="shared" si="7"/>
        <v>8.1297499999999996</v>
      </c>
      <c r="H127" s="77">
        <v>5.07</v>
      </c>
      <c r="I127" s="79" t="s">
        <v>12</v>
      </c>
      <c r="J127" s="98">
        <f t="shared" si="13"/>
        <v>5070</v>
      </c>
      <c r="K127" s="77">
        <v>338.81</v>
      </c>
      <c r="L127" s="79" t="s">
        <v>66</v>
      </c>
      <c r="M127" s="74">
        <f t="shared" si="9"/>
        <v>338.81</v>
      </c>
      <c r="N127" s="77">
        <v>443.76</v>
      </c>
      <c r="O127" s="79" t="s">
        <v>66</v>
      </c>
      <c r="P127" s="74">
        <f t="shared" si="10"/>
        <v>443.76</v>
      </c>
    </row>
    <row r="128" spans="1:16">
      <c r="A128" s="186"/>
      <c r="B128" s="89">
        <v>3</v>
      </c>
      <c r="C128" s="90" t="s">
        <v>65</v>
      </c>
      <c r="D128" s="74">
        <f t="shared" si="14"/>
        <v>0.15</v>
      </c>
      <c r="E128" s="91">
        <v>8.516</v>
      </c>
      <c r="F128" s="92">
        <v>6.7839999999999998E-2</v>
      </c>
      <c r="G128" s="88">
        <f t="shared" si="7"/>
        <v>8.5838400000000004</v>
      </c>
      <c r="H128" s="89">
        <v>5.32</v>
      </c>
      <c r="I128" s="90" t="s">
        <v>12</v>
      </c>
      <c r="J128" s="98">
        <f t="shared" si="13"/>
        <v>5320</v>
      </c>
      <c r="K128" s="77">
        <v>342.93</v>
      </c>
      <c r="L128" s="79" t="s">
        <v>66</v>
      </c>
      <c r="M128" s="74">
        <f t="shared" si="9"/>
        <v>342.93</v>
      </c>
      <c r="N128" s="77">
        <v>450.92</v>
      </c>
      <c r="O128" s="79" t="s">
        <v>66</v>
      </c>
      <c r="P128" s="74">
        <f t="shared" si="10"/>
        <v>450.92</v>
      </c>
    </row>
    <row r="129" spans="1:16">
      <c r="A129" s="186"/>
      <c r="B129" s="89">
        <v>3.25</v>
      </c>
      <c r="C129" s="90" t="s">
        <v>65</v>
      </c>
      <c r="D129" s="74">
        <f t="shared" si="14"/>
        <v>0.16250000000000001</v>
      </c>
      <c r="E129" s="91">
        <v>8.9440000000000008</v>
      </c>
      <c r="F129" s="92">
        <v>6.3600000000000004E-2</v>
      </c>
      <c r="G129" s="88">
        <f t="shared" si="7"/>
        <v>9.0076000000000001</v>
      </c>
      <c r="H129" s="89">
        <v>5.55</v>
      </c>
      <c r="I129" s="90" t="s">
        <v>12</v>
      </c>
      <c r="J129" s="98">
        <f t="shared" si="13"/>
        <v>5550</v>
      </c>
      <c r="K129" s="77">
        <v>346.54</v>
      </c>
      <c r="L129" s="79" t="s">
        <v>66</v>
      </c>
      <c r="M129" s="74">
        <f t="shared" si="9"/>
        <v>346.54</v>
      </c>
      <c r="N129" s="77">
        <v>457.26</v>
      </c>
      <c r="O129" s="79" t="s">
        <v>66</v>
      </c>
      <c r="P129" s="74">
        <f t="shared" si="10"/>
        <v>457.26</v>
      </c>
    </row>
    <row r="130" spans="1:16">
      <c r="A130" s="186"/>
      <c r="B130" s="89">
        <v>3.5</v>
      </c>
      <c r="C130" s="90" t="s">
        <v>65</v>
      </c>
      <c r="D130" s="74">
        <f t="shared" si="14"/>
        <v>0.17499999999999999</v>
      </c>
      <c r="E130" s="91">
        <v>9.3409999999999993</v>
      </c>
      <c r="F130" s="92">
        <v>5.9900000000000002E-2</v>
      </c>
      <c r="G130" s="88">
        <f t="shared" si="7"/>
        <v>9.4009</v>
      </c>
      <c r="H130" s="89">
        <v>5.77</v>
      </c>
      <c r="I130" s="90" t="s">
        <v>12</v>
      </c>
      <c r="J130" s="98">
        <f t="shared" si="13"/>
        <v>5770</v>
      </c>
      <c r="K130" s="77">
        <v>349.75</v>
      </c>
      <c r="L130" s="79" t="s">
        <v>66</v>
      </c>
      <c r="M130" s="74">
        <f t="shared" si="9"/>
        <v>349.75</v>
      </c>
      <c r="N130" s="77">
        <v>462.93</v>
      </c>
      <c r="O130" s="79" t="s">
        <v>66</v>
      </c>
      <c r="P130" s="74">
        <f t="shared" si="10"/>
        <v>462.93</v>
      </c>
    </row>
    <row r="131" spans="1:16">
      <c r="A131" s="186"/>
      <c r="B131" s="89">
        <v>3.75</v>
      </c>
      <c r="C131" s="90" t="s">
        <v>65</v>
      </c>
      <c r="D131" s="74">
        <f t="shared" si="14"/>
        <v>0.1875</v>
      </c>
      <c r="E131" s="91">
        <v>9.7070000000000007</v>
      </c>
      <c r="F131" s="92">
        <v>5.6640000000000003E-2</v>
      </c>
      <c r="G131" s="88">
        <f t="shared" si="7"/>
        <v>9.7636400000000005</v>
      </c>
      <c r="H131" s="89">
        <v>5.99</v>
      </c>
      <c r="I131" s="90" t="s">
        <v>12</v>
      </c>
      <c r="J131" s="98">
        <f t="shared" si="13"/>
        <v>5990</v>
      </c>
      <c r="K131" s="77">
        <v>352.64</v>
      </c>
      <c r="L131" s="79" t="s">
        <v>66</v>
      </c>
      <c r="M131" s="74">
        <f t="shared" si="9"/>
        <v>352.64</v>
      </c>
      <c r="N131" s="77">
        <v>468.05</v>
      </c>
      <c r="O131" s="79" t="s">
        <v>66</v>
      </c>
      <c r="P131" s="74">
        <f t="shared" si="10"/>
        <v>468.05</v>
      </c>
    </row>
    <row r="132" spans="1:16">
      <c r="A132" s="186"/>
      <c r="B132" s="89">
        <v>4</v>
      </c>
      <c r="C132" s="90" t="s">
        <v>65</v>
      </c>
      <c r="D132" s="74">
        <f t="shared" si="14"/>
        <v>0.2</v>
      </c>
      <c r="E132" s="91">
        <v>10.039999999999999</v>
      </c>
      <c r="F132" s="92">
        <v>5.3749999999999999E-2</v>
      </c>
      <c r="G132" s="88">
        <f t="shared" si="7"/>
        <v>10.09375</v>
      </c>
      <c r="H132" s="89">
        <v>6.2</v>
      </c>
      <c r="I132" s="90" t="s">
        <v>12</v>
      </c>
      <c r="J132" s="98">
        <f t="shared" si="13"/>
        <v>6200</v>
      </c>
      <c r="K132" s="77">
        <v>355.26</v>
      </c>
      <c r="L132" s="79" t="s">
        <v>66</v>
      </c>
      <c r="M132" s="74">
        <f t="shared" si="9"/>
        <v>355.26</v>
      </c>
      <c r="N132" s="77">
        <v>472.71</v>
      </c>
      <c r="O132" s="79" t="s">
        <v>66</v>
      </c>
      <c r="P132" s="74">
        <f t="shared" si="10"/>
        <v>472.71</v>
      </c>
    </row>
    <row r="133" spans="1:16">
      <c r="A133" s="186"/>
      <c r="B133" s="89">
        <v>4.5</v>
      </c>
      <c r="C133" s="90" t="s">
        <v>65</v>
      </c>
      <c r="D133" s="74">
        <f t="shared" si="14"/>
        <v>0.22500000000000001</v>
      </c>
      <c r="E133" s="91">
        <v>10.62</v>
      </c>
      <c r="F133" s="92">
        <v>4.8820000000000002E-2</v>
      </c>
      <c r="G133" s="88">
        <f t="shared" si="7"/>
        <v>10.668819999999998</v>
      </c>
      <c r="H133" s="89">
        <v>6.6</v>
      </c>
      <c r="I133" s="90" t="s">
        <v>12</v>
      </c>
      <c r="J133" s="98">
        <f t="shared" si="13"/>
        <v>6600</v>
      </c>
      <c r="K133" s="77">
        <v>362.09</v>
      </c>
      <c r="L133" s="79" t="s">
        <v>66</v>
      </c>
      <c r="M133" s="74">
        <f t="shared" si="9"/>
        <v>362.09</v>
      </c>
      <c r="N133" s="77">
        <v>480.93</v>
      </c>
      <c r="O133" s="79" t="s">
        <v>66</v>
      </c>
      <c r="P133" s="74">
        <f t="shared" si="10"/>
        <v>480.93</v>
      </c>
    </row>
    <row r="134" spans="1:16">
      <c r="A134" s="186"/>
      <c r="B134" s="89">
        <v>5</v>
      </c>
      <c r="C134" s="90" t="s">
        <v>65</v>
      </c>
      <c r="D134" s="74">
        <f t="shared" si="14"/>
        <v>0.25</v>
      </c>
      <c r="E134" s="91">
        <v>11.09</v>
      </c>
      <c r="F134" s="92">
        <v>4.478E-2</v>
      </c>
      <c r="G134" s="88">
        <f t="shared" si="7"/>
        <v>11.134779999999999</v>
      </c>
      <c r="H134" s="89">
        <v>6.98</v>
      </c>
      <c r="I134" s="90" t="s">
        <v>12</v>
      </c>
      <c r="J134" s="98">
        <f t="shared" si="13"/>
        <v>6980</v>
      </c>
      <c r="K134" s="77">
        <v>368.05</v>
      </c>
      <c r="L134" s="79" t="s">
        <v>66</v>
      </c>
      <c r="M134" s="74">
        <f t="shared" si="9"/>
        <v>368.05</v>
      </c>
      <c r="N134" s="77">
        <v>488.03</v>
      </c>
      <c r="O134" s="79" t="s">
        <v>66</v>
      </c>
      <c r="P134" s="74">
        <f t="shared" si="10"/>
        <v>488.03</v>
      </c>
    </row>
    <row r="135" spans="1:16">
      <c r="A135" s="186"/>
      <c r="B135" s="89">
        <v>5.5</v>
      </c>
      <c r="C135" s="90" t="s">
        <v>65</v>
      </c>
      <c r="D135" s="74">
        <f t="shared" si="14"/>
        <v>0.27500000000000002</v>
      </c>
      <c r="E135" s="91">
        <v>11.46</v>
      </c>
      <c r="F135" s="92">
        <v>4.1399999999999999E-2</v>
      </c>
      <c r="G135" s="88">
        <f t="shared" si="7"/>
        <v>11.5014</v>
      </c>
      <c r="H135" s="89">
        <v>7.34</v>
      </c>
      <c r="I135" s="90" t="s">
        <v>12</v>
      </c>
      <c r="J135" s="98">
        <f t="shared" si="13"/>
        <v>7340</v>
      </c>
      <c r="K135" s="77">
        <v>373.41</v>
      </c>
      <c r="L135" s="79" t="s">
        <v>66</v>
      </c>
      <c r="M135" s="74">
        <f t="shared" si="9"/>
        <v>373.41</v>
      </c>
      <c r="N135" s="77">
        <v>494.29</v>
      </c>
      <c r="O135" s="79" t="s">
        <v>66</v>
      </c>
      <c r="P135" s="74">
        <f t="shared" si="10"/>
        <v>494.29</v>
      </c>
    </row>
    <row r="136" spans="1:16">
      <c r="A136" s="186"/>
      <c r="B136" s="89">
        <v>6</v>
      </c>
      <c r="C136" s="90" t="s">
        <v>65</v>
      </c>
      <c r="D136" s="74">
        <f t="shared" si="14"/>
        <v>0.3</v>
      </c>
      <c r="E136" s="91">
        <v>11.76</v>
      </c>
      <c r="F136" s="92">
        <v>3.8519999999999999E-2</v>
      </c>
      <c r="G136" s="88">
        <f t="shared" si="7"/>
        <v>11.79852</v>
      </c>
      <c r="H136" s="89">
        <v>7.7</v>
      </c>
      <c r="I136" s="90" t="s">
        <v>12</v>
      </c>
      <c r="J136" s="98">
        <f t="shared" si="13"/>
        <v>7700</v>
      </c>
      <c r="K136" s="77">
        <v>378.31</v>
      </c>
      <c r="L136" s="79" t="s">
        <v>66</v>
      </c>
      <c r="M136" s="74">
        <f t="shared" si="9"/>
        <v>378.31</v>
      </c>
      <c r="N136" s="77">
        <v>499.9</v>
      </c>
      <c r="O136" s="79" t="s">
        <v>66</v>
      </c>
      <c r="P136" s="74">
        <f t="shared" si="10"/>
        <v>499.9</v>
      </c>
    </row>
    <row r="137" spans="1:16">
      <c r="A137" s="186"/>
      <c r="B137" s="89">
        <v>6.5</v>
      </c>
      <c r="C137" s="90" t="s">
        <v>65</v>
      </c>
      <c r="D137" s="74">
        <f t="shared" si="14"/>
        <v>0.32500000000000001</v>
      </c>
      <c r="E137" s="91">
        <v>11.99</v>
      </c>
      <c r="F137" s="92">
        <v>3.6049999999999999E-2</v>
      </c>
      <c r="G137" s="88">
        <f t="shared" si="7"/>
        <v>12.02605</v>
      </c>
      <c r="H137" s="89">
        <v>8.0399999999999991</v>
      </c>
      <c r="I137" s="90" t="s">
        <v>12</v>
      </c>
      <c r="J137" s="98">
        <f t="shared" si="13"/>
        <v>8039.9999999999991</v>
      </c>
      <c r="K137" s="77">
        <v>382.88</v>
      </c>
      <c r="L137" s="79" t="s">
        <v>66</v>
      </c>
      <c r="M137" s="74">
        <f t="shared" si="9"/>
        <v>382.88</v>
      </c>
      <c r="N137" s="77">
        <v>505.02</v>
      </c>
      <c r="O137" s="79" t="s">
        <v>66</v>
      </c>
      <c r="P137" s="74">
        <f t="shared" si="10"/>
        <v>505.02</v>
      </c>
    </row>
    <row r="138" spans="1:16">
      <c r="A138" s="186"/>
      <c r="B138" s="89">
        <v>7</v>
      </c>
      <c r="C138" s="90" t="s">
        <v>65</v>
      </c>
      <c r="D138" s="74">
        <f t="shared" si="14"/>
        <v>0.35</v>
      </c>
      <c r="E138" s="91">
        <v>12.17</v>
      </c>
      <c r="F138" s="92">
        <v>3.39E-2</v>
      </c>
      <c r="G138" s="88">
        <f t="shared" si="7"/>
        <v>12.203899999999999</v>
      </c>
      <c r="H138" s="89">
        <v>8.39</v>
      </c>
      <c r="I138" s="90" t="s">
        <v>12</v>
      </c>
      <c r="J138" s="98">
        <f t="shared" si="13"/>
        <v>8390</v>
      </c>
      <c r="K138" s="77">
        <v>387.18</v>
      </c>
      <c r="L138" s="79" t="s">
        <v>66</v>
      </c>
      <c r="M138" s="74">
        <f t="shared" si="9"/>
        <v>387.18</v>
      </c>
      <c r="N138" s="77">
        <v>509.74</v>
      </c>
      <c r="O138" s="79" t="s">
        <v>66</v>
      </c>
      <c r="P138" s="74">
        <f t="shared" si="10"/>
        <v>509.74</v>
      </c>
    </row>
    <row r="139" spans="1:16">
      <c r="A139" s="186"/>
      <c r="B139" s="89">
        <v>8</v>
      </c>
      <c r="C139" s="90" t="s">
        <v>65</v>
      </c>
      <c r="D139" s="74">
        <f t="shared" si="14"/>
        <v>0.4</v>
      </c>
      <c r="E139" s="91">
        <v>12.4</v>
      </c>
      <c r="F139" s="92">
        <v>3.032E-2</v>
      </c>
      <c r="G139" s="88">
        <f t="shared" si="7"/>
        <v>12.43032</v>
      </c>
      <c r="H139" s="89">
        <v>9.06</v>
      </c>
      <c r="I139" s="90" t="s">
        <v>12</v>
      </c>
      <c r="J139" s="98">
        <f t="shared" si="13"/>
        <v>9060</v>
      </c>
      <c r="K139" s="77">
        <v>400.9</v>
      </c>
      <c r="L139" s="79" t="s">
        <v>66</v>
      </c>
      <c r="M139" s="74">
        <f t="shared" si="9"/>
        <v>400.9</v>
      </c>
      <c r="N139" s="77">
        <v>518.24</v>
      </c>
      <c r="O139" s="79" t="s">
        <v>66</v>
      </c>
      <c r="P139" s="74">
        <f t="shared" si="10"/>
        <v>518.24</v>
      </c>
    </row>
    <row r="140" spans="1:16">
      <c r="A140" s="186"/>
      <c r="B140" s="89">
        <v>9</v>
      </c>
      <c r="C140" s="95" t="s">
        <v>65</v>
      </c>
      <c r="D140" s="74">
        <f t="shared" si="14"/>
        <v>0.45</v>
      </c>
      <c r="E140" s="91">
        <v>12.52</v>
      </c>
      <c r="F140" s="92">
        <v>2.7480000000000001E-2</v>
      </c>
      <c r="G140" s="88">
        <f t="shared" si="7"/>
        <v>12.54748</v>
      </c>
      <c r="H140" s="89">
        <v>9.7200000000000006</v>
      </c>
      <c r="I140" s="90" t="s">
        <v>12</v>
      </c>
      <c r="J140" s="98">
        <f t="shared" si="13"/>
        <v>9720</v>
      </c>
      <c r="K140" s="77">
        <v>413.66</v>
      </c>
      <c r="L140" s="79" t="s">
        <v>66</v>
      </c>
      <c r="M140" s="74">
        <f t="shared" si="9"/>
        <v>413.66</v>
      </c>
      <c r="N140" s="77">
        <v>525.84</v>
      </c>
      <c r="O140" s="79" t="s">
        <v>66</v>
      </c>
      <c r="P140" s="74">
        <f t="shared" si="10"/>
        <v>525.84</v>
      </c>
    </row>
    <row r="141" spans="1:16">
      <c r="B141" s="89">
        <v>10</v>
      </c>
      <c r="C141" s="79" t="s">
        <v>65</v>
      </c>
      <c r="D141" s="74">
        <f t="shared" si="14"/>
        <v>0.5</v>
      </c>
      <c r="E141" s="91">
        <v>12.57</v>
      </c>
      <c r="F141" s="92">
        <v>2.5149999999999999E-2</v>
      </c>
      <c r="G141" s="88">
        <f t="shared" si="7"/>
        <v>12.59515</v>
      </c>
      <c r="H141" s="77">
        <v>10.38</v>
      </c>
      <c r="I141" s="79" t="s">
        <v>12</v>
      </c>
      <c r="J141" s="98">
        <f t="shared" si="13"/>
        <v>10380</v>
      </c>
      <c r="K141" s="77">
        <v>425.77</v>
      </c>
      <c r="L141" s="79" t="s">
        <v>66</v>
      </c>
      <c r="M141" s="74">
        <f t="shared" si="9"/>
        <v>425.77</v>
      </c>
      <c r="N141" s="77">
        <v>532.78</v>
      </c>
      <c r="O141" s="79" t="s">
        <v>66</v>
      </c>
      <c r="P141" s="74">
        <f t="shared" si="10"/>
        <v>532.78</v>
      </c>
    </row>
    <row r="142" spans="1:16">
      <c r="B142" s="89">
        <v>11</v>
      </c>
      <c r="C142" s="79" t="s">
        <v>65</v>
      </c>
      <c r="D142" s="74">
        <f t="shared" si="14"/>
        <v>0.55000000000000004</v>
      </c>
      <c r="E142" s="91">
        <v>12.57</v>
      </c>
      <c r="F142" s="92">
        <v>2.3210000000000001E-2</v>
      </c>
      <c r="G142" s="88">
        <f t="shared" si="7"/>
        <v>12.593210000000001</v>
      </c>
      <c r="H142" s="77">
        <v>11.04</v>
      </c>
      <c r="I142" s="79" t="s">
        <v>12</v>
      </c>
      <c r="J142" s="98">
        <f t="shared" si="13"/>
        <v>11040</v>
      </c>
      <c r="K142" s="77">
        <v>437.41</v>
      </c>
      <c r="L142" s="79" t="s">
        <v>66</v>
      </c>
      <c r="M142" s="74">
        <f t="shared" si="9"/>
        <v>437.41</v>
      </c>
      <c r="N142" s="77">
        <v>539.23</v>
      </c>
      <c r="O142" s="79" t="s">
        <v>66</v>
      </c>
      <c r="P142" s="74">
        <f t="shared" si="10"/>
        <v>539.23</v>
      </c>
    </row>
    <row r="143" spans="1:16">
      <c r="B143" s="89">
        <v>12</v>
      </c>
      <c r="C143" s="79" t="s">
        <v>65</v>
      </c>
      <c r="D143" s="74">
        <f t="shared" si="14"/>
        <v>0.6</v>
      </c>
      <c r="E143" s="91">
        <v>12.53</v>
      </c>
      <c r="F143" s="92">
        <v>2.1559999999999999E-2</v>
      </c>
      <c r="G143" s="88">
        <f t="shared" si="7"/>
        <v>12.551559999999998</v>
      </c>
      <c r="H143" s="77">
        <v>11.7</v>
      </c>
      <c r="I143" s="79" t="s">
        <v>12</v>
      </c>
      <c r="J143" s="98">
        <f t="shared" si="13"/>
        <v>11700</v>
      </c>
      <c r="K143" s="77">
        <v>448.72</v>
      </c>
      <c r="L143" s="79" t="s">
        <v>66</v>
      </c>
      <c r="M143" s="74">
        <f t="shared" si="9"/>
        <v>448.72</v>
      </c>
      <c r="N143" s="77">
        <v>545.30999999999995</v>
      </c>
      <c r="O143" s="79" t="s">
        <v>66</v>
      </c>
      <c r="P143" s="74">
        <f t="shared" si="10"/>
        <v>545.30999999999995</v>
      </c>
    </row>
    <row r="144" spans="1:16">
      <c r="B144" s="89">
        <v>13</v>
      </c>
      <c r="C144" s="79" t="s">
        <v>65</v>
      </c>
      <c r="D144" s="74">
        <f t="shared" si="14"/>
        <v>0.65</v>
      </c>
      <c r="E144" s="91">
        <v>12.47</v>
      </c>
      <c r="F144" s="92">
        <v>2.0150000000000001E-2</v>
      </c>
      <c r="G144" s="88">
        <f t="shared" si="7"/>
        <v>12.49015</v>
      </c>
      <c r="H144" s="77">
        <v>12.36</v>
      </c>
      <c r="I144" s="79" t="s">
        <v>12</v>
      </c>
      <c r="J144" s="98">
        <f t="shared" si="13"/>
        <v>12360</v>
      </c>
      <c r="K144" s="77">
        <v>459.79</v>
      </c>
      <c r="L144" s="79" t="s">
        <v>66</v>
      </c>
      <c r="M144" s="74">
        <f t="shared" si="9"/>
        <v>459.79</v>
      </c>
      <c r="N144" s="77">
        <v>551.09</v>
      </c>
      <c r="O144" s="79" t="s">
        <v>66</v>
      </c>
      <c r="P144" s="74">
        <f t="shared" si="10"/>
        <v>551.09</v>
      </c>
    </row>
    <row r="145" spans="2:16">
      <c r="B145" s="89">
        <v>14</v>
      </c>
      <c r="C145" s="79" t="s">
        <v>65</v>
      </c>
      <c r="D145" s="74">
        <f t="shared" si="14"/>
        <v>0.7</v>
      </c>
      <c r="E145" s="91">
        <v>12.39</v>
      </c>
      <c r="F145" s="92">
        <v>1.8919999999999999E-2</v>
      </c>
      <c r="G145" s="88">
        <f t="shared" si="7"/>
        <v>12.40892</v>
      </c>
      <c r="H145" s="77">
        <v>13.03</v>
      </c>
      <c r="I145" s="79" t="s">
        <v>12</v>
      </c>
      <c r="J145" s="98">
        <f t="shared" si="13"/>
        <v>13030</v>
      </c>
      <c r="K145" s="77">
        <v>470.67</v>
      </c>
      <c r="L145" s="79" t="s">
        <v>66</v>
      </c>
      <c r="M145" s="74">
        <f t="shared" si="9"/>
        <v>470.67</v>
      </c>
      <c r="N145" s="77">
        <v>556.64</v>
      </c>
      <c r="O145" s="79" t="s">
        <v>66</v>
      </c>
      <c r="P145" s="74">
        <f t="shared" si="10"/>
        <v>556.64</v>
      </c>
    </row>
    <row r="146" spans="2:16">
      <c r="B146" s="89">
        <v>15</v>
      </c>
      <c r="C146" s="79" t="s">
        <v>65</v>
      </c>
      <c r="D146" s="74">
        <f t="shared" si="14"/>
        <v>0.75</v>
      </c>
      <c r="E146" s="91">
        <v>12.29</v>
      </c>
      <c r="F146" s="92">
        <v>1.7840000000000002E-2</v>
      </c>
      <c r="G146" s="88">
        <f t="shared" si="7"/>
        <v>12.307839999999999</v>
      </c>
      <c r="H146" s="77">
        <v>13.7</v>
      </c>
      <c r="I146" s="79" t="s">
        <v>12</v>
      </c>
      <c r="J146" s="98">
        <f t="shared" si="13"/>
        <v>13700</v>
      </c>
      <c r="K146" s="77">
        <v>481.42</v>
      </c>
      <c r="L146" s="79" t="s">
        <v>66</v>
      </c>
      <c r="M146" s="74">
        <f t="shared" si="9"/>
        <v>481.42</v>
      </c>
      <c r="N146" s="77">
        <v>562.01</v>
      </c>
      <c r="O146" s="79" t="s">
        <v>66</v>
      </c>
      <c r="P146" s="74">
        <f t="shared" si="10"/>
        <v>562.01</v>
      </c>
    </row>
    <row r="147" spans="2:16">
      <c r="B147" s="89">
        <v>16</v>
      </c>
      <c r="C147" s="79" t="s">
        <v>65</v>
      </c>
      <c r="D147" s="74">
        <f t="shared" si="14"/>
        <v>0.8</v>
      </c>
      <c r="E147" s="91">
        <v>12.18</v>
      </c>
      <c r="F147" s="92">
        <v>1.6879999999999999E-2</v>
      </c>
      <c r="G147" s="88">
        <f t="shared" si="7"/>
        <v>12.19688</v>
      </c>
      <c r="H147" s="77">
        <v>14.38</v>
      </c>
      <c r="I147" s="79" t="s">
        <v>12</v>
      </c>
      <c r="J147" s="98">
        <f t="shared" si="13"/>
        <v>14380</v>
      </c>
      <c r="K147" s="77">
        <v>492.07</v>
      </c>
      <c r="L147" s="79" t="s">
        <v>66</v>
      </c>
      <c r="M147" s="74">
        <f t="shared" si="9"/>
        <v>492.07</v>
      </c>
      <c r="N147" s="77">
        <v>567.23</v>
      </c>
      <c r="O147" s="79" t="s">
        <v>66</v>
      </c>
      <c r="P147" s="74">
        <f t="shared" si="10"/>
        <v>567.23</v>
      </c>
    </row>
    <row r="148" spans="2:16">
      <c r="B148" s="89">
        <v>17</v>
      </c>
      <c r="C148" s="79" t="s">
        <v>65</v>
      </c>
      <c r="D148" s="74">
        <f t="shared" si="14"/>
        <v>0.85</v>
      </c>
      <c r="E148" s="91">
        <v>12.07</v>
      </c>
      <c r="F148" s="92">
        <v>1.6029999999999999E-2</v>
      </c>
      <c r="G148" s="88">
        <f t="shared" si="7"/>
        <v>12.086030000000001</v>
      </c>
      <c r="H148" s="77">
        <v>15.06</v>
      </c>
      <c r="I148" s="79" t="s">
        <v>12</v>
      </c>
      <c r="J148" s="98">
        <f t="shared" si="13"/>
        <v>15060</v>
      </c>
      <c r="K148" s="77">
        <v>502.66</v>
      </c>
      <c r="L148" s="79" t="s">
        <v>66</v>
      </c>
      <c r="M148" s="74">
        <f t="shared" si="9"/>
        <v>502.66</v>
      </c>
      <c r="N148" s="77">
        <v>572.33000000000004</v>
      </c>
      <c r="O148" s="79" t="s">
        <v>66</v>
      </c>
      <c r="P148" s="74">
        <f t="shared" si="10"/>
        <v>572.33000000000004</v>
      </c>
    </row>
    <row r="149" spans="2:16">
      <c r="B149" s="89">
        <v>18</v>
      </c>
      <c r="C149" s="79" t="s">
        <v>65</v>
      </c>
      <c r="D149" s="74">
        <f t="shared" si="14"/>
        <v>0.9</v>
      </c>
      <c r="E149" s="91">
        <v>11.95</v>
      </c>
      <c r="F149" s="92">
        <v>1.5270000000000001E-2</v>
      </c>
      <c r="G149" s="88">
        <f t="shared" ref="G149:G212" si="15">E149+F149</f>
        <v>11.965269999999999</v>
      </c>
      <c r="H149" s="77">
        <v>15.75</v>
      </c>
      <c r="I149" s="79" t="s">
        <v>12</v>
      </c>
      <c r="J149" s="98">
        <f t="shared" si="13"/>
        <v>15750</v>
      </c>
      <c r="K149" s="77">
        <v>513.21</v>
      </c>
      <c r="L149" s="79" t="s">
        <v>66</v>
      </c>
      <c r="M149" s="74">
        <f t="shared" si="9"/>
        <v>513.21</v>
      </c>
      <c r="N149" s="77">
        <v>577.34</v>
      </c>
      <c r="O149" s="79" t="s">
        <v>66</v>
      </c>
      <c r="P149" s="74">
        <f t="shared" si="10"/>
        <v>577.34</v>
      </c>
    </row>
    <row r="150" spans="2:16">
      <c r="B150" s="89">
        <v>20</v>
      </c>
      <c r="C150" s="79" t="s">
        <v>65</v>
      </c>
      <c r="D150" s="74">
        <f t="shared" si="14"/>
        <v>1</v>
      </c>
      <c r="E150" s="91">
        <v>11.69</v>
      </c>
      <c r="F150" s="92">
        <v>1.3950000000000001E-2</v>
      </c>
      <c r="G150" s="88">
        <f t="shared" si="15"/>
        <v>11.703949999999999</v>
      </c>
      <c r="H150" s="77">
        <v>17.149999999999999</v>
      </c>
      <c r="I150" s="79" t="s">
        <v>12</v>
      </c>
      <c r="J150" s="98">
        <f t="shared" si="13"/>
        <v>17150</v>
      </c>
      <c r="K150" s="77">
        <v>552.34</v>
      </c>
      <c r="L150" s="79" t="s">
        <v>66</v>
      </c>
      <c r="M150" s="74">
        <f t="shared" ref="M150:M158" si="16">K150</f>
        <v>552.34</v>
      </c>
      <c r="N150" s="77">
        <v>587.16</v>
      </c>
      <c r="O150" s="79" t="s">
        <v>66</v>
      </c>
      <c r="P150" s="74">
        <f t="shared" si="10"/>
        <v>587.16</v>
      </c>
    </row>
    <row r="151" spans="2:16">
      <c r="B151" s="89">
        <v>22.5</v>
      </c>
      <c r="C151" s="79" t="s">
        <v>65</v>
      </c>
      <c r="D151" s="74">
        <f t="shared" si="14"/>
        <v>1.125</v>
      </c>
      <c r="E151" s="91">
        <v>11.37</v>
      </c>
      <c r="F151" s="92">
        <v>1.261E-2</v>
      </c>
      <c r="G151" s="88">
        <f t="shared" si="15"/>
        <v>11.38261</v>
      </c>
      <c r="H151" s="77">
        <v>18.95</v>
      </c>
      <c r="I151" s="79" t="s">
        <v>12</v>
      </c>
      <c r="J151" s="98">
        <f t="shared" si="13"/>
        <v>18950</v>
      </c>
      <c r="K151" s="77">
        <v>610.48</v>
      </c>
      <c r="L151" s="79" t="s">
        <v>66</v>
      </c>
      <c r="M151" s="74">
        <f t="shared" si="16"/>
        <v>610.48</v>
      </c>
      <c r="N151" s="77">
        <v>599.20000000000005</v>
      </c>
      <c r="O151" s="79" t="s">
        <v>66</v>
      </c>
      <c r="P151" s="74">
        <f t="shared" si="10"/>
        <v>599.20000000000005</v>
      </c>
    </row>
    <row r="152" spans="2:16">
      <c r="B152" s="89">
        <v>25</v>
      </c>
      <c r="C152" s="79" t="s">
        <v>65</v>
      </c>
      <c r="D152" s="74">
        <f t="shared" si="14"/>
        <v>1.25</v>
      </c>
      <c r="E152" s="91">
        <v>11.04</v>
      </c>
      <c r="F152" s="92">
        <v>1.1509999999999999E-2</v>
      </c>
      <c r="G152" s="88">
        <f t="shared" si="15"/>
        <v>11.051509999999999</v>
      </c>
      <c r="H152" s="77">
        <v>20.8</v>
      </c>
      <c r="I152" s="79" t="s">
        <v>12</v>
      </c>
      <c r="J152" s="98">
        <f t="shared" si="13"/>
        <v>20800</v>
      </c>
      <c r="K152" s="77">
        <v>666.49</v>
      </c>
      <c r="L152" s="79" t="s">
        <v>66</v>
      </c>
      <c r="M152" s="74">
        <f t="shared" si="16"/>
        <v>666.49</v>
      </c>
      <c r="N152" s="77">
        <v>611.13</v>
      </c>
      <c r="O152" s="79" t="s">
        <v>66</v>
      </c>
      <c r="P152" s="74">
        <f t="shared" si="10"/>
        <v>611.13</v>
      </c>
    </row>
    <row r="153" spans="2:16">
      <c r="B153" s="89">
        <v>27.5</v>
      </c>
      <c r="C153" s="79" t="s">
        <v>65</v>
      </c>
      <c r="D153" s="74">
        <f t="shared" si="14"/>
        <v>1.375</v>
      </c>
      <c r="E153" s="91">
        <v>10.72</v>
      </c>
      <c r="F153" s="92">
        <v>1.06E-2</v>
      </c>
      <c r="G153" s="88">
        <f t="shared" si="15"/>
        <v>10.730600000000001</v>
      </c>
      <c r="H153" s="77">
        <v>22.71</v>
      </c>
      <c r="I153" s="79" t="s">
        <v>12</v>
      </c>
      <c r="J153" s="98">
        <f t="shared" si="13"/>
        <v>22710</v>
      </c>
      <c r="K153" s="77">
        <v>721.11</v>
      </c>
      <c r="L153" s="79" t="s">
        <v>66</v>
      </c>
      <c r="M153" s="74">
        <f t="shared" si="16"/>
        <v>721.11</v>
      </c>
      <c r="N153" s="77">
        <v>623.07000000000005</v>
      </c>
      <c r="O153" s="79" t="s">
        <v>66</v>
      </c>
      <c r="P153" s="74">
        <f t="shared" si="10"/>
        <v>623.07000000000005</v>
      </c>
    </row>
    <row r="154" spans="2:16">
      <c r="B154" s="89">
        <v>30</v>
      </c>
      <c r="C154" s="79" t="s">
        <v>65</v>
      </c>
      <c r="D154" s="74">
        <f t="shared" si="14"/>
        <v>1.5</v>
      </c>
      <c r="E154" s="91">
        <v>10.41</v>
      </c>
      <c r="F154" s="92">
        <v>9.8359999999999993E-3</v>
      </c>
      <c r="G154" s="88">
        <f t="shared" si="15"/>
        <v>10.419836</v>
      </c>
      <c r="H154" s="77">
        <v>24.67</v>
      </c>
      <c r="I154" s="79" t="s">
        <v>12</v>
      </c>
      <c r="J154" s="98">
        <f t="shared" si="13"/>
        <v>24670</v>
      </c>
      <c r="K154" s="77">
        <v>774.8</v>
      </c>
      <c r="L154" s="79" t="s">
        <v>66</v>
      </c>
      <c r="M154" s="74">
        <f t="shared" si="16"/>
        <v>774.8</v>
      </c>
      <c r="N154" s="77">
        <v>635.11</v>
      </c>
      <c r="O154" s="79" t="s">
        <v>66</v>
      </c>
      <c r="P154" s="74">
        <f t="shared" si="10"/>
        <v>635.11</v>
      </c>
    </row>
    <row r="155" spans="2:16">
      <c r="B155" s="89">
        <v>32.5</v>
      </c>
      <c r="C155" s="79" t="s">
        <v>65</v>
      </c>
      <c r="D155" s="74">
        <f t="shared" si="14"/>
        <v>1.625</v>
      </c>
      <c r="E155" s="91">
        <v>10.11</v>
      </c>
      <c r="F155" s="92">
        <v>9.1769999999999994E-3</v>
      </c>
      <c r="G155" s="88">
        <f t="shared" si="15"/>
        <v>10.119176999999999</v>
      </c>
      <c r="H155" s="77">
        <v>26.69</v>
      </c>
      <c r="I155" s="79" t="s">
        <v>12</v>
      </c>
      <c r="J155" s="98">
        <f t="shared" si="13"/>
        <v>26690</v>
      </c>
      <c r="K155" s="77">
        <v>827.89</v>
      </c>
      <c r="L155" s="79" t="s">
        <v>66</v>
      </c>
      <c r="M155" s="74">
        <f t="shared" si="16"/>
        <v>827.89</v>
      </c>
      <c r="N155" s="77">
        <v>647.30999999999995</v>
      </c>
      <c r="O155" s="79" t="s">
        <v>66</v>
      </c>
      <c r="P155" s="74">
        <f t="shared" si="10"/>
        <v>647.30999999999995</v>
      </c>
    </row>
    <row r="156" spans="2:16">
      <c r="B156" s="89">
        <v>35</v>
      </c>
      <c r="C156" s="79" t="s">
        <v>65</v>
      </c>
      <c r="D156" s="74">
        <f t="shared" si="14"/>
        <v>1.75</v>
      </c>
      <c r="E156" s="91">
        <v>9.8309999999999995</v>
      </c>
      <c r="F156" s="92">
        <v>8.6049999999999998E-3</v>
      </c>
      <c r="G156" s="88">
        <f t="shared" si="15"/>
        <v>9.8396049999999988</v>
      </c>
      <c r="H156" s="77">
        <v>28.77</v>
      </c>
      <c r="I156" s="79" t="s">
        <v>12</v>
      </c>
      <c r="J156" s="98">
        <f t="shared" si="13"/>
        <v>28770</v>
      </c>
      <c r="K156" s="77">
        <v>880.6</v>
      </c>
      <c r="L156" s="79" t="s">
        <v>66</v>
      </c>
      <c r="M156" s="74">
        <f t="shared" si="16"/>
        <v>880.6</v>
      </c>
      <c r="N156" s="77">
        <v>659.72</v>
      </c>
      <c r="O156" s="79" t="s">
        <v>66</v>
      </c>
      <c r="P156" s="74">
        <f t="shared" ref="P156:P165" si="17">N156</f>
        <v>659.72</v>
      </c>
    </row>
    <row r="157" spans="2:16">
      <c r="B157" s="89">
        <v>37.5</v>
      </c>
      <c r="C157" s="79" t="s">
        <v>65</v>
      </c>
      <c r="D157" s="74">
        <f t="shared" si="14"/>
        <v>1.875</v>
      </c>
      <c r="E157" s="91">
        <v>9.5640000000000001</v>
      </c>
      <c r="F157" s="92">
        <v>8.1040000000000001E-3</v>
      </c>
      <c r="G157" s="88">
        <f t="shared" si="15"/>
        <v>9.5721039999999995</v>
      </c>
      <c r="H157" s="77">
        <v>30.91</v>
      </c>
      <c r="I157" s="79" t="s">
        <v>12</v>
      </c>
      <c r="J157" s="98">
        <f t="shared" si="13"/>
        <v>30910</v>
      </c>
      <c r="K157" s="77">
        <v>933.09</v>
      </c>
      <c r="L157" s="79" t="s">
        <v>66</v>
      </c>
      <c r="M157" s="98">
        <f t="shared" si="16"/>
        <v>933.09</v>
      </c>
      <c r="N157" s="77">
        <v>672.37</v>
      </c>
      <c r="O157" s="79" t="s">
        <v>66</v>
      </c>
      <c r="P157" s="74">
        <f t="shared" si="17"/>
        <v>672.37</v>
      </c>
    </row>
    <row r="158" spans="2:16">
      <c r="B158" s="89">
        <v>40</v>
      </c>
      <c r="C158" s="79" t="s">
        <v>65</v>
      </c>
      <c r="D158" s="74">
        <f t="shared" si="14"/>
        <v>2</v>
      </c>
      <c r="E158" s="91">
        <v>9.31</v>
      </c>
      <c r="F158" s="92">
        <v>7.6620000000000004E-3</v>
      </c>
      <c r="G158" s="88">
        <f t="shared" si="15"/>
        <v>9.3176620000000003</v>
      </c>
      <c r="H158" s="77">
        <v>33.1</v>
      </c>
      <c r="I158" s="79" t="s">
        <v>12</v>
      </c>
      <c r="J158" s="98">
        <f t="shared" si="13"/>
        <v>33100</v>
      </c>
      <c r="K158" s="77">
        <v>985.48</v>
      </c>
      <c r="L158" s="79" t="s">
        <v>66</v>
      </c>
      <c r="M158" s="98">
        <f t="shared" si="16"/>
        <v>985.48</v>
      </c>
      <c r="N158" s="77">
        <v>685.31</v>
      </c>
      <c r="O158" s="79" t="s">
        <v>66</v>
      </c>
      <c r="P158" s="74">
        <f t="shared" si="17"/>
        <v>685.31</v>
      </c>
    </row>
    <row r="159" spans="2:16">
      <c r="B159" s="89">
        <v>45</v>
      </c>
      <c r="C159" s="79" t="s">
        <v>65</v>
      </c>
      <c r="D159" s="74">
        <f t="shared" si="14"/>
        <v>2.25</v>
      </c>
      <c r="E159" s="91">
        <v>8.9390000000000001</v>
      </c>
      <c r="F159" s="92">
        <v>6.914E-3</v>
      </c>
      <c r="G159" s="88">
        <f t="shared" si="15"/>
        <v>8.9459140000000001</v>
      </c>
      <c r="H159" s="77">
        <v>37.65</v>
      </c>
      <c r="I159" s="79" t="s">
        <v>12</v>
      </c>
      <c r="J159" s="98">
        <f t="shared" si="13"/>
        <v>37650</v>
      </c>
      <c r="K159" s="77">
        <v>1.18</v>
      </c>
      <c r="L159" s="78" t="s">
        <v>12</v>
      </c>
      <c r="M159" s="98">
        <f t="shared" ref="M159" si="18">K159*1000</f>
        <v>1180</v>
      </c>
      <c r="N159" s="77">
        <v>711.96</v>
      </c>
      <c r="O159" s="79" t="s">
        <v>66</v>
      </c>
      <c r="P159" s="74">
        <f t="shared" si="17"/>
        <v>711.96</v>
      </c>
    </row>
    <row r="160" spans="2:16">
      <c r="B160" s="89">
        <v>50</v>
      </c>
      <c r="C160" s="79" t="s">
        <v>65</v>
      </c>
      <c r="D160" s="74">
        <f t="shared" si="14"/>
        <v>2.5</v>
      </c>
      <c r="E160" s="91">
        <v>8.5280000000000005</v>
      </c>
      <c r="F160" s="92">
        <v>6.306E-3</v>
      </c>
      <c r="G160" s="88">
        <f t="shared" si="15"/>
        <v>8.5343060000000008</v>
      </c>
      <c r="H160" s="77">
        <v>42.4</v>
      </c>
      <c r="I160" s="79" t="s">
        <v>12</v>
      </c>
      <c r="J160" s="98">
        <f t="shared" si="13"/>
        <v>42400</v>
      </c>
      <c r="K160" s="77">
        <v>1.36</v>
      </c>
      <c r="L160" s="79" t="s">
        <v>12</v>
      </c>
      <c r="M160" s="98">
        <f>K160*1000</f>
        <v>1360</v>
      </c>
      <c r="N160" s="77">
        <v>739.75</v>
      </c>
      <c r="O160" s="79" t="s">
        <v>66</v>
      </c>
      <c r="P160" s="74">
        <f t="shared" si="17"/>
        <v>739.75</v>
      </c>
    </row>
    <row r="161" spans="2:16">
      <c r="B161" s="89">
        <v>55</v>
      </c>
      <c r="C161" s="79" t="s">
        <v>65</v>
      </c>
      <c r="D161" s="74">
        <f t="shared" si="14"/>
        <v>2.75</v>
      </c>
      <c r="E161" s="91">
        <v>8.1880000000000006</v>
      </c>
      <c r="F161" s="92">
        <v>5.8009999999999997E-3</v>
      </c>
      <c r="G161" s="88">
        <f t="shared" si="15"/>
        <v>8.1938010000000006</v>
      </c>
      <c r="H161" s="77">
        <v>47.36</v>
      </c>
      <c r="I161" s="79" t="s">
        <v>12</v>
      </c>
      <c r="J161" s="98">
        <f t="shared" si="13"/>
        <v>47360</v>
      </c>
      <c r="K161" s="77">
        <v>1.54</v>
      </c>
      <c r="L161" s="79" t="s">
        <v>12</v>
      </c>
      <c r="M161" s="98">
        <f t="shared" ref="M161:M204" si="19">K161*1000</f>
        <v>1540</v>
      </c>
      <c r="N161" s="77">
        <v>768.82</v>
      </c>
      <c r="O161" s="79" t="s">
        <v>66</v>
      </c>
      <c r="P161" s="74">
        <f t="shared" si="17"/>
        <v>768.82</v>
      </c>
    </row>
    <row r="162" spans="2:16">
      <c r="B162" s="89">
        <v>60</v>
      </c>
      <c r="C162" s="79" t="s">
        <v>65</v>
      </c>
      <c r="D162" s="74">
        <f t="shared" si="14"/>
        <v>3</v>
      </c>
      <c r="E162" s="91">
        <v>7.88</v>
      </c>
      <c r="F162" s="92">
        <v>5.3749999999999996E-3</v>
      </c>
      <c r="G162" s="88">
        <f t="shared" si="15"/>
        <v>7.8853749999999998</v>
      </c>
      <c r="H162" s="77">
        <v>52.53</v>
      </c>
      <c r="I162" s="79" t="s">
        <v>12</v>
      </c>
      <c r="J162" s="98">
        <f t="shared" si="13"/>
        <v>52530</v>
      </c>
      <c r="K162" s="77">
        <v>1.7</v>
      </c>
      <c r="L162" s="79" t="s">
        <v>12</v>
      </c>
      <c r="M162" s="98">
        <f t="shared" si="19"/>
        <v>1700</v>
      </c>
      <c r="N162" s="77">
        <v>799.13</v>
      </c>
      <c r="O162" s="79" t="s">
        <v>66</v>
      </c>
      <c r="P162" s="74">
        <f t="shared" si="17"/>
        <v>799.13</v>
      </c>
    </row>
    <row r="163" spans="2:16">
      <c r="B163" s="89">
        <v>65</v>
      </c>
      <c r="C163" s="79" t="s">
        <v>65</v>
      </c>
      <c r="D163" s="74">
        <f t="shared" si="14"/>
        <v>3.25</v>
      </c>
      <c r="E163" s="91">
        <v>7.6</v>
      </c>
      <c r="F163" s="92">
        <v>5.0099999999999997E-3</v>
      </c>
      <c r="G163" s="88">
        <f t="shared" si="15"/>
        <v>7.60501</v>
      </c>
      <c r="H163" s="77">
        <v>57.89</v>
      </c>
      <c r="I163" s="79" t="s">
        <v>12</v>
      </c>
      <c r="J163" s="98">
        <f t="shared" si="13"/>
        <v>57890</v>
      </c>
      <c r="K163" s="77">
        <v>1.87</v>
      </c>
      <c r="L163" s="79" t="s">
        <v>12</v>
      </c>
      <c r="M163" s="98">
        <f t="shared" si="19"/>
        <v>1870</v>
      </c>
      <c r="N163" s="77">
        <v>830.71</v>
      </c>
      <c r="O163" s="79" t="s">
        <v>66</v>
      </c>
      <c r="P163" s="74">
        <f t="shared" si="17"/>
        <v>830.71</v>
      </c>
    </row>
    <row r="164" spans="2:16">
      <c r="B164" s="89">
        <v>70</v>
      </c>
      <c r="C164" s="79" t="s">
        <v>65</v>
      </c>
      <c r="D164" s="74">
        <f t="shared" si="14"/>
        <v>3.5</v>
      </c>
      <c r="E164" s="91">
        <v>7.3419999999999996</v>
      </c>
      <c r="F164" s="92">
        <v>4.6940000000000003E-3</v>
      </c>
      <c r="G164" s="88">
        <f t="shared" si="15"/>
        <v>7.3466939999999994</v>
      </c>
      <c r="H164" s="77">
        <v>63.44</v>
      </c>
      <c r="I164" s="79" t="s">
        <v>12</v>
      </c>
      <c r="J164" s="98">
        <f t="shared" si="13"/>
        <v>63440</v>
      </c>
      <c r="K164" s="77">
        <v>2.0299999999999998</v>
      </c>
      <c r="L164" s="79" t="s">
        <v>12</v>
      </c>
      <c r="M164" s="98">
        <f t="shared" si="19"/>
        <v>2029.9999999999998</v>
      </c>
      <c r="N164" s="77">
        <v>863.55</v>
      </c>
      <c r="O164" s="79" t="s">
        <v>66</v>
      </c>
      <c r="P164" s="74">
        <f t="shared" si="17"/>
        <v>863.55</v>
      </c>
    </row>
    <row r="165" spans="2:16">
      <c r="B165" s="89">
        <v>80</v>
      </c>
      <c r="C165" s="79" t="s">
        <v>65</v>
      </c>
      <c r="D165" s="74">
        <f t="shared" si="14"/>
        <v>4</v>
      </c>
      <c r="E165" s="91">
        <v>6.8849999999999998</v>
      </c>
      <c r="F165" s="92">
        <v>4.1729999999999996E-3</v>
      </c>
      <c r="G165" s="88">
        <f t="shared" si="15"/>
        <v>6.8891729999999995</v>
      </c>
      <c r="H165" s="77">
        <v>75.11</v>
      </c>
      <c r="I165" s="79" t="s">
        <v>12</v>
      </c>
      <c r="J165" s="98">
        <f t="shared" si="13"/>
        <v>75110</v>
      </c>
      <c r="K165" s="77">
        <v>2.62</v>
      </c>
      <c r="L165" s="79" t="s">
        <v>12</v>
      </c>
      <c r="M165" s="98">
        <f t="shared" si="19"/>
        <v>2620</v>
      </c>
      <c r="N165" s="77">
        <v>933</v>
      </c>
      <c r="O165" s="79" t="s">
        <v>66</v>
      </c>
      <c r="P165" s="74">
        <f t="shared" si="17"/>
        <v>933</v>
      </c>
    </row>
    <row r="166" spans="2:16">
      <c r="B166" s="89">
        <v>90</v>
      </c>
      <c r="C166" s="79" t="s">
        <v>65</v>
      </c>
      <c r="D166" s="74">
        <f t="shared" si="14"/>
        <v>4.5</v>
      </c>
      <c r="E166" s="91">
        <v>6.4889999999999999</v>
      </c>
      <c r="F166" s="92">
        <v>3.761E-3</v>
      </c>
      <c r="G166" s="88">
        <f t="shared" si="15"/>
        <v>6.4927609999999998</v>
      </c>
      <c r="H166" s="77">
        <v>87.52</v>
      </c>
      <c r="I166" s="79" t="s">
        <v>12</v>
      </c>
      <c r="J166" s="98">
        <f t="shared" si="13"/>
        <v>87520</v>
      </c>
      <c r="K166" s="77">
        <v>3.16</v>
      </c>
      <c r="L166" s="79" t="s">
        <v>12</v>
      </c>
      <c r="M166" s="98">
        <f t="shared" si="19"/>
        <v>3160</v>
      </c>
      <c r="N166" s="77">
        <v>1.01</v>
      </c>
      <c r="O166" s="78" t="s">
        <v>12</v>
      </c>
      <c r="P166" s="74">
        <f t="shared" ref="P166:P168" si="20">N166*1000</f>
        <v>1010</v>
      </c>
    </row>
    <row r="167" spans="2:16">
      <c r="B167" s="89">
        <v>100</v>
      </c>
      <c r="C167" s="79" t="s">
        <v>65</v>
      </c>
      <c r="D167" s="74">
        <f t="shared" si="14"/>
        <v>5</v>
      </c>
      <c r="E167" s="91">
        <v>6.1390000000000002</v>
      </c>
      <c r="F167" s="92">
        <v>3.4269999999999999E-3</v>
      </c>
      <c r="G167" s="88">
        <f t="shared" si="15"/>
        <v>6.1424270000000005</v>
      </c>
      <c r="H167" s="77">
        <v>100.67</v>
      </c>
      <c r="I167" s="79" t="s">
        <v>12</v>
      </c>
      <c r="J167" s="98">
        <f t="shared" si="13"/>
        <v>100670</v>
      </c>
      <c r="K167" s="77">
        <v>3.67</v>
      </c>
      <c r="L167" s="79" t="s">
        <v>12</v>
      </c>
      <c r="M167" s="98">
        <f t="shared" si="19"/>
        <v>3670</v>
      </c>
      <c r="N167" s="77">
        <v>1.0900000000000001</v>
      </c>
      <c r="O167" s="79" t="s">
        <v>12</v>
      </c>
      <c r="P167" s="74">
        <f t="shared" si="20"/>
        <v>1090</v>
      </c>
    </row>
    <row r="168" spans="2:16">
      <c r="B168" s="89">
        <v>110</v>
      </c>
      <c r="C168" s="79" t="s">
        <v>65</v>
      </c>
      <c r="D168" s="74">
        <f t="shared" si="14"/>
        <v>5.5</v>
      </c>
      <c r="E168" s="91">
        <v>5.8259999999999996</v>
      </c>
      <c r="F168" s="92">
        <v>3.1489999999999999E-3</v>
      </c>
      <c r="G168" s="88">
        <f t="shared" si="15"/>
        <v>5.8291489999999992</v>
      </c>
      <c r="H168" s="77">
        <v>114.54</v>
      </c>
      <c r="I168" s="79" t="s">
        <v>12</v>
      </c>
      <c r="J168" s="98">
        <f t="shared" si="13"/>
        <v>114540</v>
      </c>
      <c r="K168" s="77">
        <v>4.17</v>
      </c>
      <c r="L168" s="79" t="s">
        <v>12</v>
      </c>
      <c r="M168" s="98">
        <f t="shared" si="19"/>
        <v>4170</v>
      </c>
      <c r="N168" s="77">
        <v>1.17</v>
      </c>
      <c r="O168" s="79" t="s">
        <v>12</v>
      </c>
      <c r="P168" s="74">
        <f t="shared" si="20"/>
        <v>1170</v>
      </c>
    </row>
    <row r="169" spans="2:16">
      <c r="B169" s="89">
        <v>120</v>
      </c>
      <c r="C169" s="79" t="s">
        <v>65</v>
      </c>
      <c r="D169" s="74">
        <f t="shared" si="14"/>
        <v>6</v>
      </c>
      <c r="E169" s="91">
        <v>5.5430000000000001</v>
      </c>
      <c r="F169" s="92">
        <v>2.9150000000000001E-3</v>
      </c>
      <c r="G169" s="88">
        <f t="shared" si="15"/>
        <v>5.5459149999999999</v>
      </c>
      <c r="H169" s="77">
        <v>129.15</v>
      </c>
      <c r="I169" s="79" t="s">
        <v>12</v>
      </c>
      <c r="J169" s="98">
        <f t="shared" si="13"/>
        <v>129150</v>
      </c>
      <c r="K169" s="77">
        <v>4.66</v>
      </c>
      <c r="L169" s="79" t="s">
        <v>12</v>
      </c>
      <c r="M169" s="98">
        <f t="shared" si="19"/>
        <v>4660</v>
      </c>
      <c r="N169" s="77">
        <v>1.26</v>
      </c>
      <c r="O169" s="79" t="s">
        <v>12</v>
      </c>
      <c r="P169" s="98">
        <f t="shared" ref="P169:P174" si="21">N169*1000</f>
        <v>1260</v>
      </c>
    </row>
    <row r="170" spans="2:16">
      <c r="B170" s="89">
        <v>130</v>
      </c>
      <c r="C170" s="79" t="s">
        <v>65</v>
      </c>
      <c r="D170" s="74">
        <f t="shared" si="14"/>
        <v>6.5</v>
      </c>
      <c r="E170" s="91">
        <v>5.2850000000000001</v>
      </c>
      <c r="F170" s="92">
        <v>2.7160000000000001E-3</v>
      </c>
      <c r="G170" s="88">
        <f t="shared" si="15"/>
        <v>5.2877160000000005</v>
      </c>
      <c r="H170" s="77">
        <v>144.47999999999999</v>
      </c>
      <c r="I170" s="79" t="s">
        <v>12</v>
      </c>
      <c r="J170" s="98">
        <f t="shared" ref="J170:J184" si="22">H170*1000</f>
        <v>144480</v>
      </c>
      <c r="K170" s="77">
        <v>5.14</v>
      </c>
      <c r="L170" s="79" t="s">
        <v>12</v>
      </c>
      <c r="M170" s="98">
        <f t="shared" si="19"/>
        <v>5140</v>
      </c>
      <c r="N170" s="77">
        <v>1.35</v>
      </c>
      <c r="O170" s="79" t="s">
        <v>12</v>
      </c>
      <c r="P170" s="98">
        <f t="shared" si="21"/>
        <v>1350</v>
      </c>
    </row>
    <row r="171" spans="2:16">
      <c r="B171" s="89">
        <v>140</v>
      </c>
      <c r="C171" s="79" t="s">
        <v>65</v>
      </c>
      <c r="D171" s="74">
        <f t="shared" si="14"/>
        <v>7</v>
      </c>
      <c r="E171" s="91">
        <v>5.0490000000000004</v>
      </c>
      <c r="F171" s="92">
        <v>2.542E-3</v>
      </c>
      <c r="G171" s="88">
        <f t="shared" si="15"/>
        <v>5.0515420000000004</v>
      </c>
      <c r="H171" s="77">
        <v>160.54</v>
      </c>
      <c r="I171" s="79" t="s">
        <v>12</v>
      </c>
      <c r="J171" s="98">
        <f t="shared" si="22"/>
        <v>160540</v>
      </c>
      <c r="K171" s="77">
        <v>5.63</v>
      </c>
      <c r="L171" s="79" t="s">
        <v>12</v>
      </c>
      <c r="M171" s="98">
        <f t="shared" si="19"/>
        <v>5630</v>
      </c>
      <c r="N171" s="77">
        <v>1.45</v>
      </c>
      <c r="O171" s="79" t="s">
        <v>12</v>
      </c>
      <c r="P171" s="98">
        <f t="shared" si="21"/>
        <v>1450</v>
      </c>
    </row>
    <row r="172" spans="2:16">
      <c r="B172" s="89">
        <v>150</v>
      </c>
      <c r="C172" s="79" t="s">
        <v>65</v>
      </c>
      <c r="D172" s="74">
        <f t="shared" si="14"/>
        <v>7.5</v>
      </c>
      <c r="E172" s="91">
        <v>4.83</v>
      </c>
      <c r="F172" s="92">
        <v>2.3909999999999999E-3</v>
      </c>
      <c r="G172" s="88">
        <f t="shared" si="15"/>
        <v>4.8323910000000003</v>
      </c>
      <c r="H172" s="77">
        <v>177.34</v>
      </c>
      <c r="I172" s="79" t="s">
        <v>12</v>
      </c>
      <c r="J172" s="98">
        <f t="shared" si="22"/>
        <v>177340</v>
      </c>
      <c r="K172" s="77">
        <v>6.12</v>
      </c>
      <c r="L172" s="79" t="s">
        <v>12</v>
      </c>
      <c r="M172" s="98">
        <f t="shared" si="19"/>
        <v>6120</v>
      </c>
      <c r="N172" s="77">
        <v>1.55</v>
      </c>
      <c r="O172" s="79" t="s">
        <v>12</v>
      </c>
      <c r="P172" s="98">
        <f t="shared" si="21"/>
        <v>1550</v>
      </c>
    </row>
    <row r="173" spans="2:16">
      <c r="B173" s="89">
        <v>160</v>
      </c>
      <c r="C173" s="79" t="s">
        <v>65</v>
      </c>
      <c r="D173" s="74">
        <f t="shared" si="14"/>
        <v>8</v>
      </c>
      <c r="E173" s="91">
        <v>4.6280000000000001</v>
      </c>
      <c r="F173" s="92">
        <v>2.2569999999999999E-3</v>
      </c>
      <c r="G173" s="88">
        <f t="shared" si="15"/>
        <v>4.6302570000000003</v>
      </c>
      <c r="H173" s="77">
        <v>194.89</v>
      </c>
      <c r="I173" s="79" t="s">
        <v>12</v>
      </c>
      <c r="J173" s="98">
        <f t="shared" si="22"/>
        <v>194890</v>
      </c>
      <c r="K173" s="77">
        <v>6.61</v>
      </c>
      <c r="L173" s="79" t="s">
        <v>12</v>
      </c>
      <c r="M173" s="98">
        <f t="shared" si="19"/>
        <v>6610</v>
      </c>
      <c r="N173" s="77">
        <v>1.66</v>
      </c>
      <c r="O173" s="79" t="s">
        <v>12</v>
      </c>
      <c r="P173" s="98">
        <f t="shared" si="21"/>
        <v>1660</v>
      </c>
    </row>
    <row r="174" spans="2:16">
      <c r="B174" s="89">
        <v>170</v>
      </c>
      <c r="C174" s="79" t="s">
        <v>65</v>
      </c>
      <c r="D174" s="74">
        <f t="shared" si="14"/>
        <v>8.5</v>
      </c>
      <c r="E174" s="91">
        <v>4.4400000000000004</v>
      </c>
      <c r="F174" s="92">
        <v>2.1389999999999998E-3</v>
      </c>
      <c r="G174" s="88">
        <f t="shared" si="15"/>
        <v>4.4421390000000001</v>
      </c>
      <c r="H174" s="77">
        <v>213.2</v>
      </c>
      <c r="I174" s="79" t="s">
        <v>12</v>
      </c>
      <c r="J174" s="98">
        <f t="shared" si="22"/>
        <v>213200</v>
      </c>
      <c r="K174" s="77">
        <v>7.1</v>
      </c>
      <c r="L174" s="79" t="s">
        <v>12</v>
      </c>
      <c r="M174" s="98">
        <f t="shared" si="19"/>
        <v>7100</v>
      </c>
      <c r="N174" s="77">
        <v>1.77</v>
      </c>
      <c r="O174" s="79" t="s">
        <v>12</v>
      </c>
      <c r="P174" s="98">
        <f t="shared" si="21"/>
        <v>1770</v>
      </c>
    </row>
    <row r="175" spans="2:16">
      <c r="B175" s="89">
        <v>180</v>
      </c>
      <c r="C175" s="79" t="s">
        <v>65</v>
      </c>
      <c r="D175" s="74">
        <f t="shared" si="14"/>
        <v>9</v>
      </c>
      <c r="E175" s="91">
        <v>4.2649999999999997</v>
      </c>
      <c r="F175" s="92">
        <v>2.032E-3</v>
      </c>
      <c r="G175" s="88">
        <f t="shared" si="15"/>
        <v>4.2670319999999995</v>
      </c>
      <c r="H175" s="77">
        <v>232.26</v>
      </c>
      <c r="I175" s="79" t="s">
        <v>12</v>
      </c>
      <c r="J175" s="98">
        <f t="shared" si="22"/>
        <v>232260</v>
      </c>
      <c r="K175" s="77">
        <v>7.6</v>
      </c>
      <c r="L175" s="79" t="s">
        <v>12</v>
      </c>
      <c r="M175" s="98">
        <f t="shared" si="19"/>
        <v>7600</v>
      </c>
      <c r="N175" s="77">
        <v>1.88</v>
      </c>
      <c r="O175" s="79" t="s">
        <v>12</v>
      </c>
      <c r="P175" s="98">
        <f>N175*1000</f>
        <v>1880</v>
      </c>
    </row>
    <row r="176" spans="2:16">
      <c r="B176" s="89">
        <v>200</v>
      </c>
      <c r="C176" s="79" t="s">
        <v>65</v>
      </c>
      <c r="D176" s="74">
        <f t="shared" si="14"/>
        <v>10</v>
      </c>
      <c r="E176" s="91">
        <v>3.948</v>
      </c>
      <c r="F176" s="92">
        <v>1.8500000000000001E-3</v>
      </c>
      <c r="G176" s="88">
        <f t="shared" si="15"/>
        <v>3.9498500000000001</v>
      </c>
      <c r="H176" s="77">
        <v>272.72000000000003</v>
      </c>
      <c r="I176" s="79" t="s">
        <v>12</v>
      </c>
      <c r="J176" s="98">
        <f t="shared" si="22"/>
        <v>272720</v>
      </c>
      <c r="K176" s="77">
        <v>9.5299999999999994</v>
      </c>
      <c r="L176" s="79" t="s">
        <v>12</v>
      </c>
      <c r="M176" s="98">
        <f t="shared" si="19"/>
        <v>9530</v>
      </c>
      <c r="N176" s="77">
        <v>2.13</v>
      </c>
      <c r="O176" s="79" t="s">
        <v>12</v>
      </c>
      <c r="P176" s="98">
        <f t="shared" ref="P176:P218" si="23">N176*1000</f>
        <v>2130</v>
      </c>
    </row>
    <row r="177" spans="1:16">
      <c r="A177" s="4"/>
      <c r="B177" s="89">
        <v>225</v>
      </c>
      <c r="C177" s="79" t="s">
        <v>65</v>
      </c>
      <c r="D177" s="74">
        <f t="shared" si="14"/>
        <v>11.25</v>
      </c>
      <c r="E177" s="91">
        <v>3.6040000000000001</v>
      </c>
      <c r="F177" s="92">
        <v>1.665E-3</v>
      </c>
      <c r="G177" s="88">
        <f t="shared" si="15"/>
        <v>3.6056650000000001</v>
      </c>
      <c r="H177" s="77">
        <v>327.72</v>
      </c>
      <c r="I177" s="79" t="s">
        <v>12</v>
      </c>
      <c r="J177" s="98">
        <f t="shared" si="22"/>
        <v>327720</v>
      </c>
      <c r="K177" s="77">
        <v>12.32</v>
      </c>
      <c r="L177" s="79" t="s">
        <v>12</v>
      </c>
      <c r="M177" s="98">
        <f t="shared" si="19"/>
        <v>12320</v>
      </c>
      <c r="N177" s="77">
        <v>2.46</v>
      </c>
      <c r="O177" s="79" t="s">
        <v>12</v>
      </c>
      <c r="P177" s="98">
        <f t="shared" si="23"/>
        <v>2460</v>
      </c>
    </row>
    <row r="178" spans="1:16">
      <c r="B178" s="77">
        <v>250</v>
      </c>
      <c r="C178" s="79" t="s">
        <v>65</v>
      </c>
      <c r="D178" s="74">
        <f t="shared" si="14"/>
        <v>12.5</v>
      </c>
      <c r="E178" s="91">
        <v>3.3090000000000002</v>
      </c>
      <c r="F178" s="92">
        <v>1.5150000000000001E-3</v>
      </c>
      <c r="G178" s="88">
        <f t="shared" si="15"/>
        <v>3.3105150000000001</v>
      </c>
      <c r="H178" s="77">
        <v>387.8</v>
      </c>
      <c r="I178" s="79" t="s">
        <v>12</v>
      </c>
      <c r="J178" s="98">
        <f t="shared" si="22"/>
        <v>387800</v>
      </c>
      <c r="K178" s="77">
        <v>14.98</v>
      </c>
      <c r="L178" s="79" t="s">
        <v>12</v>
      </c>
      <c r="M178" s="98">
        <f t="shared" si="19"/>
        <v>14980</v>
      </c>
      <c r="N178" s="77">
        <v>2.82</v>
      </c>
      <c r="O178" s="79" t="s">
        <v>12</v>
      </c>
      <c r="P178" s="98">
        <f t="shared" si="23"/>
        <v>2820</v>
      </c>
    </row>
    <row r="179" spans="1:16">
      <c r="B179" s="89">
        <v>275</v>
      </c>
      <c r="C179" s="90" t="s">
        <v>65</v>
      </c>
      <c r="D179" s="74">
        <f t="shared" ref="D179:D192" si="24">B179/$C$5</f>
        <v>13.75</v>
      </c>
      <c r="E179" s="91">
        <v>3.0550000000000002</v>
      </c>
      <c r="F179" s="92">
        <v>1.3910000000000001E-3</v>
      </c>
      <c r="G179" s="88">
        <f t="shared" si="15"/>
        <v>3.0563910000000001</v>
      </c>
      <c r="H179" s="77">
        <v>453.07</v>
      </c>
      <c r="I179" s="79" t="s">
        <v>12</v>
      </c>
      <c r="J179" s="98">
        <f t="shared" si="22"/>
        <v>453070</v>
      </c>
      <c r="K179" s="77">
        <v>17.61</v>
      </c>
      <c r="L179" s="79" t="s">
        <v>12</v>
      </c>
      <c r="M179" s="98">
        <f t="shared" si="19"/>
        <v>17610</v>
      </c>
      <c r="N179" s="77">
        <v>3.21</v>
      </c>
      <c r="O179" s="79" t="s">
        <v>12</v>
      </c>
      <c r="P179" s="98">
        <f t="shared" si="23"/>
        <v>3210</v>
      </c>
    </row>
    <row r="180" spans="1:16">
      <c r="B180" s="89">
        <v>300</v>
      </c>
      <c r="C180" s="90" t="s">
        <v>65</v>
      </c>
      <c r="D180" s="74">
        <f t="shared" si="24"/>
        <v>15</v>
      </c>
      <c r="E180" s="91">
        <v>2.8340000000000001</v>
      </c>
      <c r="F180" s="92">
        <v>1.286E-3</v>
      </c>
      <c r="G180" s="88">
        <f t="shared" si="15"/>
        <v>2.835286</v>
      </c>
      <c r="H180" s="77">
        <v>523.59</v>
      </c>
      <c r="I180" s="79" t="s">
        <v>12</v>
      </c>
      <c r="J180" s="98">
        <f t="shared" si="22"/>
        <v>523590.00000000006</v>
      </c>
      <c r="K180" s="77">
        <v>20.260000000000002</v>
      </c>
      <c r="L180" s="79" t="s">
        <v>12</v>
      </c>
      <c r="M180" s="98">
        <f t="shared" si="19"/>
        <v>20260</v>
      </c>
      <c r="N180" s="77">
        <v>3.64</v>
      </c>
      <c r="O180" s="79" t="s">
        <v>12</v>
      </c>
      <c r="P180" s="98">
        <f t="shared" si="23"/>
        <v>3640</v>
      </c>
    </row>
    <row r="181" spans="1:16">
      <c r="B181" s="89">
        <v>325</v>
      </c>
      <c r="C181" s="90" t="s">
        <v>65</v>
      </c>
      <c r="D181" s="74">
        <f t="shared" si="24"/>
        <v>16.25</v>
      </c>
      <c r="E181" s="91">
        <v>2.6419999999999999</v>
      </c>
      <c r="F181" s="92">
        <v>1.1969999999999999E-3</v>
      </c>
      <c r="G181" s="88">
        <f t="shared" si="15"/>
        <v>2.6431969999999998</v>
      </c>
      <c r="H181" s="77">
        <v>599.41999999999996</v>
      </c>
      <c r="I181" s="79" t="s">
        <v>12</v>
      </c>
      <c r="J181" s="98">
        <f t="shared" si="22"/>
        <v>599420</v>
      </c>
      <c r="K181" s="77">
        <v>22.94</v>
      </c>
      <c r="L181" s="79" t="s">
        <v>12</v>
      </c>
      <c r="M181" s="98">
        <f t="shared" si="19"/>
        <v>22940</v>
      </c>
      <c r="N181" s="77">
        <v>4.09</v>
      </c>
      <c r="O181" s="79" t="s">
        <v>12</v>
      </c>
      <c r="P181" s="98">
        <f t="shared" si="23"/>
        <v>4090</v>
      </c>
    </row>
    <row r="182" spans="1:16">
      <c r="B182" s="89">
        <v>350</v>
      </c>
      <c r="C182" s="90" t="s">
        <v>65</v>
      </c>
      <c r="D182" s="74">
        <f t="shared" si="24"/>
        <v>17.5</v>
      </c>
      <c r="E182" s="91">
        <v>2.4750000000000001</v>
      </c>
      <c r="F182" s="92">
        <v>1.1199999999999999E-3</v>
      </c>
      <c r="G182" s="88">
        <f t="shared" si="15"/>
        <v>2.4761199999999999</v>
      </c>
      <c r="H182" s="77">
        <v>680.56</v>
      </c>
      <c r="I182" s="79" t="s">
        <v>12</v>
      </c>
      <c r="J182" s="98">
        <f t="shared" si="22"/>
        <v>680560</v>
      </c>
      <c r="K182" s="77">
        <v>25.67</v>
      </c>
      <c r="L182" s="79" t="s">
        <v>12</v>
      </c>
      <c r="M182" s="98">
        <f t="shared" si="19"/>
        <v>25670</v>
      </c>
      <c r="N182" s="77">
        <v>4.58</v>
      </c>
      <c r="O182" s="79" t="s">
        <v>12</v>
      </c>
      <c r="P182" s="98">
        <f t="shared" si="23"/>
        <v>4580</v>
      </c>
    </row>
    <row r="183" spans="1:16">
      <c r="B183" s="89">
        <v>375</v>
      </c>
      <c r="C183" s="90" t="s">
        <v>65</v>
      </c>
      <c r="D183" s="74">
        <f t="shared" si="24"/>
        <v>18.75</v>
      </c>
      <c r="E183" s="91">
        <v>2.33</v>
      </c>
      <c r="F183" s="92">
        <v>1.0529999999999999E-3</v>
      </c>
      <c r="G183" s="88">
        <f t="shared" si="15"/>
        <v>2.3310530000000003</v>
      </c>
      <c r="H183" s="77">
        <v>766.96</v>
      </c>
      <c r="I183" s="79" t="s">
        <v>12</v>
      </c>
      <c r="J183" s="98">
        <f t="shared" si="22"/>
        <v>766960</v>
      </c>
      <c r="K183" s="77">
        <v>28.46</v>
      </c>
      <c r="L183" s="79" t="s">
        <v>12</v>
      </c>
      <c r="M183" s="98">
        <f t="shared" si="19"/>
        <v>28460</v>
      </c>
      <c r="N183" s="77">
        <v>5.09</v>
      </c>
      <c r="O183" s="79" t="s">
        <v>12</v>
      </c>
      <c r="P183" s="98">
        <f t="shared" si="23"/>
        <v>5090</v>
      </c>
    </row>
    <row r="184" spans="1:16">
      <c r="B184" s="89">
        <v>400</v>
      </c>
      <c r="C184" s="90" t="s">
        <v>65</v>
      </c>
      <c r="D184" s="74">
        <f t="shared" si="24"/>
        <v>20</v>
      </c>
      <c r="E184" s="91">
        <v>2.2029999999999998</v>
      </c>
      <c r="F184" s="92">
        <v>9.9320000000000007E-4</v>
      </c>
      <c r="G184" s="88">
        <f t="shared" si="15"/>
        <v>2.2039931999999998</v>
      </c>
      <c r="H184" s="77">
        <v>858.54</v>
      </c>
      <c r="I184" s="79" t="s">
        <v>12</v>
      </c>
      <c r="J184" s="98">
        <f t="shared" si="22"/>
        <v>858540</v>
      </c>
      <c r="K184" s="77">
        <v>31.29</v>
      </c>
      <c r="L184" s="79" t="s">
        <v>12</v>
      </c>
      <c r="M184" s="98">
        <f t="shared" si="19"/>
        <v>31290</v>
      </c>
      <c r="N184" s="77">
        <v>5.64</v>
      </c>
      <c r="O184" s="79" t="s">
        <v>12</v>
      </c>
      <c r="P184" s="98">
        <f t="shared" si="23"/>
        <v>5640</v>
      </c>
    </row>
    <row r="185" spans="1:16">
      <c r="B185" s="89">
        <v>450</v>
      </c>
      <c r="C185" s="90" t="s">
        <v>65</v>
      </c>
      <c r="D185" s="74">
        <f t="shared" si="24"/>
        <v>22.5</v>
      </c>
      <c r="E185" s="91">
        <v>1.9970000000000001</v>
      </c>
      <c r="F185" s="92">
        <v>8.9309999999999997E-4</v>
      </c>
      <c r="G185" s="88">
        <f t="shared" si="15"/>
        <v>1.9978931000000002</v>
      </c>
      <c r="H185" s="77">
        <v>1.06</v>
      </c>
      <c r="I185" s="78" t="s">
        <v>90</v>
      </c>
      <c r="J185" s="98">
        <f t="shared" ref="J185:J188" si="25">H185*1000000</f>
        <v>1060000</v>
      </c>
      <c r="K185" s="77">
        <v>42.03</v>
      </c>
      <c r="L185" s="79" t="s">
        <v>12</v>
      </c>
      <c r="M185" s="98">
        <f t="shared" si="19"/>
        <v>42030</v>
      </c>
      <c r="N185" s="77">
        <v>6.83</v>
      </c>
      <c r="O185" s="79" t="s">
        <v>12</v>
      </c>
      <c r="P185" s="98">
        <f t="shared" si="23"/>
        <v>6830</v>
      </c>
    </row>
    <row r="186" spans="1:16">
      <c r="B186" s="89">
        <v>500</v>
      </c>
      <c r="C186" s="90" t="s">
        <v>65</v>
      </c>
      <c r="D186" s="74">
        <f t="shared" si="24"/>
        <v>25</v>
      </c>
      <c r="E186" s="91">
        <v>1.841</v>
      </c>
      <c r="F186" s="92">
        <v>8.1209999999999995E-4</v>
      </c>
      <c r="G186" s="88">
        <f t="shared" si="15"/>
        <v>1.8418121000000001</v>
      </c>
      <c r="H186" s="77">
        <v>1.27</v>
      </c>
      <c r="I186" s="79" t="s">
        <v>90</v>
      </c>
      <c r="J186" s="98">
        <f t="shared" si="25"/>
        <v>1270000</v>
      </c>
      <c r="K186" s="77">
        <v>52.04</v>
      </c>
      <c r="L186" s="79" t="s">
        <v>12</v>
      </c>
      <c r="M186" s="98">
        <f t="shared" si="19"/>
        <v>52040</v>
      </c>
      <c r="N186" s="77">
        <v>8.1300000000000008</v>
      </c>
      <c r="O186" s="79" t="s">
        <v>12</v>
      </c>
      <c r="P186" s="98">
        <f t="shared" si="23"/>
        <v>8130.0000000000009</v>
      </c>
    </row>
    <row r="187" spans="1:16">
      <c r="B187" s="89">
        <v>550</v>
      </c>
      <c r="C187" s="90" t="s">
        <v>65</v>
      </c>
      <c r="D187" s="74">
        <f t="shared" si="24"/>
        <v>27.5</v>
      </c>
      <c r="E187" s="91">
        <v>1.726</v>
      </c>
      <c r="F187" s="92">
        <v>7.4509999999999995E-4</v>
      </c>
      <c r="G187" s="88">
        <f t="shared" si="15"/>
        <v>1.7267451</v>
      </c>
      <c r="H187" s="77">
        <v>1.51</v>
      </c>
      <c r="I187" s="79" t="s">
        <v>90</v>
      </c>
      <c r="J187" s="98">
        <f t="shared" si="25"/>
        <v>1510000</v>
      </c>
      <c r="K187" s="77">
        <v>61.63</v>
      </c>
      <c r="L187" s="79" t="s">
        <v>12</v>
      </c>
      <c r="M187" s="98">
        <f t="shared" si="19"/>
        <v>61630</v>
      </c>
      <c r="N187" s="77">
        <v>9.5299999999999994</v>
      </c>
      <c r="O187" s="79" t="s">
        <v>12</v>
      </c>
      <c r="P187" s="98">
        <f t="shared" si="23"/>
        <v>9530</v>
      </c>
    </row>
    <row r="188" spans="1:16">
      <c r="B188" s="89">
        <v>600</v>
      </c>
      <c r="C188" s="90" t="s">
        <v>65</v>
      </c>
      <c r="D188" s="74">
        <f t="shared" si="24"/>
        <v>30</v>
      </c>
      <c r="E188" s="91">
        <v>1.6439999999999999</v>
      </c>
      <c r="F188" s="92">
        <v>6.8869999999999999E-4</v>
      </c>
      <c r="G188" s="88">
        <f t="shared" si="15"/>
        <v>1.6446886999999999</v>
      </c>
      <c r="H188" s="77">
        <v>1.75</v>
      </c>
      <c r="I188" s="79" t="s">
        <v>90</v>
      </c>
      <c r="J188" s="98">
        <f t="shared" si="25"/>
        <v>1750000</v>
      </c>
      <c r="K188" s="77">
        <v>70.849999999999994</v>
      </c>
      <c r="L188" s="79" t="s">
        <v>12</v>
      </c>
      <c r="M188" s="98">
        <f t="shared" si="19"/>
        <v>70850</v>
      </c>
      <c r="N188" s="77">
        <v>11</v>
      </c>
      <c r="O188" s="79" t="s">
        <v>12</v>
      </c>
      <c r="P188" s="98">
        <f t="shared" si="23"/>
        <v>11000</v>
      </c>
    </row>
    <row r="189" spans="1:16">
      <c r="B189" s="89">
        <v>650</v>
      </c>
      <c r="C189" s="90" t="s">
        <v>65</v>
      </c>
      <c r="D189" s="74">
        <f t="shared" si="24"/>
        <v>32.5</v>
      </c>
      <c r="E189" s="91">
        <v>1.5409999999999999</v>
      </c>
      <c r="F189" s="92">
        <v>6.4050000000000001E-4</v>
      </c>
      <c r="G189" s="88">
        <f t="shared" si="15"/>
        <v>1.5416405</v>
      </c>
      <c r="H189" s="77">
        <v>2.0099999999999998</v>
      </c>
      <c r="I189" s="79" t="s">
        <v>90</v>
      </c>
      <c r="J189" s="98">
        <f>H189*1000000</f>
        <v>2009999.9999999998</v>
      </c>
      <c r="K189" s="77">
        <v>79.92</v>
      </c>
      <c r="L189" s="79" t="s">
        <v>12</v>
      </c>
      <c r="M189" s="98">
        <f t="shared" si="19"/>
        <v>79920</v>
      </c>
      <c r="N189" s="77">
        <v>12.56</v>
      </c>
      <c r="O189" s="79" t="s">
        <v>12</v>
      </c>
      <c r="P189" s="98">
        <f t="shared" si="23"/>
        <v>12560</v>
      </c>
    </row>
    <row r="190" spans="1:16">
      <c r="B190" s="89">
        <v>700</v>
      </c>
      <c r="C190" s="90" t="s">
        <v>65</v>
      </c>
      <c r="D190" s="74">
        <f t="shared" si="24"/>
        <v>35</v>
      </c>
      <c r="E190" s="91">
        <v>1.452</v>
      </c>
      <c r="F190" s="92">
        <v>5.9889999999999997E-4</v>
      </c>
      <c r="G190" s="88">
        <f t="shared" si="15"/>
        <v>1.4525988999999999</v>
      </c>
      <c r="H190" s="77">
        <v>2.29</v>
      </c>
      <c r="I190" s="79" t="s">
        <v>90</v>
      </c>
      <c r="J190" s="98">
        <f t="shared" ref="J190:J228" si="26">H190*1000000</f>
        <v>2290000</v>
      </c>
      <c r="K190" s="77">
        <v>89.1</v>
      </c>
      <c r="L190" s="79" t="s">
        <v>12</v>
      </c>
      <c r="M190" s="98">
        <f t="shared" si="19"/>
        <v>89100</v>
      </c>
      <c r="N190" s="77">
        <v>14.2</v>
      </c>
      <c r="O190" s="79" t="s">
        <v>12</v>
      </c>
      <c r="P190" s="98">
        <f t="shared" si="23"/>
        <v>14200</v>
      </c>
    </row>
    <row r="191" spans="1:16">
      <c r="B191" s="89">
        <v>800</v>
      </c>
      <c r="C191" s="90" t="s">
        <v>65</v>
      </c>
      <c r="D191" s="74">
        <f t="shared" si="24"/>
        <v>40</v>
      </c>
      <c r="E191" s="91">
        <v>1.3029999999999999</v>
      </c>
      <c r="F191" s="92">
        <v>5.306E-4</v>
      </c>
      <c r="G191" s="88">
        <f t="shared" si="15"/>
        <v>1.3035306</v>
      </c>
      <c r="H191" s="77">
        <v>2.89</v>
      </c>
      <c r="I191" s="79" t="s">
        <v>90</v>
      </c>
      <c r="J191" s="98">
        <f t="shared" si="26"/>
        <v>2890000</v>
      </c>
      <c r="K191" s="77">
        <v>123.51</v>
      </c>
      <c r="L191" s="79" t="s">
        <v>12</v>
      </c>
      <c r="M191" s="98">
        <f t="shared" si="19"/>
        <v>123510</v>
      </c>
      <c r="N191" s="77">
        <v>17.75</v>
      </c>
      <c r="O191" s="79" t="s">
        <v>12</v>
      </c>
      <c r="P191" s="98">
        <f t="shared" si="23"/>
        <v>17750</v>
      </c>
    </row>
    <row r="192" spans="1:16">
      <c r="B192" s="89">
        <v>900</v>
      </c>
      <c r="C192" s="90" t="s">
        <v>65</v>
      </c>
      <c r="D192" s="74">
        <f t="shared" si="24"/>
        <v>45</v>
      </c>
      <c r="E192" s="91">
        <v>1.1859999999999999</v>
      </c>
      <c r="F192" s="92">
        <v>4.7679999999999999E-4</v>
      </c>
      <c r="G192" s="88">
        <f t="shared" si="15"/>
        <v>1.1864767999999999</v>
      </c>
      <c r="H192" s="77">
        <v>3.56</v>
      </c>
      <c r="I192" s="79" t="s">
        <v>90</v>
      </c>
      <c r="J192" s="98">
        <f t="shared" si="26"/>
        <v>3560000</v>
      </c>
      <c r="K192" s="77">
        <v>155.6</v>
      </c>
      <c r="L192" s="79" t="s">
        <v>12</v>
      </c>
      <c r="M192" s="98">
        <f t="shared" si="19"/>
        <v>155600</v>
      </c>
      <c r="N192" s="77">
        <v>21.65</v>
      </c>
      <c r="O192" s="79" t="s">
        <v>12</v>
      </c>
      <c r="P192" s="98">
        <f t="shared" si="23"/>
        <v>21650</v>
      </c>
    </row>
    <row r="193" spans="2:16">
      <c r="B193" s="89">
        <v>1</v>
      </c>
      <c r="C193" s="93" t="s">
        <v>67</v>
      </c>
      <c r="D193" s="74">
        <f t="shared" ref="D193:D228" si="27">B193*1000/$C$5</f>
        <v>50</v>
      </c>
      <c r="E193" s="91">
        <v>1.0900000000000001</v>
      </c>
      <c r="F193" s="92">
        <v>4.3330000000000002E-4</v>
      </c>
      <c r="G193" s="88">
        <f t="shared" si="15"/>
        <v>1.0904333000000002</v>
      </c>
      <c r="H193" s="77">
        <v>4.29</v>
      </c>
      <c r="I193" s="79" t="s">
        <v>90</v>
      </c>
      <c r="J193" s="98">
        <f t="shared" si="26"/>
        <v>4290000</v>
      </c>
      <c r="K193" s="77">
        <v>186.87</v>
      </c>
      <c r="L193" s="79" t="s">
        <v>12</v>
      </c>
      <c r="M193" s="98">
        <f t="shared" si="19"/>
        <v>186870</v>
      </c>
      <c r="N193" s="77">
        <v>25.89</v>
      </c>
      <c r="O193" s="79" t="s">
        <v>12</v>
      </c>
      <c r="P193" s="98">
        <f t="shared" si="23"/>
        <v>25890</v>
      </c>
    </row>
    <row r="194" spans="2:16">
      <c r="B194" s="89">
        <v>1.1000000000000001</v>
      </c>
      <c r="C194" s="90" t="s">
        <v>67</v>
      </c>
      <c r="D194" s="74">
        <f t="shared" si="27"/>
        <v>55</v>
      </c>
      <c r="E194" s="91">
        <v>1.0109999999999999</v>
      </c>
      <c r="F194" s="92">
        <v>3.9730000000000001E-4</v>
      </c>
      <c r="G194" s="88">
        <f t="shared" si="15"/>
        <v>1.0113972999999998</v>
      </c>
      <c r="H194" s="77">
        <v>5.08</v>
      </c>
      <c r="I194" s="79" t="s">
        <v>90</v>
      </c>
      <c r="J194" s="98">
        <f t="shared" si="26"/>
        <v>5080000</v>
      </c>
      <c r="K194" s="77">
        <v>217.93</v>
      </c>
      <c r="L194" s="79" t="s">
        <v>12</v>
      </c>
      <c r="M194" s="98">
        <f t="shared" si="19"/>
        <v>217930</v>
      </c>
      <c r="N194" s="77">
        <v>30.45</v>
      </c>
      <c r="O194" s="79" t="s">
        <v>12</v>
      </c>
      <c r="P194" s="98">
        <f t="shared" si="23"/>
        <v>30450</v>
      </c>
    </row>
    <row r="195" spans="2:16">
      <c r="B195" s="89">
        <v>1.2</v>
      </c>
      <c r="C195" s="90" t="s">
        <v>67</v>
      </c>
      <c r="D195" s="74">
        <f t="shared" si="27"/>
        <v>60</v>
      </c>
      <c r="E195" s="91">
        <v>0.94340000000000002</v>
      </c>
      <c r="F195" s="92">
        <v>3.6699999999999998E-4</v>
      </c>
      <c r="G195" s="88">
        <f t="shared" si="15"/>
        <v>0.94376700000000002</v>
      </c>
      <c r="H195" s="77">
        <v>5.93</v>
      </c>
      <c r="I195" s="79" t="s">
        <v>90</v>
      </c>
      <c r="J195" s="98">
        <f t="shared" si="26"/>
        <v>5930000</v>
      </c>
      <c r="K195" s="77">
        <v>249.05</v>
      </c>
      <c r="L195" s="79" t="s">
        <v>12</v>
      </c>
      <c r="M195" s="98">
        <f t="shared" si="19"/>
        <v>249050</v>
      </c>
      <c r="N195" s="77">
        <v>35.33</v>
      </c>
      <c r="O195" s="79" t="s">
        <v>12</v>
      </c>
      <c r="P195" s="98">
        <f t="shared" si="23"/>
        <v>35330</v>
      </c>
    </row>
    <row r="196" spans="2:16">
      <c r="B196" s="89">
        <v>1.3</v>
      </c>
      <c r="C196" s="90" t="s">
        <v>67</v>
      </c>
      <c r="D196" s="74">
        <f t="shared" si="27"/>
        <v>65</v>
      </c>
      <c r="E196" s="91">
        <v>0.88580000000000003</v>
      </c>
      <c r="F196" s="92">
        <v>3.412E-4</v>
      </c>
      <c r="G196" s="88">
        <f t="shared" si="15"/>
        <v>0.88614120000000007</v>
      </c>
      <c r="H196" s="77">
        <v>6.84</v>
      </c>
      <c r="I196" s="79" t="s">
        <v>90</v>
      </c>
      <c r="J196" s="98">
        <f t="shared" si="26"/>
        <v>6840000</v>
      </c>
      <c r="K196" s="77">
        <v>280.37</v>
      </c>
      <c r="L196" s="79" t="s">
        <v>12</v>
      </c>
      <c r="M196" s="98">
        <f t="shared" si="19"/>
        <v>280370</v>
      </c>
      <c r="N196" s="77">
        <v>40.520000000000003</v>
      </c>
      <c r="O196" s="79" t="s">
        <v>12</v>
      </c>
      <c r="P196" s="98">
        <f t="shared" si="23"/>
        <v>40520</v>
      </c>
    </row>
    <row r="197" spans="2:16">
      <c r="B197" s="89">
        <v>1.4</v>
      </c>
      <c r="C197" s="90" t="s">
        <v>67</v>
      </c>
      <c r="D197" s="74">
        <f t="shared" si="27"/>
        <v>70</v>
      </c>
      <c r="E197" s="91">
        <v>0.83599999999999997</v>
      </c>
      <c r="F197" s="92">
        <v>3.189E-4</v>
      </c>
      <c r="G197" s="88">
        <f t="shared" si="15"/>
        <v>0.83631889999999998</v>
      </c>
      <c r="H197" s="77">
        <v>7.8</v>
      </c>
      <c r="I197" s="79" t="s">
        <v>90</v>
      </c>
      <c r="J197" s="98">
        <f t="shared" si="26"/>
        <v>7800000</v>
      </c>
      <c r="K197" s="77">
        <v>311.95999999999998</v>
      </c>
      <c r="L197" s="79" t="s">
        <v>12</v>
      </c>
      <c r="M197" s="98">
        <f t="shared" si="19"/>
        <v>311960</v>
      </c>
      <c r="N197" s="77">
        <v>46.02</v>
      </c>
      <c r="O197" s="79" t="s">
        <v>12</v>
      </c>
      <c r="P197" s="98">
        <f t="shared" si="23"/>
        <v>46020</v>
      </c>
    </row>
    <row r="198" spans="2:16">
      <c r="B198" s="89">
        <v>1.5</v>
      </c>
      <c r="C198" s="90" t="s">
        <v>67</v>
      </c>
      <c r="D198" s="74">
        <f t="shared" si="27"/>
        <v>75</v>
      </c>
      <c r="E198" s="91">
        <v>0.79239999999999999</v>
      </c>
      <c r="F198" s="92">
        <v>2.9940000000000001E-4</v>
      </c>
      <c r="G198" s="88">
        <f t="shared" si="15"/>
        <v>0.79269939999999994</v>
      </c>
      <c r="H198" s="77">
        <v>8.82</v>
      </c>
      <c r="I198" s="79" t="s">
        <v>90</v>
      </c>
      <c r="J198" s="98">
        <f t="shared" si="26"/>
        <v>8820000</v>
      </c>
      <c r="K198" s="77">
        <v>343.87</v>
      </c>
      <c r="L198" s="79" t="s">
        <v>12</v>
      </c>
      <c r="M198" s="98">
        <f t="shared" si="19"/>
        <v>343870</v>
      </c>
      <c r="N198" s="77">
        <v>51.8</v>
      </c>
      <c r="O198" s="79" t="s">
        <v>12</v>
      </c>
      <c r="P198" s="98">
        <f t="shared" si="23"/>
        <v>51800</v>
      </c>
    </row>
    <row r="199" spans="2:16">
      <c r="B199" s="89">
        <v>1.6</v>
      </c>
      <c r="C199" s="90" t="s">
        <v>67</v>
      </c>
      <c r="D199" s="74">
        <f t="shared" si="27"/>
        <v>80</v>
      </c>
      <c r="E199" s="91">
        <v>0.75390000000000001</v>
      </c>
      <c r="F199" s="92">
        <v>2.8229999999999998E-4</v>
      </c>
      <c r="G199" s="88">
        <f t="shared" si="15"/>
        <v>0.75418229999999997</v>
      </c>
      <c r="H199" s="77">
        <v>9.9</v>
      </c>
      <c r="I199" s="79" t="s">
        <v>90</v>
      </c>
      <c r="J199" s="98">
        <f t="shared" si="26"/>
        <v>9900000</v>
      </c>
      <c r="K199" s="77">
        <v>376.12</v>
      </c>
      <c r="L199" s="79" t="s">
        <v>12</v>
      </c>
      <c r="M199" s="98">
        <f t="shared" si="19"/>
        <v>376120</v>
      </c>
      <c r="N199" s="77">
        <v>57.87</v>
      </c>
      <c r="O199" s="79" t="s">
        <v>12</v>
      </c>
      <c r="P199" s="98">
        <f t="shared" si="23"/>
        <v>57870</v>
      </c>
    </row>
    <row r="200" spans="2:16">
      <c r="B200" s="89">
        <v>1.7</v>
      </c>
      <c r="C200" s="90" t="s">
        <v>67</v>
      </c>
      <c r="D200" s="74">
        <f t="shared" si="27"/>
        <v>85</v>
      </c>
      <c r="E200" s="91">
        <v>0.71970000000000001</v>
      </c>
      <c r="F200" s="92">
        <v>2.6709999999999999E-4</v>
      </c>
      <c r="G200" s="88">
        <f t="shared" si="15"/>
        <v>0.71996709999999997</v>
      </c>
      <c r="H200" s="77">
        <v>11.02</v>
      </c>
      <c r="I200" s="79" t="s">
        <v>90</v>
      </c>
      <c r="J200" s="98">
        <f t="shared" si="26"/>
        <v>11020000</v>
      </c>
      <c r="K200" s="77">
        <v>408.69</v>
      </c>
      <c r="L200" s="79" t="s">
        <v>12</v>
      </c>
      <c r="M200" s="98">
        <f t="shared" si="19"/>
        <v>408690</v>
      </c>
      <c r="N200" s="77">
        <v>64.209999999999994</v>
      </c>
      <c r="O200" s="79" t="s">
        <v>12</v>
      </c>
      <c r="P200" s="98">
        <f t="shared" si="23"/>
        <v>64209.999999999993</v>
      </c>
    </row>
    <row r="201" spans="2:16">
      <c r="B201" s="89">
        <v>1.8</v>
      </c>
      <c r="C201" s="90" t="s">
        <v>67</v>
      </c>
      <c r="D201" s="74">
        <f t="shared" si="27"/>
        <v>90</v>
      </c>
      <c r="E201" s="91">
        <v>0.68899999999999995</v>
      </c>
      <c r="F201" s="92">
        <v>2.5349999999999998E-4</v>
      </c>
      <c r="G201" s="88">
        <f t="shared" si="15"/>
        <v>0.68925349999999996</v>
      </c>
      <c r="H201" s="77">
        <v>12.2</v>
      </c>
      <c r="I201" s="79" t="s">
        <v>90</v>
      </c>
      <c r="J201" s="98">
        <f t="shared" si="26"/>
        <v>12200000</v>
      </c>
      <c r="K201" s="77">
        <v>441.6</v>
      </c>
      <c r="L201" s="79" t="s">
        <v>12</v>
      </c>
      <c r="M201" s="98">
        <f t="shared" si="19"/>
        <v>441600</v>
      </c>
      <c r="N201" s="77">
        <v>70.83</v>
      </c>
      <c r="O201" s="79" t="s">
        <v>12</v>
      </c>
      <c r="P201" s="98">
        <f t="shared" si="23"/>
        <v>70830</v>
      </c>
    </row>
    <row r="202" spans="2:16">
      <c r="B202" s="89">
        <v>2</v>
      </c>
      <c r="C202" s="90" t="s">
        <v>67</v>
      </c>
      <c r="D202" s="74">
        <f t="shared" si="27"/>
        <v>100</v>
      </c>
      <c r="E202" s="91">
        <v>0.63639999999999997</v>
      </c>
      <c r="F202" s="92">
        <v>2.3020000000000001E-4</v>
      </c>
      <c r="G202" s="88">
        <f t="shared" si="15"/>
        <v>0.63663019999999992</v>
      </c>
      <c r="H202" s="77">
        <v>14.71</v>
      </c>
      <c r="I202" s="79" t="s">
        <v>90</v>
      </c>
      <c r="J202" s="98">
        <f t="shared" si="26"/>
        <v>14710000</v>
      </c>
      <c r="K202" s="77">
        <v>566.79</v>
      </c>
      <c r="L202" s="79" t="s">
        <v>12</v>
      </c>
      <c r="M202" s="98">
        <f t="shared" si="19"/>
        <v>566790</v>
      </c>
      <c r="N202" s="77">
        <v>84.84</v>
      </c>
      <c r="O202" s="79" t="s">
        <v>12</v>
      </c>
      <c r="P202" s="98">
        <f t="shared" si="23"/>
        <v>84840</v>
      </c>
    </row>
    <row r="203" spans="2:16">
      <c r="B203" s="89">
        <v>2.25</v>
      </c>
      <c r="C203" s="90" t="s">
        <v>67</v>
      </c>
      <c r="D203" s="74">
        <f t="shared" si="27"/>
        <v>112.5</v>
      </c>
      <c r="E203" s="91">
        <v>0.58320000000000005</v>
      </c>
      <c r="F203" s="92">
        <v>2.0670000000000001E-4</v>
      </c>
      <c r="G203" s="88">
        <f t="shared" si="15"/>
        <v>0.58340670000000006</v>
      </c>
      <c r="H203" s="77">
        <v>18.12</v>
      </c>
      <c r="I203" s="79" t="s">
        <v>90</v>
      </c>
      <c r="J203" s="98">
        <f t="shared" si="26"/>
        <v>18120000</v>
      </c>
      <c r="K203" s="77">
        <v>744.46</v>
      </c>
      <c r="L203" s="79" t="s">
        <v>12</v>
      </c>
      <c r="M203" s="98">
        <f t="shared" si="19"/>
        <v>744460</v>
      </c>
      <c r="N203" s="77">
        <v>103.75</v>
      </c>
      <c r="O203" s="79" t="s">
        <v>12</v>
      </c>
      <c r="P203" s="98">
        <f t="shared" si="23"/>
        <v>103750</v>
      </c>
    </row>
    <row r="204" spans="2:16">
      <c r="B204" s="89">
        <v>2.5</v>
      </c>
      <c r="C204" s="90" t="s">
        <v>67</v>
      </c>
      <c r="D204" s="74">
        <f t="shared" si="27"/>
        <v>125</v>
      </c>
      <c r="E204" s="91">
        <v>0.54010000000000002</v>
      </c>
      <c r="F204" s="92">
        <v>1.8770000000000001E-4</v>
      </c>
      <c r="G204" s="88">
        <f t="shared" si="15"/>
        <v>0.54028770000000004</v>
      </c>
      <c r="H204" s="77">
        <v>21.81</v>
      </c>
      <c r="I204" s="79" t="s">
        <v>90</v>
      </c>
      <c r="J204" s="98">
        <f t="shared" si="26"/>
        <v>21810000</v>
      </c>
      <c r="K204" s="77">
        <v>910.37</v>
      </c>
      <c r="L204" s="79" t="s">
        <v>12</v>
      </c>
      <c r="M204" s="98">
        <f t="shared" si="19"/>
        <v>910370</v>
      </c>
      <c r="N204" s="77">
        <v>124.12</v>
      </c>
      <c r="O204" s="79" t="s">
        <v>12</v>
      </c>
      <c r="P204" s="98">
        <f t="shared" si="23"/>
        <v>124120</v>
      </c>
    </row>
    <row r="205" spans="2:16">
      <c r="B205" s="89">
        <v>2.75</v>
      </c>
      <c r="C205" s="90" t="s">
        <v>67</v>
      </c>
      <c r="D205" s="74">
        <f t="shared" si="27"/>
        <v>137.5</v>
      </c>
      <c r="E205" s="91">
        <v>0.50439999999999996</v>
      </c>
      <c r="F205" s="92">
        <v>1.7200000000000001E-4</v>
      </c>
      <c r="G205" s="88">
        <f t="shared" si="15"/>
        <v>0.50457199999999991</v>
      </c>
      <c r="H205" s="77">
        <v>25.79</v>
      </c>
      <c r="I205" s="79" t="s">
        <v>90</v>
      </c>
      <c r="J205" s="98">
        <f t="shared" si="26"/>
        <v>25790000</v>
      </c>
      <c r="K205" s="77">
        <v>1.07</v>
      </c>
      <c r="L205" s="78" t="s">
        <v>90</v>
      </c>
      <c r="M205" s="98">
        <f t="shared" ref="M205:M209" si="28">K205*1000000</f>
        <v>1070000</v>
      </c>
      <c r="N205" s="77">
        <v>145.85</v>
      </c>
      <c r="O205" s="79" t="s">
        <v>12</v>
      </c>
      <c r="P205" s="98">
        <f t="shared" si="23"/>
        <v>145850</v>
      </c>
    </row>
    <row r="206" spans="2:16">
      <c r="B206" s="89">
        <v>3</v>
      </c>
      <c r="C206" s="90" t="s">
        <v>67</v>
      </c>
      <c r="D206" s="74">
        <f t="shared" si="27"/>
        <v>150</v>
      </c>
      <c r="E206" s="91">
        <v>0.47449999999999998</v>
      </c>
      <c r="F206" s="92">
        <v>1.5880000000000001E-4</v>
      </c>
      <c r="G206" s="88">
        <f t="shared" si="15"/>
        <v>0.47465879999999999</v>
      </c>
      <c r="H206" s="77">
        <v>30.03</v>
      </c>
      <c r="I206" s="79" t="s">
        <v>90</v>
      </c>
      <c r="J206" s="98">
        <f t="shared" si="26"/>
        <v>30030000</v>
      </c>
      <c r="K206" s="77">
        <v>1.23</v>
      </c>
      <c r="L206" s="79" t="s">
        <v>90</v>
      </c>
      <c r="M206" s="98">
        <f t="shared" si="28"/>
        <v>1230000</v>
      </c>
      <c r="N206" s="77">
        <v>168.87</v>
      </c>
      <c r="O206" s="79" t="s">
        <v>12</v>
      </c>
      <c r="P206" s="98">
        <f t="shared" si="23"/>
        <v>168870</v>
      </c>
    </row>
    <row r="207" spans="2:16">
      <c r="B207" s="89">
        <v>3.25</v>
      </c>
      <c r="C207" s="90" t="s">
        <v>67</v>
      </c>
      <c r="D207" s="74">
        <f t="shared" si="27"/>
        <v>162.5</v>
      </c>
      <c r="E207" s="91">
        <v>0.44900000000000001</v>
      </c>
      <c r="F207" s="92">
        <v>1.4750000000000001E-4</v>
      </c>
      <c r="G207" s="88">
        <f t="shared" si="15"/>
        <v>0.44914750000000003</v>
      </c>
      <c r="H207" s="77">
        <v>34.53</v>
      </c>
      <c r="I207" s="79" t="s">
        <v>90</v>
      </c>
      <c r="J207" s="98">
        <f t="shared" si="26"/>
        <v>34530000</v>
      </c>
      <c r="K207" s="77">
        <v>1.38</v>
      </c>
      <c r="L207" s="79" t="s">
        <v>90</v>
      </c>
      <c r="M207" s="98">
        <f t="shared" si="28"/>
        <v>1380000</v>
      </c>
      <c r="N207" s="77">
        <v>193.09</v>
      </c>
      <c r="O207" s="79" t="s">
        <v>12</v>
      </c>
      <c r="P207" s="98">
        <f t="shared" si="23"/>
        <v>193090</v>
      </c>
    </row>
    <row r="208" spans="2:16">
      <c r="B208" s="89">
        <v>3.5</v>
      </c>
      <c r="C208" s="90" t="s">
        <v>67</v>
      </c>
      <c r="D208" s="74">
        <f t="shared" si="27"/>
        <v>175</v>
      </c>
      <c r="E208" s="91">
        <v>0.42699999999999999</v>
      </c>
      <c r="F208" s="92">
        <v>1.3779999999999999E-4</v>
      </c>
      <c r="G208" s="88">
        <f t="shared" si="15"/>
        <v>0.42713780000000001</v>
      </c>
      <c r="H208" s="77">
        <v>39.270000000000003</v>
      </c>
      <c r="I208" s="79" t="s">
        <v>90</v>
      </c>
      <c r="J208" s="98">
        <f t="shared" si="26"/>
        <v>39270000</v>
      </c>
      <c r="K208" s="77">
        <v>1.54</v>
      </c>
      <c r="L208" s="79" t="s">
        <v>90</v>
      </c>
      <c r="M208" s="98">
        <f t="shared" si="28"/>
        <v>1540000</v>
      </c>
      <c r="N208" s="77">
        <v>218.44</v>
      </c>
      <c r="O208" s="79" t="s">
        <v>12</v>
      </c>
      <c r="P208" s="98">
        <f t="shared" si="23"/>
        <v>218440</v>
      </c>
    </row>
    <row r="209" spans="2:16">
      <c r="B209" s="89">
        <v>3.75</v>
      </c>
      <c r="C209" s="90" t="s">
        <v>67</v>
      </c>
      <c r="D209" s="74">
        <f t="shared" si="27"/>
        <v>187.5</v>
      </c>
      <c r="E209" s="91">
        <v>0.40789999999999998</v>
      </c>
      <c r="F209" s="92">
        <v>1.294E-4</v>
      </c>
      <c r="G209" s="88">
        <f t="shared" si="15"/>
        <v>0.40802939999999999</v>
      </c>
      <c r="H209" s="77">
        <v>44.24</v>
      </c>
      <c r="I209" s="79" t="s">
        <v>90</v>
      </c>
      <c r="J209" s="98">
        <f t="shared" si="26"/>
        <v>44240000</v>
      </c>
      <c r="K209" s="77">
        <v>1.69</v>
      </c>
      <c r="L209" s="79" t="s">
        <v>90</v>
      </c>
      <c r="M209" s="98">
        <f t="shared" si="28"/>
        <v>1690000</v>
      </c>
      <c r="N209" s="77">
        <v>244.87</v>
      </c>
      <c r="O209" s="79" t="s">
        <v>12</v>
      </c>
      <c r="P209" s="98">
        <f t="shared" si="23"/>
        <v>244870</v>
      </c>
    </row>
    <row r="210" spans="2:16">
      <c r="B210" s="89">
        <v>4</v>
      </c>
      <c r="C210" s="90" t="s">
        <v>67</v>
      </c>
      <c r="D210" s="74">
        <f t="shared" si="27"/>
        <v>200</v>
      </c>
      <c r="E210" s="91">
        <v>0.39100000000000001</v>
      </c>
      <c r="F210" s="92">
        <v>1.219E-4</v>
      </c>
      <c r="G210" s="88">
        <f t="shared" si="15"/>
        <v>0.39112190000000002</v>
      </c>
      <c r="H210" s="77">
        <v>49.43</v>
      </c>
      <c r="I210" s="79" t="s">
        <v>90</v>
      </c>
      <c r="J210" s="98">
        <f t="shared" si="26"/>
        <v>49430000</v>
      </c>
      <c r="K210" s="77">
        <v>1.85</v>
      </c>
      <c r="L210" s="79" t="s">
        <v>90</v>
      </c>
      <c r="M210" s="98">
        <f>K210*1000000</f>
        <v>1850000</v>
      </c>
      <c r="N210" s="77">
        <v>272.29000000000002</v>
      </c>
      <c r="O210" s="79" t="s">
        <v>12</v>
      </c>
      <c r="P210" s="98">
        <f t="shared" si="23"/>
        <v>272290</v>
      </c>
    </row>
    <row r="211" spans="2:16">
      <c r="B211" s="89">
        <v>4.5</v>
      </c>
      <c r="C211" s="90" t="s">
        <v>67</v>
      </c>
      <c r="D211" s="74">
        <f t="shared" si="27"/>
        <v>225</v>
      </c>
      <c r="E211" s="91">
        <v>0.36280000000000001</v>
      </c>
      <c r="F211" s="92">
        <v>1.094E-4</v>
      </c>
      <c r="G211" s="88">
        <f t="shared" si="15"/>
        <v>0.36290939999999999</v>
      </c>
      <c r="H211" s="77">
        <v>60.45</v>
      </c>
      <c r="I211" s="79" t="s">
        <v>90</v>
      </c>
      <c r="J211" s="98">
        <f t="shared" si="26"/>
        <v>60450000</v>
      </c>
      <c r="K211" s="77">
        <v>2.42</v>
      </c>
      <c r="L211" s="79" t="s">
        <v>90</v>
      </c>
      <c r="M211" s="98">
        <f t="shared" ref="M211:M228" si="29">K211*1000000</f>
        <v>2420000</v>
      </c>
      <c r="N211" s="77">
        <v>329.95</v>
      </c>
      <c r="O211" s="79" t="s">
        <v>12</v>
      </c>
      <c r="P211" s="98">
        <f t="shared" si="23"/>
        <v>329950</v>
      </c>
    </row>
    <row r="212" spans="2:16">
      <c r="B212" s="89">
        <v>5</v>
      </c>
      <c r="C212" s="90" t="s">
        <v>67</v>
      </c>
      <c r="D212" s="74">
        <f t="shared" si="27"/>
        <v>250</v>
      </c>
      <c r="E212" s="91">
        <v>0.3402</v>
      </c>
      <c r="F212" s="92">
        <v>9.9279999999999998E-5</v>
      </c>
      <c r="G212" s="88">
        <f t="shared" si="15"/>
        <v>0.34029927999999998</v>
      </c>
      <c r="H212" s="77">
        <v>72.27</v>
      </c>
      <c r="I212" s="79" t="s">
        <v>90</v>
      </c>
      <c r="J212" s="98">
        <f t="shared" si="26"/>
        <v>72270000</v>
      </c>
      <c r="K212" s="77">
        <v>2.94</v>
      </c>
      <c r="L212" s="79" t="s">
        <v>90</v>
      </c>
      <c r="M212" s="98">
        <f t="shared" si="29"/>
        <v>2940000</v>
      </c>
      <c r="N212" s="77">
        <v>390.98</v>
      </c>
      <c r="O212" s="79" t="s">
        <v>12</v>
      </c>
      <c r="P212" s="98">
        <f t="shared" si="23"/>
        <v>390980</v>
      </c>
    </row>
    <row r="213" spans="2:16">
      <c r="B213" s="89">
        <v>5.5</v>
      </c>
      <c r="C213" s="90" t="s">
        <v>67</v>
      </c>
      <c r="D213" s="74">
        <f t="shared" si="27"/>
        <v>275</v>
      </c>
      <c r="E213" s="91">
        <v>0.3216</v>
      </c>
      <c r="F213" s="92">
        <v>9.0929999999999998E-5</v>
      </c>
      <c r="G213" s="88">
        <f t="shared" ref="G213:G228" si="30">E213+F213</f>
        <v>0.32169092999999999</v>
      </c>
      <c r="H213" s="77">
        <v>84.82</v>
      </c>
      <c r="I213" s="79" t="s">
        <v>90</v>
      </c>
      <c r="J213" s="98">
        <f t="shared" si="26"/>
        <v>84820000</v>
      </c>
      <c r="K213" s="77">
        <v>3.44</v>
      </c>
      <c r="L213" s="79" t="s">
        <v>90</v>
      </c>
      <c r="M213" s="98">
        <f t="shared" si="29"/>
        <v>3440000</v>
      </c>
      <c r="N213" s="77">
        <v>455.01</v>
      </c>
      <c r="O213" s="79" t="s">
        <v>12</v>
      </c>
      <c r="P213" s="98">
        <f t="shared" si="23"/>
        <v>455010</v>
      </c>
    </row>
    <row r="214" spans="2:16">
      <c r="B214" s="89">
        <v>6</v>
      </c>
      <c r="C214" s="90" t="s">
        <v>67</v>
      </c>
      <c r="D214" s="74">
        <f t="shared" si="27"/>
        <v>300</v>
      </c>
      <c r="E214" s="91">
        <v>0.30599999999999999</v>
      </c>
      <c r="F214" s="92">
        <v>8.3919999999999996E-5</v>
      </c>
      <c r="G214" s="88">
        <f t="shared" si="30"/>
        <v>0.30608392000000001</v>
      </c>
      <c r="H214" s="77">
        <v>98.05</v>
      </c>
      <c r="I214" s="79" t="s">
        <v>90</v>
      </c>
      <c r="J214" s="98">
        <f t="shared" si="26"/>
        <v>98050000</v>
      </c>
      <c r="K214" s="77">
        <v>3.91</v>
      </c>
      <c r="L214" s="79" t="s">
        <v>90</v>
      </c>
      <c r="M214" s="98">
        <f t="shared" si="29"/>
        <v>3910000</v>
      </c>
      <c r="N214" s="77">
        <v>521.67999999999995</v>
      </c>
      <c r="O214" s="79" t="s">
        <v>12</v>
      </c>
      <c r="P214" s="98">
        <f t="shared" si="23"/>
        <v>521679.99999999994</v>
      </c>
    </row>
    <row r="215" spans="2:16">
      <c r="B215" s="89">
        <v>6.5</v>
      </c>
      <c r="C215" s="90" t="s">
        <v>67</v>
      </c>
      <c r="D215" s="74">
        <f t="shared" si="27"/>
        <v>325</v>
      </c>
      <c r="E215" s="91">
        <v>0.29289999999999999</v>
      </c>
      <c r="F215" s="92">
        <v>7.7949999999999997E-5</v>
      </c>
      <c r="G215" s="88">
        <f t="shared" si="30"/>
        <v>0.29297794999999999</v>
      </c>
      <c r="H215" s="77">
        <v>111.91</v>
      </c>
      <c r="I215" s="79" t="s">
        <v>90</v>
      </c>
      <c r="J215" s="98">
        <f t="shared" si="26"/>
        <v>111910000</v>
      </c>
      <c r="K215" s="77">
        <v>4.38</v>
      </c>
      <c r="L215" s="79" t="s">
        <v>90</v>
      </c>
      <c r="M215" s="98">
        <f t="shared" si="29"/>
        <v>4380000</v>
      </c>
      <c r="N215" s="77">
        <v>590.71</v>
      </c>
      <c r="O215" s="79" t="s">
        <v>12</v>
      </c>
      <c r="P215" s="98">
        <f t="shared" si="23"/>
        <v>590710</v>
      </c>
    </row>
    <row r="216" spans="2:16">
      <c r="B216" s="89">
        <v>7</v>
      </c>
      <c r="C216" s="90" t="s">
        <v>67</v>
      </c>
      <c r="D216" s="74">
        <f t="shared" si="27"/>
        <v>350</v>
      </c>
      <c r="E216" s="91">
        <v>0.28160000000000002</v>
      </c>
      <c r="F216" s="92">
        <v>7.2789999999999999E-5</v>
      </c>
      <c r="G216" s="88">
        <f t="shared" si="30"/>
        <v>0.28167279000000001</v>
      </c>
      <c r="H216" s="77">
        <v>126.36</v>
      </c>
      <c r="I216" s="79" t="s">
        <v>90</v>
      </c>
      <c r="J216" s="98">
        <f t="shared" si="26"/>
        <v>126360000</v>
      </c>
      <c r="K216" s="77">
        <v>4.83</v>
      </c>
      <c r="L216" s="79" t="s">
        <v>90</v>
      </c>
      <c r="M216" s="98">
        <f t="shared" si="29"/>
        <v>4830000</v>
      </c>
      <c r="N216" s="77">
        <v>661.84</v>
      </c>
      <c r="O216" s="79" t="s">
        <v>12</v>
      </c>
      <c r="P216" s="98">
        <f t="shared" si="23"/>
        <v>661840</v>
      </c>
    </row>
    <row r="217" spans="2:16">
      <c r="B217" s="89">
        <v>8</v>
      </c>
      <c r="C217" s="90" t="s">
        <v>67</v>
      </c>
      <c r="D217" s="74">
        <f t="shared" si="27"/>
        <v>400</v>
      </c>
      <c r="E217" s="91">
        <v>0.26340000000000002</v>
      </c>
      <c r="F217" s="92">
        <v>6.4350000000000006E-5</v>
      </c>
      <c r="G217" s="88">
        <f t="shared" si="30"/>
        <v>0.26346435000000001</v>
      </c>
      <c r="H217" s="77">
        <v>156.83000000000001</v>
      </c>
      <c r="I217" s="79" t="s">
        <v>90</v>
      </c>
      <c r="J217" s="98">
        <f t="shared" si="26"/>
        <v>156830000</v>
      </c>
      <c r="K217" s="77">
        <v>6.48</v>
      </c>
      <c r="L217" s="79" t="s">
        <v>90</v>
      </c>
      <c r="M217" s="98">
        <f t="shared" si="29"/>
        <v>6480000</v>
      </c>
      <c r="N217" s="77">
        <v>809.46</v>
      </c>
      <c r="O217" s="79" t="s">
        <v>12</v>
      </c>
      <c r="P217" s="98">
        <f t="shared" si="23"/>
        <v>809460</v>
      </c>
    </row>
    <row r="218" spans="2:16">
      <c r="B218" s="89">
        <v>9</v>
      </c>
      <c r="C218" s="90" t="s">
        <v>67</v>
      </c>
      <c r="D218" s="74">
        <f t="shared" si="27"/>
        <v>450</v>
      </c>
      <c r="E218" s="91">
        <v>0.24940000000000001</v>
      </c>
      <c r="F218" s="92">
        <v>5.7710000000000001E-5</v>
      </c>
      <c r="G218" s="88">
        <f t="shared" si="30"/>
        <v>0.24945771</v>
      </c>
      <c r="H218" s="77">
        <v>189.22</v>
      </c>
      <c r="I218" s="79" t="s">
        <v>90</v>
      </c>
      <c r="J218" s="98">
        <f t="shared" si="26"/>
        <v>189220000</v>
      </c>
      <c r="K218" s="77">
        <v>7.94</v>
      </c>
      <c r="L218" s="79" t="s">
        <v>90</v>
      </c>
      <c r="M218" s="98">
        <f t="shared" si="29"/>
        <v>7940000</v>
      </c>
      <c r="N218" s="77">
        <v>962.91</v>
      </c>
      <c r="O218" s="79" t="s">
        <v>12</v>
      </c>
      <c r="P218" s="98">
        <f t="shared" si="23"/>
        <v>962910</v>
      </c>
    </row>
    <row r="219" spans="2:16">
      <c r="B219" s="89">
        <v>10</v>
      </c>
      <c r="C219" s="90" t="s">
        <v>67</v>
      </c>
      <c r="D219" s="74">
        <f t="shared" si="27"/>
        <v>500</v>
      </c>
      <c r="E219" s="91">
        <v>0.2382</v>
      </c>
      <c r="F219" s="92">
        <v>5.2349999999999999E-5</v>
      </c>
      <c r="G219" s="88">
        <f t="shared" si="30"/>
        <v>0.23825235</v>
      </c>
      <c r="H219" s="77">
        <v>223.28</v>
      </c>
      <c r="I219" s="79" t="s">
        <v>90</v>
      </c>
      <c r="J219" s="98">
        <f t="shared" si="26"/>
        <v>223280000</v>
      </c>
      <c r="K219" s="77">
        <v>9.2899999999999991</v>
      </c>
      <c r="L219" s="79" t="s">
        <v>90</v>
      </c>
      <c r="M219" s="98">
        <f t="shared" si="29"/>
        <v>9290000</v>
      </c>
      <c r="N219" s="77">
        <v>1.1200000000000001</v>
      </c>
      <c r="O219" s="78" t="s">
        <v>90</v>
      </c>
      <c r="P219" s="98">
        <f t="shared" ref="P219:P227" si="31">N219*1000000</f>
        <v>1120000</v>
      </c>
    </row>
    <row r="220" spans="2:16">
      <c r="B220" s="89">
        <v>11</v>
      </c>
      <c r="C220" s="90" t="s">
        <v>67</v>
      </c>
      <c r="D220" s="74">
        <f t="shared" si="27"/>
        <v>550</v>
      </c>
      <c r="E220" s="91">
        <v>0.2293</v>
      </c>
      <c r="F220" s="92">
        <v>4.7929999999999997E-5</v>
      </c>
      <c r="G220" s="88">
        <f t="shared" si="30"/>
        <v>0.22934793000000001</v>
      </c>
      <c r="H220" s="77">
        <v>258.79000000000002</v>
      </c>
      <c r="I220" s="79" t="s">
        <v>90</v>
      </c>
      <c r="J220" s="98">
        <f t="shared" si="26"/>
        <v>258790000.00000003</v>
      </c>
      <c r="K220" s="77">
        <v>10.56</v>
      </c>
      <c r="L220" s="79" t="s">
        <v>90</v>
      </c>
      <c r="M220" s="98">
        <f t="shared" si="29"/>
        <v>10560000</v>
      </c>
      <c r="N220" s="77">
        <v>1.28</v>
      </c>
      <c r="O220" s="79" t="s">
        <v>90</v>
      </c>
      <c r="P220" s="98">
        <f t="shared" si="31"/>
        <v>1280000</v>
      </c>
    </row>
    <row r="221" spans="2:16">
      <c r="B221" s="89">
        <v>12</v>
      </c>
      <c r="C221" s="90" t="s">
        <v>67</v>
      </c>
      <c r="D221" s="74">
        <f t="shared" si="27"/>
        <v>600</v>
      </c>
      <c r="E221" s="91">
        <v>0.22189999999999999</v>
      </c>
      <c r="F221" s="92">
        <v>4.422E-5</v>
      </c>
      <c r="G221" s="88">
        <f t="shared" si="30"/>
        <v>0.22194422</v>
      </c>
      <c r="H221" s="77">
        <v>295.58999999999997</v>
      </c>
      <c r="I221" s="79" t="s">
        <v>90</v>
      </c>
      <c r="J221" s="98">
        <f t="shared" si="26"/>
        <v>295590000</v>
      </c>
      <c r="K221" s="77">
        <v>11.78</v>
      </c>
      <c r="L221" s="79" t="s">
        <v>90</v>
      </c>
      <c r="M221" s="98">
        <f t="shared" si="29"/>
        <v>11780000</v>
      </c>
      <c r="N221" s="77">
        <v>1.45</v>
      </c>
      <c r="O221" s="79" t="s">
        <v>90</v>
      </c>
      <c r="P221" s="98">
        <f t="shared" si="31"/>
        <v>1450000</v>
      </c>
    </row>
    <row r="222" spans="2:16">
      <c r="B222" s="89">
        <v>13</v>
      </c>
      <c r="C222" s="90" t="s">
        <v>67</v>
      </c>
      <c r="D222" s="74">
        <f t="shared" si="27"/>
        <v>650</v>
      </c>
      <c r="E222" s="91">
        <v>0.21579999999999999</v>
      </c>
      <c r="F222" s="92">
        <v>4.1060000000000003E-5</v>
      </c>
      <c r="G222" s="88">
        <f t="shared" si="30"/>
        <v>0.21584106</v>
      </c>
      <c r="H222" s="77">
        <v>333.53</v>
      </c>
      <c r="I222" s="79" t="s">
        <v>90</v>
      </c>
      <c r="J222" s="98">
        <f t="shared" si="26"/>
        <v>333530000</v>
      </c>
      <c r="K222" s="77">
        <v>12.95</v>
      </c>
      <c r="L222" s="79" t="s">
        <v>90</v>
      </c>
      <c r="M222" s="98">
        <f t="shared" si="29"/>
        <v>12950000</v>
      </c>
      <c r="N222" s="77">
        <v>1.61</v>
      </c>
      <c r="O222" s="79" t="s">
        <v>90</v>
      </c>
      <c r="P222" s="98">
        <f t="shared" si="31"/>
        <v>1610000</v>
      </c>
    </row>
    <row r="223" spans="2:16">
      <c r="B223" s="89">
        <v>14</v>
      </c>
      <c r="C223" s="90" t="s">
        <v>67</v>
      </c>
      <c r="D223" s="74">
        <f t="shared" si="27"/>
        <v>700</v>
      </c>
      <c r="E223" s="91">
        <v>0.21060000000000001</v>
      </c>
      <c r="F223" s="92">
        <v>3.8340000000000002E-5</v>
      </c>
      <c r="G223" s="88">
        <f t="shared" si="30"/>
        <v>0.21063834000000001</v>
      </c>
      <c r="H223" s="77">
        <v>372.46</v>
      </c>
      <c r="I223" s="79" t="s">
        <v>90</v>
      </c>
      <c r="J223" s="98">
        <f t="shared" si="26"/>
        <v>372460000</v>
      </c>
      <c r="K223" s="77">
        <v>14.07</v>
      </c>
      <c r="L223" s="79" t="s">
        <v>90</v>
      </c>
      <c r="M223" s="98">
        <f t="shared" si="29"/>
        <v>14070000</v>
      </c>
      <c r="N223" s="77">
        <v>1.78</v>
      </c>
      <c r="O223" s="79" t="s">
        <v>90</v>
      </c>
      <c r="P223" s="98">
        <f t="shared" si="31"/>
        <v>1780000</v>
      </c>
    </row>
    <row r="224" spans="2:16">
      <c r="B224" s="89">
        <v>15</v>
      </c>
      <c r="C224" s="90" t="s">
        <v>67</v>
      </c>
      <c r="D224" s="74">
        <f t="shared" si="27"/>
        <v>750</v>
      </c>
      <c r="E224" s="91">
        <v>0.20630000000000001</v>
      </c>
      <c r="F224" s="92">
        <v>3.5960000000000001E-5</v>
      </c>
      <c r="G224" s="88">
        <f t="shared" si="30"/>
        <v>0.20633596000000001</v>
      </c>
      <c r="H224" s="77">
        <v>412.28</v>
      </c>
      <c r="I224" s="79" t="s">
        <v>90</v>
      </c>
      <c r="J224" s="98">
        <f t="shared" si="26"/>
        <v>412280000</v>
      </c>
      <c r="K224" s="77">
        <v>15.16</v>
      </c>
      <c r="L224" s="79" t="s">
        <v>90</v>
      </c>
      <c r="M224" s="98">
        <f t="shared" si="29"/>
        <v>15160000</v>
      </c>
      <c r="N224" s="77">
        <v>1.95</v>
      </c>
      <c r="O224" s="79" t="s">
        <v>90</v>
      </c>
      <c r="P224" s="98">
        <f t="shared" si="31"/>
        <v>1950000</v>
      </c>
    </row>
    <row r="225" spans="1:16">
      <c r="B225" s="89">
        <v>16</v>
      </c>
      <c r="C225" s="90" t="s">
        <v>67</v>
      </c>
      <c r="D225" s="74">
        <f t="shared" si="27"/>
        <v>800</v>
      </c>
      <c r="E225" s="91">
        <v>0.20250000000000001</v>
      </c>
      <c r="F225" s="92">
        <v>3.3869999999999999E-5</v>
      </c>
      <c r="G225" s="88">
        <f t="shared" si="30"/>
        <v>0.20253387</v>
      </c>
      <c r="H225" s="77">
        <v>452.89</v>
      </c>
      <c r="I225" s="79" t="s">
        <v>90</v>
      </c>
      <c r="J225" s="98">
        <f t="shared" si="26"/>
        <v>452890000</v>
      </c>
      <c r="K225" s="77">
        <v>16.21</v>
      </c>
      <c r="L225" s="79" t="s">
        <v>90</v>
      </c>
      <c r="M225" s="98">
        <f t="shared" si="29"/>
        <v>16210000</v>
      </c>
      <c r="N225" s="77">
        <v>2.11</v>
      </c>
      <c r="O225" s="79" t="s">
        <v>90</v>
      </c>
      <c r="P225" s="98">
        <f t="shared" si="31"/>
        <v>2110000</v>
      </c>
    </row>
    <row r="226" spans="1:16">
      <c r="B226" s="89">
        <v>17</v>
      </c>
      <c r="C226" s="90" t="s">
        <v>67</v>
      </c>
      <c r="D226" s="74">
        <f t="shared" si="27"/>
        <v>850</v>
      </c>
      <c r="E226" s="91">
        <v>0.1993</v>
      </c>
      <c r="F226" s="92">
        <v>3.2020000000000002E-5</v>
      </c>
      <c r="G226" s="88">
        <f t="shared" si="30"/>
        <v>0.19933202</v>
      </c>
      <c r="H226" s="77">
        <v>494.2</v>
      </c>
      <c r="I226" s="79" t="s">
        <v>90</v>
      </c>
      <c r="J226" s="98">
        <f t="shared" si="26"/>
        <v>494200000</v>
      </c>
      <c r="K226" s="77">
        <v>17.239999999999998</v>
      </c>
      <c r="L226" s="79" t="s">
        <v>90</v>
      </c>
      <c r="M226" s="98">
        <f t="shared" si="29"/>
        <v>17240000</v>
      </c>
      <c r="N226" s="77">
        <v>2.2799999999999998</v>
      </c>
      <c r="O226" s="79" t="s">
        <v>90</v>
      </c>
      <c r="P226" s="98">
        <f t="shared" si="31"/>
        <v>2280000</v>
      </c>
    </row>
    <row r="227" spans="1:16">
      <c r="B227" s="89">
        <v>18</v>
      </c>
      <c r="C227" s="90" t="s">
        <v>67</v>
      </c>
      <c r="D227" s="74">
        <f t="shared" si="27"/>
        <v>900</v>
      </c>
      <c r="E227" s="91">
        <v>0.19650000000000001</v>
      </c>
      <c r="F227" s="92">
        <v>3.0360000000000001E-5</v>
      </c>
      <c r="G227" s="88">
        <f t="shared" si="30"/>
        <v>0.19653036000000002</v>
      </c>
      <c r="H227" s="77">
        <v>536.13</v>
      </c>
      <c r="I227" s="79" t="s">
        <v>90</v>
      </c>
      <c r="J227" s="98">
        <f t="shared" si="26"/>
        <v>536130000</v>
      </c>
      <c r="K227" s="77">
        <v>18.23</v>
      </c>
      <c r="L227" s="79" t="s">
        <v>90</v>
      </c>
      <c r="M227" s="98">
        <f t="shared" si="29"/>
        <v>18230000</v>
      </c>
      <c r="N227" s="77">
        <v>2.4500000000000002</v>
      </c>
      <c r="O227" s="79" t="s">
        <v>90</v>
      </c>
      <c r="P227" s="98">
        <f t="shared" si="31"/>
        <v>2450000</v>
      </c>
    </row>
    <row r="228" spans="1:16">
      <c r="A228" s="4">
        <v>228</v>
      </c>
      <c r="B228" s="89">
        <v>20</v>
      </c>
      <c r="C228" s="90" t="s">
        <v>67</v>
      </c>
      <c r="D228" s="74">
        <f t="shared" si="27"/>
        <v>1000</v>
      </c>
      <c r="E228" s="91">
        <v>0.192</v>
      </c>
      <c r="F228" s="92">
        <v>2.7529999999999999E-5</v>
      </c>
      <c r="G228" s="88">
        <f t="shared" si="30"/>
        <v>0.19202753</v>
      </c>
      <c r="H228" s="77">
        <v>621.58000000000004</v>
      </c>
      <c r="I228" s="79" t="s">
        <v>90</v>
      </c>
      <c r="J228" s="98">
        <f t="shared" si="26"/>
        <v>621580000</v>
      </c>
      <c r="K228" s="77">
        <v>21.88</v>
      </c>
      <c r="L228" s="79" t="s">
        <v>90</v>
      </c>
      <c r="M228" s="98">
        <f t="shared" si="29"/>
        <v>21880000</v>
      </c>
      <c r="N228" s="77">
        <v>2.78</v>
      </c>
      <c r="O228" s="79" t="s">
        <v>90</v>
      </c>
      <c r="P228" s="98">
        <f t="shared" ref="P228" si="32">N228*1000000</f>
        <v>2780000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Y228"/>
  <sheetViews>
    <sheetView zoomScale="70" zoomScaleNormal="70" workbookViewId="0">
      <selection activeCell="F3" sqref="F3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62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3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13</v>
      </c>
      <c r="F2" s="7"/>
      <c r="G2" s="7"/>
      <c r="L2" s="5" t="s">
        <v>14</v>
      </c>
      <c r="M2" s="8"/>
      <c r="N2" s="9" t="s">
        <v>15</v>
      </c>
      <c r="R2" s="46"/>
      <c r="S2" s="132"/>
      <c r="T2" s="25"/>
      <c r="U2" s="46"/>
      <c r="V2" s="133"/>
      <c r="W2" s="25"/>
      <c r="X2" s="25"/>
      <c r="Y2" s="25"/>
    </row>
    <row r="3" spans="1:25">
      <c r="A3" s="4">
        <v>3</v>
      </c>
      <c r="B3" s="12" t="s">
        <v>16</v>
      </c>
      <c r="C3" s="13" t="s">
        <v>17</v>
      </c>
      <c r="E3" s="12" t="s">
        <v>113</v>
      </c>
      <c r="F3" s="190"/>
      <c r="G3" s="14" t="s">
        <v>18</v>
      </c>
      <c r="H3" s="14"/>
      <c r="I3" s="14"/>
      <c r="K3" s="15"/>
      <c r="L3" s="5" t="s">
        <v>19</v>
      </c>
      <c r="M3" s="16"/>
      <c r="N3" s="9" t="s">
        <v>20</v>
      </c>
      <c r="O3" s="9"/>
      <c r="R3" s="25"/>
      <c r="S3" s="25"/>
      <c r="T3" s="25"/>
      <c r="U3" s="46"/>
      <c r="V3" s="125"/>
      <c r="W3" s="126"/>
      <c r="X3" s="25"/>
      <c r="Y3" s="25"/>
    </row>
    <row r="4" spans="1:25">
      <c r="A4" s="4">
        <v>4</v>
      </c>
      <c r="B4" s="12" t="s">
        <v>21</v>
      </c>
      <c r="C4" s="20">
        <v>10</v>
      </c>
      <c r="D4" s="21"/>
      <c r="F4" s="14" t="s">
        <v>11</v>
      </c>
      <c r="G4" s="14" t="s">
        <v>11</v>
      </c>
      <c r="H4" s="14" t="s">
        <v>22</v>
      </c>
      <c r="I4" s="14" t="s">
        <v>1</v>
      </c>
      <c r="J4" s="9"/>
      <c r="K4" s="22" t="s">
        <v>23</v>
      </c>
      <c r="L4" s="9"/>
      <c r="M4" s="9"/>
      <c r="N4" s="9"/>
      <c r="O4" s="9"/>
      <c r="R4" s="46"/>
      <c r="S4" s="23"/>
      <c r="T4" s="25"/>
      <c r="U4" s="25"/>
      <c r="V4" s="127"/>
      <c r="W4" s="25"/>
      <c r="X4" s="25"/>
      <c r="Y4" s="25"/>
    </row>
    <row r="5" spans="1:25">
      <c r="A5" s="1">
        <v>5</v>
      </c>
      <c r="B5" s="12" t="s">
        <v>24</v>
      </c>
      <c r="C5" s="20">
        <v>20</v>
      </c>
      <c r="D5" s="21" t="s">
        <v>25</v>
      </c>
      <c r="F5" s="14" t="s">
        <v>0</v>
      </c>
      <c r="G5" s="14" t="s">
        <v>26</v>
      </c>
      <c r="H5" s="14" t="s">
        <v>27</v>
      </c>
      <c r="I5" s="14" t="s">
        <v>27</v>
      </c>
      <c r="J5" s="24" t="s">
        <v>28</v>
      </c>
      <c r="K5" s="5" t="s">
        <v>29</v>
      </c>
      <c r="L5" s="14"/>
      <c r="M5" s="14"/>
      <c r="N5" s="9"/>
      <c r="O5" s="15" t="s">
        <v>112</v>
      </c>
      <c r="P5" s="1" t="str">
        <f ca="1">RIGHT(CELL("filename",A1),LEN(CELL("filename",A1))-FIND("]",CELL("filename",A1)))</f>
        <v>srim20Ne_Kapton</v>
      </c>
      <c r="R5" s="46"/>
      <c r="S5" s="23"/>
      <c r="T5" s="128"/>
      <c r="U5" s="123"/>
      <c r="V5" s="114"/>
      <c r="W5" s="25"/>
      <c r="X5" s="25"/>
      <c r="Y5" s="25"/>
    </row>
    <row r="6" spans="1:25">
      <c r="A6" s="4">
        <v>6</v>
      </c>
      <c r="B6" s="12" t="s">
        <v>30</v>
      </c>
      <c r="C6" s="26" t="s">
        <v>86</v>
      </c>
      <c r="D6" s="21" t="s">
        <v>32</v>
      </c>
      <c r="F6" s="27" t="s">
        <v>3</v>
      </c>
      <c r="G6" s="28">
        <v>1</v>
      </c>
      <c r="H6" s="28">
        <v>25.64</v>
      </c>
      <c r="I6" s="29">
        <v>2.64</v>
      </c>
      <c r="J6" s="4">
        <v>1</v>
      </c>
      <c r="K6" s="30">
        <v>14.2</v>
      </c>
      <c r="L6" s="22" t="s">
        <v>33</v>
      </c>
      <c r="M6" s="9"/>
      <c r="N6" s="9"/>
      <c r="O6" s="15" t="s">
        <v>111</v>
      </c>
      <c r="P6" s="136" t="s">
        <v>116</v>
      </c>
      <c r="R6" s="46"/>
      <c r="S6" s="23"/>
      <c r="T6" s="59"/>
      <c r="U6" s="123"/>
      <c r="V6" s="114"/>
      <c r="W6" s="25"/>
      <c r="X6" s="25"/>
      <c r="Y6" s="25"/>
    </row>
    <row r="7" spans="1:25">
      <c r="A7" s="1">
        <v>7</v>
      </c>
      <c r="B7" s="31"/>
      <c r="C7" s="26" t="s">
        <v>87</v>
      </c>
      <c r="F7" s="32" t="s">
        <v>4</v>
      </c>
      <c r="G7" s="33">
        <v>6</v>
      </c>
      <c r="H7" s="33">
        <v>56.41</v>
      </c>
      <c r="I7" s="34">
        <v>69.11</v>
      </c>
      <c r="J7" s="4">
        <v>2</v>
      </c>
      <c r="K7" s="35">
        <v>142</v>
      </c>
      <c r="L7" s="22" t="s">
        <v>35</v>
      </c>
      <c r="M7" s="9"/>
      <c r="N7" s="9"/>
      <c r="O7" s="9"/>
      <c r="R7" s="46"/>
      <c r="S7" s="23"/>
      <c r="T7" s="25"/>
      <c r="U7" s="123"/>
      <c r="V7" s="114"/>
      <c r="W7" s="25"/>
      <c r="X7" s="36"/>
      <c r="Y7" s="25"/>
    </row>
    <row r="8" spans="1:25">
      <c r="A8" s="1">
        <v>8</v>
      </c>
      <c r="B8" s="12" t="s">
        <v>36</v>
      </c>
      <c r="C8" s="37">
        <v>1.42</v>
      </c>
      <c r="D8" s="38" t="s">
        <v>9</v>
      </c>
      <c r="F8" s="32" t="s">
        <v>2</v>
      </c>
      <c r="G8" s="33">
        <v>7</v>
      </c>
      <c r="H8" s="33">
        <v>5.13</v>
      </c>
      <c r="I8" s="34">
        <v>7.33</v>
      </c>
      <c r="J8" s="4">
        <v>3</v>
      </c>
      <c r="K8" s="35">
        <v>142</v>
      </c>
      <c r="L8" s="22" t="s">
        <v>37</v>
      </c>
      <c r="M8" s="9"/>
      <c r="N8" s="9"/>
      <c r="O8" s="9"/>
      <c r="R8" s="46"/>
      <c r="S8" s="23"/>
      <c r="T8" s="25"/>
      <c r="U8" s="123"/>
      <c r="V8" s="39"/>
      <c r="W8" s="25"/>
      <c r="X8" s="40"/>
      <c r="Y8" s="129"/>
    </row>
    <row r="9" spans="1:25">
      <c r="A9" s="1">
        <v>9</v>
      </c>
      <c r="B9" s="31"/>
      <c r="C9" s="37">
        <v>8.7226999999999999E+22</v>
      </c>
      <c r="D9" s="21" t="s">
        <v>10</v>
      </c>
      <c r="F9" s="32" t="s">
        <v>5</v>
      </c>
      <c r="G9" s="33">
        <v>8</v>
      </c>
      <c r="H9" s="33">
        <v>12.82</v>
      </c>
      <c r="I9" s="34">
        <v>20.92</v>
      </c>
      <c r="J9" s="4">
        <v>4</v>
      </c>
      <c r="K9" s="35">
        <v>1</v>
      </c>
      <c r="L9" s="22" t="s">
        <v>38</v>
      </c>
      <c r="M9" s="9"/>
      <c r="N9" s="9"/>
      <c r="O9" s="9"/>
      <c r="R9" s="46"/>
      <c r="S9" s="41"/>
      <c r="T9" s="130"/>
      <c r="U9" s="123"/>
      <c r="V9" s="39"/>
      <c r="W9" s="25"/>
      <c r="X9" s="40"/>
      <c r="Y9" s="129"/>
    </row>
    <row r="10" spans="1:25">
      <c r="A10" s="1">
        <v>10</v>
      </c>
      <c r="B10" s="12" t="s">
        <v>39</v>
      </c>
      <c r="C10" s="42">
        <v>-7.1999999999999995E-2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40</v>
      </c>
      <c r="M10" s="9"/>
      <c r="N10" s="9"/>
      <c r="O10" s="9"/>
      <c r="R10" s="46"/>
      <c r="S10" s="41"/>
      <c r="T10" s="59"/>
      <c r="U10" s="123"/>
      <c r="V10" s="39"/>
      <c r="W10" s="25"/>
      <c r="X10" s="40"/>
      <c r="Y10" s="129"/>
    </row>
    <row r="11" spans="1:25">
      <c r="A11" s="1">
        <v>11</v>
      </c>
      <c r="C11" s="43" t="s">
        <v>41</v>
      </c>
      <c r="D11" s="7" t="s">
        <v>42</v>
      </c>
      <c r="F11" s="32"/>
      <c r="G11" s="33"/>
      <c r="H11" s="33"/>
      <c r="I11" s="34"/>
      <c r="J11" s="4">
        <v>6</v>
      </c>
      <c r="K11" s="35">
        <v>1000</v>
      </c>
      <c r="L11" s="22" t="s">
        <v>43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44</v>
      </c>
      <c r="C12" s="44">
        <v>20</v>
      </c>
      <c r="D12" s="45">
        <f>$C$5/100</f>
        <v>0.2</v>
      </c>
      <c r="E12" s="21" t="s">
        <v>109</v>
      </c>
      <c r="F12" s="32"/>
      <c r="G12" s="33"/>
      <c r="H12" s="33"/>
      <c r="I12" s="34"/>
      <c r="J12" s="4">
        <v>7</v>
      </c>
      <c r="K12" s="35">
        <v>16.279</v>
      </c>
      <c r="L12" s="22" t="s">
        <v>45</v>
      </c>
      <c r="M12" s="9"/>
      <c r="R12" s="46"/>
      <c r="S12" s="47"/>
      <c r="T12" s="25"/>
      <c r="U12" s="25"/>
      <c r="V12" s="114"/>
      <c r="W12" s="114"/>
      <c r="X12" s="114"/>
      <c r="Y12" s="25"/>
    </row>
    <row r="13" spans="1:25">
      <c r="A13" s="1">
        <v>13</v>
      </c>
      <c r="B13" s="5" t="s">
        <v>46</v>
      </c>
      <c r="C13" s="48">
        <v>228</v>
      </c>
      <c r="D13" s="45">
        <f>$C$5*1000000</f>
        <v>20000000</v>
      </c>
      <c r="E13" s="21" t="s">
        <v>82</v>
      </c>
      <c r="F13" s="49"/>
      <c r="G13" s="50"/>
      <c r="H13" s="50"/>
      <c r="I13" s="51"/>
      <c r="J13" s="4">
        <v>8</v>
      </c>
      <c r="K13" s="52">
        <v>0.15701000000000001</v>
      </c>
      <c r="L13" s="22" t="s">
        <v>47</v>
      </c>
      <c r="R13" s="46"/>
      <c r="S13" s="47"/>
      <c r="T13" s="25"/>
      <c r="U13" s="46"/>
      <c r="V13" s="114"/>
      <c r="W13" s="114"/>
      <c r="X13" s="39"/>
      <c r="Y13" s="25"/>
    </row>
    <row r="14" spans="1:25" ht="13.5">
      <c r="A14" s="1">
        <v>14</v>
      </c>
      <c r="B14" s="5" t="s">
        <v>220</v>
      </c>
      <c r="C14" s="102"/>
      <c r="D14" s="21" t="s">
        <v>221</v>
      </c>
      <c r="E14" s="25"/>
      <c r="F14" s="25"/>
      <c r="G14" s="25"/>
      <c r="H14" s="106">
        <f>SUM(H6:H13)</f>
        <v>100</v>
      </c>
      <c r="I14" s="106">
        <f>SUM(I6:I13)</f>
        <v>100</v>
      </c>
      <c r="J14" s="4">
        <v>0</v>
      </c>
      <c r="K14" s="53" t="s">
        <v>48</v>
      </c>
      <c r="L14" s="54"/>
      <c r="N14" s="43"/>
      <c r="O14" s="43"/>
      <c r="P14" s="43"/>
      <c r="R14" s="46"/>
      <c r="S14" s="47"/>
      <c r="T14" s="25"/>
      <c r="U14" s="46"/>
      <c r="V14" s="121"/>
      <c r="W14" s="121"/>
      <c r="X14" s="131"/>
      <c r="Y14" s="25"/>
    </row>
    <row r="15" spans="1:25" ht="13.5">
      <c r="A15" s="1">
        <v>15</v>
      </c>
      <c r="B15" s="5" t="s">
        <v>222</v>
      </c>
      <c r="C15" s="103"/>
      <c r="D15" s="101" t="s">
        <v>223</v>
      </c>
      <c r="E15" s="81"/>
      <c r="F15" s="81"/>
      <c r="G15" s="81"/>
      <c r="H15" s="59"/>
      <c r="I15" s="59"/>
      <c r="J15" s="82"/>
      <c r="K15" s="61"/>
      <c r="L15" s="62"/>
      <c r="M15" s="82"/>
      <c r="N15" s="21"/>
      <c r="O15" s="21"/>
      <c r="P15" s="82"/>
      <c r="R15" s="46"/>
      <c r="S15" s="47"/>
      <c r="T15" s="25"/>
      <c r="U15" s="25"/>
      <c r="V15" s="122"/>
      <c r="W15" s="122"/>
      <c r="X15" s="40"/>
      <c r="Y15" s="25"/>
    </row>
    <row r="16" spans="1:25" ht="13.5">
      <c r="A16" s="1">
        <v>16</v>
      </c>
      <c r="B16" s="21"/>
      <c r="C16" s="56"/>
      <c r="D16" s="57"/>
      <c r="F16" s="63" t="s">
        <v>49</v>
      </c>
      <c r="G16" s="81"/>
      <c r="H16" s="64"/>
      <c r="I16" s="116" t="s">
        <v>103</v>
      </c>
      <c r="J16" s="83"/>
      <c r="K16" s="61"/>
      <c r="L16" s="62"/>
      <c r="M16" s="21"/>
      <c r="N16" s="21"/>
      <c r="O16" s="21"/>
      <c r="P16" s="21"/>
      <c r="R16" s="46"/>
      <c r="S16" s="47"/>
      <c r="T16" s="25"/>
      <c r="U16" s="25"/>
      <c r="V16" s="122"/>
      <c r="W16" s="122"/>
      <c r="X16" s="40"/>
      <c r="Y16" s="25"/>
    </row>
    <row r="17" spans="1:16">
      <c r="A17" s="1">
        <v>17</v>
      </c>
      <c r="B17" s="66" t="s">
        <v>50</v>
      </c>
      <c r="C17" s="11"/>
      <c r="D17" s="10"/>
      <c r="E17" s="66" t="s">
        <v>51</v>
      </c>
      <c r="F17" s="67" t="s">
        <v>52</v>
      </c>
      <c r="G17" s="68" t="s">
        <v>53</v>
      </c>
      <c r="H17" s="66" t="s">
        <v>54</v>
      </c>
      <c r="I17" s="11"/>
      <c r="J17" s="10"/>
      <c r="K17" s="66" t="s">
        <v>55</v>
      </c>
      <c r="L17" s="69"/>
      <c r="M17" s="70"/>
      <c r="N17" s="66" t="s">
        <v>56</v>
      </c>
      <c r="O17" s="11"/>
      <c r="P17" s="10"/>
    </row>
    <row r="18" spans="1:16">
      <c r="A18" s="1">
        <v>18</v>
      </c>
      <c r="B18" s="71" t="s">
        <v>57</v>
      </c>
      <c r="C18" s="25"/>
      <c r="D18" s="96" t="s">
        <v>58</v>
      </c>
      <c r="E18" s="187" t="s">
        <v>59</v>
      </c>
      <c r="F18" s="188"/>
      <c r="G18" s="189"/>
      <c r="H18" s="71" t="s">
        <v>60</v>
      </c>
      <c r="I18" s="25"/>
      <c r="J18" s="96" t="s">
        <v>61</v>
      </c>
      <c r="K18" s="71" t="s">
        <v>62</v>
      </c>
      <c r="L18" s="73"/>
      <c r="M18" s="96" t="s">
        <v>61</v>
      </c>
      <c r="N18" s="71" t="s">
        <v>62</v>
      </c>
      <c r="O18" s="25"/>
      <c r="P18" s="96" t="s">
        <v>61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84">
        <v>199.999</v>
      </c>
      <c r="C20" s="85" t="s">
        <v>107</v>
      </c>
      <c r="D20" s="119">
        <f>B20/1000000/$C$5</f>
        <v>9.999949999999999E-6</v>
      </c>
      <c r="E20" s="86">
        <v>6.9650000000000004E-2</v>
      </c>
      <c r="F20" s="87">
        <v>0.90759999999999996</v>
      </c>
      <c r="G20" s="88">
        <f>E20+F20</f>
        <v>0.97724999999999995</v>
      </c>
      <c r="H20" s="84">
        <v>18</v>
      </c>
      <c r="I20" s="85" t="s">
        <v>64</v>
      </c>
      <c r="J20" s="97">
        <f>H20/1000/10</f>
        <v>1.8E-3</v>
      </c>
      <c r="K20" s="84">
        <v>9</v>
      </c>
      <c r="L20" s="85" t="s">
        <v>64</v>
      </c>
      <c r="M20" s="97">
        <f t="shared" ref="M20:M83" si="0">K20/1000/10</f>
        <v>8.9999999999999998E-4</v>
      </c>
      <c r="N20" s="84">
        <v>7</v>
      </c>
      <c r="O20" s="85" t="s">
        <v>64</v>
      </c>
      <c r="P20" s="97">
        <f t="shared" ref="P20:P83" si="1">N20/1000/10</f>
        <v>6.9999999999999999E-4</v>
      </c>
    </row>
    <row r="21" spans="1:16">
      <c r="B21" s="89">
        <v>224.999</v>
      </c>
      <c r="C21" s="90" t="s">
        <v>107</v>
      </c>
      <c r="D21" s="120">
        <f t="shared" ref="D21:D37" si="2">B21/1000000/$C$5</f>
        <v>1.1249950000000001E-5</v>
      </c>
      <c r="E21" s="91">
        <v>7.3870000000000005E-2</v>
      </c>
      <c r="F21" s="92">
        <v>0.94799999999999995</v>
      </c>
      <c r="G21" s="88">
        <f t="shared" ref="G21:G84" si="3">E21+F21</f>
        <v>1.0218700000000001</v>
      </c>
      <c r="H21" s="89">
        <v>19</v>
      </c>
      <c r="I21" s="90" t="s">
        <v>64</v>
      </c>
      <c r="J21" s="74">
        <f t="shared" ref="J21:J84" si="4">H21/1000/10</f>
        <v>1.9E-3</v>
      </c>
      <c r="K21" s="89">
        <v>10</v>
      </c>
      <c r="L21" s="90" t="s">
        <v>64</v>
      </c>
      <c r="M21" s="74">
        <f t="shared" si="0"/>
        <v>1E-3</v>
      </c>
      <c r="N21" s="89">
        <v>7</v>
      </c>
      <c r="O21" s="90" t="s">
        <v>64</v>
      </c>
      <c r="P21" s="74">
        <f t="shared" si="1"/>
        <v>6.9999999999999999E-4</v>
      </c>
    </row>
    <row r="22" spans="1:16">
      <c r="B22" s="89">
        <v>249.999</v>
      </c>
      <c r="C22" s="90" t="s">
        <v>107</v>
      </c>
      <c r="D22" s="120">
        <f t="shared" si="2"/>
        <v>1.2499949999999999E-5</v>
      </c>
      <c r="E22" s="91">
        <v>7.7869999999999995E-2</v>
      </c>
      <c r="F22" s="92">
        <v>0.98480000000000001</v>
      </c>
      <c r="G22" s="88">
        <f t="shared" si="3"/>
        <v>1.06267</v>
      </c>
      <c r="H22" s="89">
        <v>20</v>
      </c>
      <c r="I22" s="90" t="s">
        <v>64</v>
      </c>
      <c r="J22" s="74">
        <f t="shared" si="4"/>
        <v>2E-3</v>
      </c>
      <c r="K22" s="89">
        <v>10</v>
      </c>
      <c r="L22" s="90" t="s">
        <v>64</v>
      </c>
      <c r="M22" s="74">
        <f t="shared" si="0"/>
        <v>1E-3</v>
      </c>
      <c r="N22" s="89">
        <v>7</v>
      </c>
      <c r="O22" s="90" t="s">
        <v>64</v>
      </c>
      <c r="P22" s="74">
        <f t="shared" si="1"/>
        <v>6.9999999999999999E-4</v>
      </c>
    </row>
    <row r="23" spans="1:16">
      <c r="B23" s="89">
        <v>274.99900000000002</v>
      </c>
      <c r="C23" s="90" t="s">
        <v>107</v>
      </c>
      <c r="D23" s="120">
        <f t="shared" si="2"/>
        <v>1.374995E-5</v>
      </c>
      <c r="E23" s="91">
        <v>8.1670000000000006E-2</v>
      </c>
      <c r="F23" s="92">
        <v>1.018</v>
      </c>
      <c r="G23" s="88">
        <f t="shared" si="3"/>
        <v>1.0996699999999999</v>
      </c>
      <c r="H23" s="89">
        <v>21</v>
      </c>
      <c r="I23" s="90" t="s">
        <v>64</v>
      </c>
      <c r="J23" s="74">
        <f t="shared" si="4"/>
        <v>2.1000000000000003E-3</v>
      </c>
      <c r="K23" s="89">
        <v>11</v>
      </c>
      <c r="L23" s="90" t="s">
        <v>64</v>
      </c>
      <c r="M23" s="74">
        <f t="shared" si="0"/>
        <v>1.0999999999999998E-3</v>
      </c>
      <c r="N23" s="89">
        <v>8</v>
      </c>
      <c r="O23" s="90" t="s">
        <v>64</v>
      </c>
      <c r="P23" s="74">
        <f t="shared" si="1"/>
        <v>8.0000000000000004E-4</v>
      </c>
    </row>
    <row r="24" spans="1:16">
      <c r="B24" s="89">
        <v>299.99900000000002</v>
      </c>
      <c r="C24" s="90" t="s">
        <v>107</v>
      </c>
      <c r="D24" s="120">
        <f t="shared" si="2"/>
        <v>1.499995E-5</v>
      </c>
      <c r="E24" s="91">
        <v>8.5300000000000001E-2</v>
      </c>
      <c r="F24" s="92">
        <v>1.0489999999999999</v>
      </c>
      <c r="G24" s="88">
        <f t="shared" si="3"/>
        <v>1.1342999999999999</v>
      </c>
      <c r="H24" s="89">
        <v>22</v>
      </c>
      <c r="I24" s="90" t="s">
        <v>64</v>
      </c>
      <c r="J24" s="74">
        <f t="shared" si="4"/>
        <v>2.1999999999999997E-3</v>
      </c>
      <c r="K24" s="89">
        <v>11</v>
      </c>
      <c r="L24" s="90" t="s">
        <v>64</v>
      </c>
      <c r="M24" s="74">
        <f t="shared" si="0"/>
        <v>1.0999999999999998E-3</v>
      </c>
      <c r="N24" s="89">
        <v>8</v>
      </c>
      <c r="O24" s="90" t="s">
        <v>64</v>
      </c>
      <c r="P24" s="74">
        <f t="shared" si="1"/>
        <v>8.0000000000000004E-4</v>
      </c>
    </row>
    <row r="25" spans="1:16">
      <c r="B25" s="89">
        <v>324.99900000000002</v>
      </c>
      <c r="C25" s="90" t="s">
        <v>107</v>
      </c>
      <c r="D25" s="120">
        <f t="shared" si="2"/>
        <v>1.6249950000000002E-5</v>
      </c>
      <c r="E25" s="91">
        <v>8.8779999999999998E-2</v>
      </c>
      <c r="F25" s="92">
        <v>1.0780000000000001</v>
      </c>
      <c r="G25" s="88">
        <f t="shared" si="3"/>
        <v>1.1667800000000002</v>
      </c>
      <c r="H25" s="89">
        <v>23</v>
      </c>
      <c r="I25" s="90" t="s">
        <v>64</v>
      </c>
      <c r="J25" s="74">
        <f t="shared" si="4"/>
        <v>2.3E-3</v>
      </c>
      <c r="K25" s="89">
        <v>12</v>
      </c>
      <c r="L25" s="90" t="s">
        <v>64</v>
      </c>
      <c r="M25" s="74">
        <f t="shared" si="0"/>
        <v>1.2000000000000001E-3</v>
      </c>
      <c r="N25" s="89">
        <v>8</v>
      </c>
      <c r="O25" s="90" t="s">
        <v>64</v>
      </c>
      <c r="P25" s="74">
        <f t="shared" si="1"/>
        <v>8.0000000000000004E-4</v>
      </c>
    </row>
    <row r="26" spans="1:16">
      <c r="B26" s="89">
        <v>349.99900000000002</v>
      </c>
      <c r="C26" s="90" t="s">
        <v>107</v>
      </c>
      <c r="D26" s="120">
        <f t="shared" si="2"/>
        <v>1.7499950000000002E-5</v>
      </c>
      <c r="E26" s="91">
        <v>9.214E-2</v>
      </c>
      <c r="F26" s="92">
        <v>1.105</v>
      </c>
      <c r="G26" s="88">
        <f t="shared" si="3"/>
        <v>1.1971400000000001</v>
      </c>
      <c r="H26" s="89">
        <v>24</v>
      </c>
      <c r="I26" s="90" t="s">
        <v>64</v>
      </c>
      <c r="J26" s="74">
        <f t="shared" si="4"/>
        <v>2.4000000000000002E-3</v>
      </c>
      <c r="K26" s="89">
        <v>12</v>
      </c>
      <c r="L26" s="90" t="s">
        <v>64</v>
      </c>
      <c r="M26" s="74">
        <f t="shared" si="0"/>
        <v>1.2000000000000001E-3</v>
      </c>
      <c r="N26" s="89">
        <v>9</v>
      </c>
      <c r="O26" s="90" t="s">
        <v>64</v>
      </c>
      <c r="P26" s="74">
        <f t="shared" si="1"/>
        <v>8.9999999999999998E-4</v>
      </c>
    </row>
    <row r="27" spans="1:16">
      <c r="B27" s="89">
        <v>374.99900000000002</v>
      </c>
      <c r="C27" s="90" t="s">
        <v>107</v>
      </c>
      <c r="D27" s="120">
        <f t="shared" si="2"/>
        <v>1.8749950000000002E-5</v>
      </c>
      <c r="E27" s="91">
        <v>9.5369999999999996E-2</v>
      </c>
      <c r="F27" s="92">
        <v>1.1299999999999999</v>
      </c>
      <c r="G27" s="88">
        <f t="shared" si="3"/>
        <v>1.2253699999999998</v>
      </c>
      <c r="H27" s="89">
        <v>25</v>
      </c>
      <c r="I27" s="90" t="s">
        <v>64</v>
      </c>
      <c r="J27" s="74">
        <f t="shared" si="4"/>
        <v>2.5000000000000001E-3</v>
      </c>
      <c r="K27" s="89">
        <v>13</v>
      </c>
      <c r="L27" s="90" t="s">
        <v>64</v>
      </c>
      <c r="M27" s="74">
        <f t="shared" si="0"/>
        <v>1.2999999999999999E-3</v>
      </c>
      <c r="N27" s="89">
        <v>9</v>
      </c>
      <c r="O27" s="90" t="s">
        <v>64</v>
      </c>
      <c r="P27" s="74">
        <f t="shared" si="1"/>
        <v>8.9999999999999998E-4</v>
      </c>
    </row>
    <row r="28" spans="1:16">
      <c r="B28" s="89">
        <v>399.99900000000002</v>
      </c>
      <c r="C28" s="90" t="s">
        <v>107</v>
      </c>
      <c r="D28" s="120">
        <f t="shared" si="2"/>
        <v>1.9999950000000002E-5</v>
      </c>
      <c r="E28" s="91">
        <v>9.8500000000000004E-2</v>
      </c>
      <c r="F28" s="92">
        <v>1.153</v>
      </c>
      <c r="G28" s="88">
        <f t="shared" si="3"/>
        <v>1.2515000000000001</v>
      </c>
      <c r="H28" s="89">
        <v>26</v>
      </c>
      <c r="I28" s="90" t="s">
        <v>64</v>
      </c>
      <c r="J28" s="74">
        <f t="shared" si="4"/>
        <v>2.5999999999999999E-3</v>
      </c>
      <c r="K28" s="89">
        <v>13</v>
      </c>
      <c r="L28" s="90" t="s">
        <v>64</v>
      </c>
      <c r="M28" s="74">
        <f t="shared" si="0"/>
        <v>1.2999999999999999E-3</v>
      </c>
      <c r="N28" s="89">
        <v>9</v>
      </c>
      <c r="O28" s="90" t="s">
        <v>64</v>
      </c>
      <c r="P28" s="74">
        <f t="shared" si="1"/>
        <v>8.9999999999999998E-4</v>
      </c>
    </row>
    <row r="29" spans="1:16">
      <c r="B29" s="89">
        <v>449.99900000000002</v>
      </c>
      <c r="C29" s="90" t="s">
        <v>107</v>
      </c>
      <c r="D29" s="120">
        <f t="shared" si="2"/>
        <v>2.2499950000000001E-5</v>
      </c>
      <c r="E29" s="91">
        <v>0.1045</v>
      </c>
      <c r="F29" s="92">
        <v>1.196</v>
      </c>
      <c r="G29" s="88">
        <f t="shared" si="3"/>
        <v>1.3005</v>
      </c>
      <c r="H29" s="89">
        <v>28</v>
      </c>
      <c r="I29" s="90" t="s">
        <v>64</v>
      </c>
      <c r="J29" s="74">
        <f t="shared" si="4"/>
        <v>2.8E-3</v>
      </c>
      <c r="K29" s="89">
        <v>14</v>
      </c>
      <c r="L29" s="90" t="s">
        <v>64</v>
      </c>
      <c r="M29" s="74">
        <f t="shared" si="0"/>
        <v>1.4E-3</v>
      </c>
      <c r="N29" s="89">
        <v>10</v>
      </c>
      <c r="O29" s="90" t="s">
        <v>64</v>
      </c>
      <c r="P29" s="74">
        <f t="shared" si="1"/>
        <v>1E-3</v>
      </c>
    </row>
    <row r="30" spans="1:16">
      <c r="B30" s="89">
        <v>499.99900000000002</v>
      </c>
      <c r="C30" s="90" t="s">
        <v>107</v>
      </c>
      <c r="D30" s="118">
        <f t="shared" si="2"/>
        <v>2.4999950000000001E-5</v>
      </c>
      <c r="E30" s="91">
        <v>0.1101</v>
      </c>
      <c r="F30" s="92">
        <v>1.234</v>
      </c>
      <c r="G30" s="88">
        <f t="shared" si="3"/>
        <v>1.3441000000000001</v>
      </c>
      <c r="H30" s="89">
        <v>30</v>
      </c>
      <c r="I30" s="90" t="s">
        <v>64</v>
      </c>
      <c r="J30" s="74">
        <f t="shared" si="4"/>
        <v>3.0000000000000001E-3</v>
      </c>
      <c r="K30" s="89">
        <v>15</v>
      </c>
      <c r="L30" s="90" t="s">
        <v>64</v>
      </c>
      <c r="M30" s="74">
        <f t="shared" si="0"/>
        <v>1.5E-3</v>
      </c>
      <c r="N30" s="89">
        <v>11</v>
      </c>
      <c r="O30" s="90" t="s">
        <v>64</v>
      </c>
      <c r="P30" s="74">
        <f t="shared" si="1"/>
        <v>1.0999999999999998E-3</v>
      </c>
    </row>
    <row r="31" spans="1:16">
      <c r="B31" s="89">
        <v>549.99900000000002</v>
      </c>
      <c r="C31" s="90" t="s">
        <v>107</v>
      </c>
      <c r="D31" s="118">
        <f t="shared" si="2"/>
        <v>2.7499950000000001E-5</v>
      </c>
      <c r="E31" s="91">
        <v>0.11550000000000001</v>
      </c>
      <c r="F31" s="92">
        <v>1.2689999999999999</v>
      </c>
      <c r="G31" s="88">
        <f t="shared" si="3"/>
        <v>1.3844999999999998</v>
      </c>
      <c r="H31" s="89">
        <v>32</v>
      </c>
      <c r="I31" s="90" t="s">
        <v>64</v>
      </c>
      <c r="J31" s="74">
        <f t="shared" si="4"/>
        <v>3.2000000000000002E-3</v>
      </c>
      <c r="K31" s="89">
        <v>15</v>
      </c>
      <c r="L31" s="90" t="s">
        <v>64</v>
      </c>
      <c r="M31" s="74">
        <f t="shared" si="0"/>
        <v>1.5E-3</v>
      </c>
      <c r="N31" s="89">
        <v>11</v>
      </c>
      <c r="O31" s="90" t="s">
        <v>64</v>
      </c>
      <c r="P31" s="74">
        <f t="shared" si="1"/>
        <v>1.0999999999999998E-3</v>
      </c>
    </row>
    <row r="32" spans="1:16">
      <c r="B32" s="89">
        <v>599.99900000000002</v>
      </c>
      <c r="C32" s="90" t="s">
        <v>107</v>
      </c>
      <c r="D32" s="118">
        <f t="shared" si="2"/>
        <v>2.9999950000000001E-5</v>
      </c>
      <c r="E32" s="91">
        <v>0.1206</v>
      </c>
      <c r="F32" s="92">
        <v>1.3</v>
      </c>
      <c r="G32" s="88">
        <f t="shared" si="3"/>
        <v>1.4206000000000001</v>
      </c>
      <c r="H32" s="89">
        <v>34</v>
      </c>
      <c r="I32" s="90" t="s">
        <v>64</v>
      </c>
      <c r="J32" s="74">
        <f t="shared" si="4"/>
        <v>3.4000000000000002E-3</v>
      </c>
      <c r="K32" s="89">
        <v>16</v>
      </c>
      <c r="L32" s="90" t="s">
        <v>64</v>
      </c>
      <c r="M32" s="74">
        <f t="shared" si="0"/>
        <v>1.6000000000000001E-3</v>
      </c>
      <c r="N32" s="89">
        <v>12</v>
      </c>
      <c r="O32" s="90" t="s">
        <v>64</v>
      </c>
      <c r="P32" s="74">
        <f t="shared" si="1"/>
        <v>1.2000000000000001E-3</v>
      </c>
    </row>
    <row r="33" spans="2:16">
      <c r="B33" s="89">
        <v>649.99900000000002</v>
      </c>
      <c r="C33" s="90" t="s">
        <v>107</v>
      </c>
      <c r="D33" s="118">
        <f t="shared" si="2"/>
        <v>3.249995E-5</v>
      </c>
      <c r="E33" s="91">
        <v>0.12559999999999999</v>
      </c>
      <c r="F33" s="92">
        <v>1.329</v>
      </c>
      <c r="G33" s="88">
        <f t="shared" si="3"/>
        <v>1.4545999999999999</v>
      </c>
      <c r="H33" s="89">
        <v>35</v>
      </c>
      <c r="I33" s="90" t="s">
        <v>64</v>
      </c>
      <c r="J33" s="74">
        <f t="shared" si="4"/>
        <v>3.5000000000000005E-3</v>
      </c>
      <c r="K33" s="89">
        <v>17</v>
      </c>
      <c r="L33" s="90" t="s">
        <v>64</v>
      </c>
      <c r="M33" s="74">
        <f t="shared" si="0"/>
        <v>1.7000000000000001E-3</v>
      </c>
      <c r="N33" s="89">
        <v>12</v>
      </c>
      <c r="O33" s="90" t="s">
        <v>64</v>
      </c>
      <c r="P33" s="74">
        <f t="shared" si="1"/>
        <v>1.2000000000000001E-3</v>
      </c>
    </row>
    <row r="34" spans="2:16">
      <c r="B34" s="89">
        <v>699.99900000000002</v>
      </c>
      <c r="C34" s="90" t="s">
        <v>107</v>
      </c>
      <c r="D34" s="118">
        <f t="shared" si="2"/>
        <v>3.499995E-5</v>
      </c>
      <c r="E34" s="91">
        <v>0.1303</v>
      </c>
      <c r="F34" s="92">
        <v>1.355</v>
      </c>
      <c r="G34" s="88">
        <f t="shared" si="3"/>
        <v>1.4853000000000001</v>
      </c>
      <c r="H34" s="89">
        <v>37</v>
      </c>
      <c r="I34" s="90" t="s">
        <v>64</v>
      </c>
      <c r="J34" s="74">
        <f t="shared" si="4"/>
        <v>3.6999999999999997E-3</v>
      </c>
      <c r="K34" s="89">
        <v>17</v>
      </c>
      <c r="L34" s="90" t="s">
        <v>64</v>
      </c>
      <c r="M34" s="74">
        <f t="shared" si="0"/>
        <v>1.7000000000000001E-3</v>
      </c>
      <c r="N34" s="89">
        <v>13</v>
      </c>
      <c r="O34" s="90" t="s">
        <v>64</v>
      </c>
      <c r="P34" s="74">
        <f t="shared" si="1"/>
        <v>1.2999999999999999E-3</v>
      </c>
    </row>
    <row r="35" spans="2:16">
      <c r="B35" s="89">
        <v>799.99900000000002</v>
      </c>
      <c r="C35" s="90" t="s">
        <v>107</v>
      </c>
      <c r="D35" s="118">
        <f t="shared" si="2"/>
        <v>3.999995E-5</v>
      </c>
      <c r="E35" s="91">
        <v>0.13930000000000001</v>
      </c>
      <c r="F35" s="92">
        <v>1.4019999999999999</v>
      </c>
      <c r="G35" s="88">
        <f t="shared" si="3"/>
        <v>1.5412999999999999</v>
      </c>
      <c r="H35" s="89">
        <v>40</v>
      </c>
      <c r="I35" s="90" t="s">
        <v>64</v>
      </c>
      <c r="J35" s="74">
        <f t="shared" si="4"/>
        <v>4.0000000000000001E-3</v>
      </c>
      <c r="K35" s="89">
        <v>19</v>
      </c>
      <c r="L35" s="90" t="s">
        <v>64</v>
      </c>
      <c r="M35" s="74">
        <f t="shared" si="0"/>
        <v>1.9E-3</v>
      </c>
      <c r="N35" s="89">
        <v>14</v>
      </c>
      <c r="O35" s="90" t="s">
        <v>64</v>
      </c>
      <c r="P35" s="74">
        <f t="shared" si="1"/>
        <v>1.4E-3</v>
      </c>
    </row>
    <row r="36" spans="2:16">
      <c r="B36" s="89">
        <v>899.99900000000002</v>
      </c>
      <c r="C36" s="90" t="s">
        <v>107</v>
      </c>
      <c r="D36" s="118">
        <f t="shared" si="2"/>
        <v>4.4999950000000006E-5</v>
      </c>
      <c r="E36" s="91">
        <v>0.1477</v>
      </c>
      <c r="F36" s="92">
        <v>1.4419999999999999</v>
      </c>
      <c r="G36" s="88">
        <f t="shared" si="3"/>
        <v>1.5896999999999999</v>
      </c>
      <c r="H36" s="89">
        <v>44</v>
      </c>
      <c r="I36" s="90" t="s">
        <v>64</v>
      </c>
      <c r="J36" s="74">
        <f t="shared" si="4"/>
        <v>4.3999999999999994E-3</v>
      </c>
      <c r="K36" s="89">
        <v>20</v>
      </c>
      <c r="L36" s="90" t="s">
        <v>64</v>
      </c>
      <c r="M36" s="74">
        <f t="shared" si="0"/>
        <v>2E-3</v>
      </c>
      <c r="N36" s="89">
        <v>15</v>
      </c>
      <c r="O36" s="90" t="s">
        <v>64</v>
      </c>
      <c r="P36" s="74">
        <f t="shared" si="1"/>
        <v>1.5E-3</v>
      </c>
    </row>
    <row r="37" spans="2:16">
      <c r="B37" s="89">
        <v>999.99900000000002</v>
      </c>
      <c r="C37" s="90" t="s">
        <v>107</v>
      </c>
      <c r="D37" s="118">
        <f t="shared" si="2"/>
        <v>4.9999950000000006E-5</v>
      </c>
      <c r="E37" s="91">
        <v>0.15570000000000001</v>
      </c>
      <c r="F37" s="92">
        <v>1.4770000000000001</v>
      </c>
      <c r="G37" s="88">
        <f t="shared" si="3"/>
        <v>1.6327</v>
      </c>
      <c r="H37" s="89">
        <v>47</v>
      </c>
      <c r="I37" s="90" t="s">
        <v>64</v>
      </c>
      <c r="J37" s="74">
        <f t="shared" si="4"/>
        <v>4.7000000000000002E-3</v>
      </c>
      <c r="K37" s="89">
        <v>21</v>
      </c>
      <c r="L37" s="90" t="s">
        <v>64</v>
      </c>
      <c r="M37" s="74">
        <f t="shared" si="0"/>
        <v>2.1000000000000003E-3</v>
      </c>
      <c r="N37" s="89">
        <v>16</v>
      </c>
      <c r="O37" s="90" t="s">
        <v>64</v>
      </c>
      <c r="P37" s="74">
        <f t="shared" si="1"/>
        <v>1.6000000000000001E-3</v>
      </c>
    </row>
    <row r="38" spans="2:16">
      <c r="B38" s="89">
        <v>1.1000000000000001</v>
      </c>
      <c r="C38" s="93" t="s">
        <v>63</v>
      </c>
      <c r="D38" s="118">
        <f t="shared" ref="D38:D101" si="5">B38/1000/$C$5</f>
        <v>5.5000000000000002E-5</v>
      </c>
      <c r="E38" s="91">
        <v>0.1633</v>
      </c>
      <c r="F38" s="92">
        <v>1.508</v>
      </c>
      <c r="G38" s="88">
        <f t="shared" si="3"/>
        <v>1.6713</v>
      </c>
      <c r="H38" s="89">
        <v>50</v>
      </c>
      <c r="I38" s="90" t="s">
        <v>64</v>
      </c>
      <c r="J38" s="74">
        <f t="shared" si="4"/>
        <v>5.0000000000000001E-3</v>
      </c>
      <c r="K38" s="89">
        <v>22</v>
      </c>
      <c r="L38" s="90" t="s">
        <v>64</v>
      </c>
      <c r="M38" s="74">
        <f t="shared" si="0"/>
        <v>2.1999999999999997E-3</v>
      </c>
      <c r="N38" s="89">
        <v>17</v>
      </c>
      <c r="O38" s="90" t="s">
        <v>64</v>
      </c>
      <c r="P38" s="74">
        <f t="shared" si="1"/>
        <v>1.7000000000000001E-3</v>
      </c>
    </row>
    <row r="39" spans="2:16">
      <c r="B39" s="89">
        <v>1.2</v>
      </c>
      <c r="C39" s="90" t="s">
        <v>63</v>
      </c>
      <c r="D39" s="118">
        <f t="shared" si="5"/>
        <v>5.9999999999999995E-5</v>
      </c>
      <c r="E39" s="91">
        <v>0.1706</v>
      </c>
      <c r="F39" s="92">
        <v>1.536</v>
      </c>
      <c r="G39" s="88">
        <f t="shared" si="3"/>
        <v>1.7066000000000001</v>
      </c>
      <c r="H39" s="89">
        <v>53</v>
      </c>
      <c r="I39" s="90" t="s">
        <v>64</v>
      </c>
      <c r="J39" s="74">
        <f t="shared" si="4"/>
        <v>5.3E-3</v>
      </c>
      <c r="K39" s="89">
        <v>24</v>
      </c>
      <c r="L39" s="90" t="s">
        <v>64</v>
      </c>
      <c r="M39" s="74">
        <f t="shared" si="0"/>
        <v>2.4000000000000002E-3</v>
      </c>
      <c r="N39" s="89">
        <v>18</v>
      </c>
      <c r="O39" s="90" t="s">
        <v>64</v>
      </c>
      <c r="P39" s="74">
        <f t="shared" si="1"/>
        <v>1.8E-3</v>
      </c>
    </row>
    <row r="40" spans="2:16">
      <c r="B40" s="89">
        <v>1.3</v>
      </c>
      <c r="C40" s="90" t="s">
        <v>63</v>
      </c>
      <c r="D40" s="118">
        <f t="shared" si="5"/>
        <v>6.4999999999999994E-5</v>
      </c>
      <c r="E40" s="91">
        <v>0.17760000000000001</v>
      </c>
      <c r="F40" s="92">
        <v>1.5609999999999999</v>
      </c>
      <c r="G40" s="88">
        <f t="shared" si="3"/>
        <v>1.7385999999999999</v>
      </c>
      <c r="H40" s="89">
        <v>56</v>
      </c>
      <c r="I40" s="90" t="s">
        <v>64</v>
      </c>
      <c r="J40" s="74">
        <f t="shared" si="4"/>
        <v>5.5999999999999999E-3</v>
      </c>
      <c r="K40" s="89">
        <v>25</v>
      </c>
      <c r="L40" s="90" t="s">
        <v>64</v>
      </c>
      <c r="M40" s="74">
        <f t="shared" si="0"/>
        <v>2.5000000000000001E-3</v>
      </c>
      <c r="N40" s="89">
        <v>18</v>
      </c>
      <c r="O40" s="90" t="s">
        <v>64</v>
      </c>
      <c r="P40" s="74">
        <f t="shared" si="1"/>
        <v>1.8E-3</v>
      </c>
    </row>
    <row r="41" spans="2:16">
      <c r="B41" s="89">
        <v>1.4</v>
      </c>
      <c r="C41" s="90" t="s">
        <v>63</v>
      </c>
      <c r="D41" s="118">
        <f t="shared" si="5"/>
        <v>6.9999999999999994E-5</v>
      </c>
      <c r="E41" s="91">
        <v>0.18429999999999999</v>
      </c>
      <c r="F41" s="92">
        <v>1.583</v>
      </c>
      <c r="G41" s="88">
        <f t="shared" si="3"/>
        <v>1.7672999999999999</v>
      </c>
      <c r="H41" s="89">
        <v>59</v>
      </c>
      <c r="I41" s="90" t="s">
        <v>64</v>
      </c>
      <c r="J41" s="74">
        <f t="shared" si="4"/>
        <v>5.8999999999999999E-3</v>
      </c>
      <c r="K41" s="89">
        <v>26</v>
      </c>
      <c r="L41" s="90" t="s">
        <v>64</v>
      </c>
      <c r="M41" s="74">
        <f t="shared" si="0"/>
        <v>2.5999999999999999E-3</v>
      </c>
      <c r="N41" s="89">
        <v>19</v>
      </c>
      <c r="O41" s="90" t="s">
        <v>64</v>
      </c>
      <c r="P41" s="74">
        <f t="shared" si="1"/>
        <v>1.9E-3</v>
      </c>
    </row>
    <row r="42" spans="2:16">
      <c r="B42" s="89">
        <v>1.5</v>
      </c>
      <c r="C42" s="90" t="s">
        <v>63</v>
      </c>
      <c r="D42" s="118">
        <f t="shared" si="5"/>
        <v>7.5000000000000007E-5</v>
      </c>
      <c r="E42" s="91">
        <v>0.19070000000000001</v>
      </c>
      <c r="F42" s="92">
        <v>1.603</v>
      </c>
      <c r="G42" s="88">
        <f t="shared" si="3"/>
        <v>1.7937000000000001</v>
      </c>
      <c r="H42" s="89">
        <v>62</v>
      </c>
      <c r="I42" s="90" t="s">
        <v>64</v>
      </c>
      <c r="J42" s="74">
        <f t="shared" si="4"/>
        <v>6.1999999999999998E-3</v>
      </c>
      <c r="K42" s="89">
        <v>27</v>
      </c>
      <c r="L42" s="90" t="s">
        <v>64</v>
      </c>
      <c r="M42" s="74">
        <f t="shared" si="0"/>
        <v>2.7000000000000001E-3</v>
      </c>
      <c r="N42" s="89">
        <v>20</v>
      </c>
      <c r="O42" s="90" t="s">
        <v>64</v>
      </c>
      <c r="P42" s="74">
        <f t="shared" si="1"/>
        <v>2E-3</v>
      </c>
    </row>
    <row r="43" spans="2:16">
      <c r="B43" s="89">
        <v>1.6</v>
      </c>
      <c r="C43" s="90" t="s">
        <v>63</v>
      </c>
      <c r="D43" s="118">
        <f t="shared" si="5"/>
        <v>8.0000000000000007E-5</v>
      </c>
      <c r="E43" s="91">
        <v>0.19700000000000001</v>
      </c>
      <c r="F43" s="92">
        <v>1.621</v>
      </c>
      <c r="G43" s="88">
        <f t="shared" si="3"/>
        <v>1.8180000000000001</v>
      </c>
      <c r="H43" s="89">
        <v>65</v>
      </c>
      <c r="I43" s="90" t="s">
        <v>64</v>
      </c>
      <c r="J43" s="74">
        <f t="shared" si="4"/>
        <v>6.5000000000000006E-3</v>
      </c>
      <c r="K43" s="89">
        <v>28</v>
      </c>
      <c r="L43" s="90" t="s">
        <v>64</v>
      </c>
      <c r="M43" s="74">
        <f t="shared" si="0"/>
        <v>2.8E-3</v>
      </c>
      <c r="N43" s="89">
        <v>21</v>
      </c>
      <c r="O43" s="90" t="s">
        <v>64</v>
      </c>
      <c r="P43" s="74">
        <f t="shared" si="1"/>
        <v>2.1000000000000003E-3</v>
      </c>
    </row>
    <row r="44" spans="2:16">
      <c r="B44" s="89">
        <v>1.7</v>
      </c>
      <c r="C44" s="90" t="s">
        <v>63</v>
      </c>
      <c r="D44" s="118">
        <f t="shared" si="5"/>
        <v>8.4999999999999993E-5</v>
      </c>
      <c r="E44" s="91">
        <v>0.2031</v>
      </c>
      <c r="F44" s="92">
        <v>1.6379999999999999</v>
      </c>
      <c r="G44" s="88">
        <f t="shared" si="3"/>
        <v>1.8411</v>
      </c>
      <c r="H44" s="89">
        <v>68</v>
      </c>
      <c r="I44" s="90" t="s">
        <v>64</v>
      </c>
      <c r="J44" s="74">
        <f t="shared" si="4"/>
        <v>6.8000000000000005E-3</v>
      </c>
      <c r="K44" s="89">
        <v>29</v>
      </c>
      <c r="L44" s="90" t="s">
        <v>64</v>
      </c>
      <c r="M44" s="74">
        <f t="shared" si="0"/>
        <v>2.9000000000000002E-3</v>
      </c>
      <c r="N44" s="89">
        <v>22</v>
      </c>
      <c r="O44" s="90" t="s">
        <v>64</v>
      </c>
      <c r="P44" s="74">
        <f t="shared" si="1"/>
        <v>2.1999999999999997E-3</v>
      </c>
    </row>
    <row r="45" spans="2:16">
      <c r="B45" s="89">
        <v>1.8</v>
      </c>
      <c r="C45" s="90" t="s">
        <v>63</v>
      </c>
      <c r="D45" s="118">
        <f t="shared" si="5"/>
        <v>8.9999999999999992E-5</v>
      </c>
      <c r="E45" s="91">
        <v>0.2089</v>
      </c>
      <c r="F45" s="92">
        <v>1.653</v>
      </c>
      <c r="G45" s="88">
        <f t="shared" si="3"/>
        <v>1.8619000000000001</v>
      </c>
      <c r="H45" s="89">
        <v>70</v>
      </c>
      <c r="I45" s="90" t="s">
        <v>64</v>
      </c>
      <c r="J45" s="74">
        <f t="shared" si="4"/>
        <v>7.000000000000001E-3</v>
      </c>
      <c r="K45" s="89">
        <v>30</v>
      </c>
      <c r="L45" s="90" t="s">
        <v>64</v>
      </c>
      <c r="M45" s="74">
        <f t="shared" si="0"/>
        <v>3.0000000000000001E-3</v>
      </c>
      <c r="N45" s="89">
        <v>23</v>
      </c>
      <c r="O45" s="90" t="s">
        <v>64</v>
      </c>
      <c r="P45" s="74">
        <f t="shared" si="1"/>
        <v>2.3E-3</v>
      </c>
    </row>
    <row r="46" spans="2:16">
      <c r="B46" s="89">
        <v>2</v>
      </c>
      <c r="C46" s="90" t="s">
        <v>63</v>
      </c>
      <c r="D46" s="118">
        <f t="shared" si="5"/>
        <v>1E-4</v>
      </c>
      <c r="E46" s="91">
        <v>0.22020000000000001</v>
      </c>
      <c r="F46" s="92">
        <v>1.679</v>
      </c>
      <c r="G46" s="88">
        <f t="shared" si="3"/>
        <v>1.8992</v>
      </c>
      <c r="H46" s="89">
        <v>76</v>
      </c>
      <c r="I46" s="90" t="s">
        <v>64</v>
      </c>
      <c r="J46" s="74">
        <f t="shared" si="4"/>
        <v>7.6E-3</v>
      </c>
      <c r="K46" s="89">
        <v>32</v>
      </c>
      <c r="L46" s="90" t="s">
        <v>64</v>
      </c>
      <c r="M46" s="74">
        <f t="shared" si="0"/>
        <v>3.2000000000000002E-3</v>
      </c>
      <c r="N46" s="89">
        <v>24</v>
      </c>
      <c r="O46" s="90" t="s">
        <v>64</v>
      </c>
      <c r="P46" s="74">
        <f t="shared" si="1"/>
        <v>2.4000000000000002E-3</v>
      </c>
    </row>
    <row r="47" spans="2:16">
      <c r="B47" s="89">
        <v>2.25</v>
      </c>
      <c r="C47" s="90" t="s">
        <v>63</v>
      </c>
      <c r="D47" s="118">
        <f t="shared" si="5"/>
        <v>1.125E-4</v>
      </c>
      <c r="E47" s="91">
        <v>0.2336</v>
      </c>
      <c r="F47" s="92">
        <v>1.706</v>
      </c>
      <c r="G47" s="88">
        <f t="shared" si="3"/>
        <v>1.9396</v>
      </c>
      <c r="H47" s="89">
        <v>83</v>
      </c>
      <c r="I47" s="90" t="s">
        <v>64</v>
      </c>
      <c r="J47" s="74">
        <f t="shared" si="4"/>
        <v>8.3000000000000001E-3</v>
      </c>
      <c r="K47" s="89">
        <v>35</v>
      </c>
      <c r="L47" s="90" t="s">
        <v>64</v>
      </c>
      <c r="M47" s="74">
        <f t="shared" si="0"/>
        <v>3.5000000000000005E-3</v>
      </c>
      <c r="N47" s="89">
        <v>26</v>
      </c>
      <c r="O47" s="90" t="s">
        <v>64</v>
      </c>
      <c r="P47" s="74">
        <f t="shared" si="1"/>
        <v>2.5999999999999999E-3</v>
      </c>
    </row>
    <row r="48" spans="2:16">
      <c r="B48" s="89">
        <v>2.5</v>
      </c>
      <c r="C48" s="90" t="s">
        <v>63</v>
      </c>
      <c r="D48" s="118">
        <f t="shared" si="5"/>
        <v>1.25E-4</v>
      </c>
      <c r="E48" s="91">
        <v>0.2462</v>
      </c>
      <c r="F48" s="92">
        <v>1.728</v>
      </c>
      <c r="G48" s="88">
        <f t="shared" si="3"/>
        <v>1.9742</v>
      </c>
      <c r="H48" s="89">
        <v>90</v>
      </c>
      <c r="I48" s="90" t="s">
        <v>64</v>
      </c>
      <c r="J48" s="74">
        <f t="shared" si="4"/>
        <v>8.9999999999999993E-3</v>
      </c>
      <c r="K48" s="89">
        <v>37</v>
      </c>
      <c r="L48" s="90" t="s">
        <v>64</v>
      </c>
      <c r="M48" s="74">
        <f t="shared" si="0"/>
        <v>3.6999999999999997E-3</v>
      </c>
      <c r="N48" s="89">
        <v>28</v>
      </c>
      <c r="O48" s="90" t="s">
        <v>64</v>
      </c>
      <c r="P48" s="74">
        <f t="shared" si="1"/>
        <v>2.8E-3</v>
      </c>
    </row>
    <row r="49" spans="2:16">
      <c r="B49" s="89">
        <v>2.75</v>
      </c>
      <c r="C49" s="90" t="s">
        <v>63</v>
      </c>
      <c r="D49" s="118">
        <f t="shared" si="5"/>
        <v>1.3749999999999998E-4</v>
      </c>
      <c r="E49" s="91">
        <v>0.25829999999999997</v>
      </c>
      <c r="F49" s="92">
        <v>1.746</v>
      </c>
      <c r="G49" s="88">
        <f t="shared" si="3"/>
        <v>2.0042999999999997</v>
      </c>
      <c r="H49" s="89">
        <v>97</v>
      </c>
      <c r="I49" s="90" t="s">
        <v>64</v>
      </c>
      <c r="J49" s="74">
        <f t="shared" si="4"/>
        <v>9.7000000000000003E-3</v>
      </c>
      <c r="K49" s="89">
        <v>40</v>
      </c>
      <c r="L49" s="90" t="s">
        <v>64</v>
      </c>
      <c r="M49" s="74">
        <f t="shared" si="0"/>
        <v>4.0000000000000001E-3</v>
      </c>
      <c r="N49" s="89">
        <v>30</v>
      </c>
      <c r="O49" s="90" t="s">
        <v>64</v>
      </c>
      <c r="P49" s="74">
        <f t="shared" si="1"/>
        <v>3.0000000000000001E-3</v>
      </c>
    </row>
    <row r="50" spans="2:16">
      <c r="B50" s="89">
        <v>3</v>
      </c>
      <c r="C50" s="90" t="s">
        <v>63</v>
      </c>
      <c r="D50" s="118">
        <f t="shared" si="5"/>
        <v>1.5000000000000001E-4</v>
      </c>
      <c r="E50" s="91">
        <v>0.26979999999999998</v>
      </c>
      <c r="F50" s="92">
        <v>1.76</v>
      </c>
      <c r="G50" s="88">
        <f t="shared" si="3"/>
        <v>2.0297999999999998</v>
      </c>
      <c r="H50" s="89">
        <v>103</v>
      </c>
      <c r="I50" s="90" t="s">
        <v>64</v>
      </c>
      <c r="J50" s="74">
        <f t="shared" si="4"/>
        <v>1.03E-2</v>
      </c>
      <c r="K50" s="89">
        <v>42</v>
      </c>
      <c r="L50" s="90" t="s">
        <v>64</v>
      </c>
      <c r="M50" s="74">
        <f t="shared" si="0"/>
        <v>4.2000000000000006E-3</v>
      </c>
      <c r="N50" s="89">
        <v>31</v>
      </c>
      <c r="O50" s="90" t="s">
        <v>64</v>
      </c>
      <c r="P50" s="74">
        <f t="shared" si="1"/>
        <v>3.0999999999999999E-3</v>
      </c>
    </row>
    <row r="51" spans="2:16">
      <c r="B51" s="89">
        <v>3.25</v>
      </c>
      <c r="C51" s="90" t="s">
        <v>63</v>
      </c>
      <c r="D51" s="118">
        <f t="shared" si="5"/>
        <v>1.6249999999999999E-4</v>
      </c>
      <c r="E51" s="91">
        <v>0.28079999999999999</v>
      </c>
      <c r="F51" s="92">
        <v>1.772</v>
      </c>
      <c r="G51" s="88">
        <f t="shared" si="3"/>
        <v>2.0528</v>
      </c>
      <c r="H51" s="89">
        <v>110</v>
      </c>
      <c r="I51" s="90" t="s">
        <v>64</v>
      </c>
      <c r="J51" s="74">
        <f t="shared" si="4"/>
        <v>1.0999999999999999E-2</v>
      </c>
      <c r="K51" s="89">
        <v>44</v>
      </c>
      <c r="L51" s="90" t="s">
        <v>64</v>
      </c>
      <c r="M51" s="74">
        <f t="shared" si="0"/>
        <v>4.3999999999999994E-3</v>
      </c>
      <c r="N51" s="89">
        <v>33</v>
      </c>
      <c r="O51" s="90" t="s">
        <v>64</v>
      </c>
      <c r="P51" s="74">
        <f t="shared" si="1"/>
        <v>3.3E-3</v>
      </c>
    </row>
    <row r="52" spans="2:16">
      <c r="B52" s="89">
        <v>3.5</v>
      </c>
      <c r="C52" s="90" t="s">
        <v>63</v>
      </c>
      <c r="D52" s="118">
        <f t="shared" si="5"/>
        <v>1.75E-4</v>
      </c>
      <c r="E52" s="91">
        <v>0.29139999999999999</v>
      </c>
      <c r="F52" s="92">
        <v>1.782</v>
      </c>
      <c r="G52" s="88">
        <f t="shared" si="3"/>
        <v>2.0733999999999999</v>
      </c>
      <c r="H52" s="89">
        <v>117</v>
      </c>
      <c r="I52" s="90" t="s">
        <v>64</v>
      </c>
      <c r="J52" s="74">
        <f t="shared" si="4"/>
        <v>1.17E-2</v>
      </c>
      <c r="K52" s="89">
        <v>47</v>
      </c>
      <c r="L52" s="90" t="s">
        <v>64</v>
      </c>
      <c r="M52" s="74">
        <f t="shared" si="0"/>
        <v>4.7000000000000002E-3</v>
      </c>
      <c r="N52" s="89">
        <v>35</v>
      </c>
      <c r="O52" s="90" t="s">
        <v>64</v>
      </c>
      <c r="P52" s="74">
        <f t="shared" si="1"/>
        <v>3.5000000000000005E-3</v>
      </c>
    </row>
    <row r="53" spans="2:16">
      <c r="B53" s="89">
        <v>3.75</v>
      </c>
      <c r="C53" s="90" t="s">
        <v>63</v>
      </c>
      <c r="D53" s="118">
        <f t="shared" si="5"/>
        <v>1.875E-4</v>
      </c>
      <c r="E53" s="91">
        <v>0.30159999999999998</v>
      </c>
      <c r="F53" s="92">
        <v>1.7889999999999999</v>
      </c>
      <c r="G53" s="88">
        <f t="shared" si="3"/>
        <v>2.0905999999999998</v>
      </c>
      <c r="H53" s="89">
        <v>123</v>
      </c>
      <c r="I53" s="90" t="s">
        <v>64</v>
      </c>
      <c r="J53" s="74">
        <f t="shared" si="4"/>
        <v>1.23E-2</v>
      </c>
      <c r="K53" s="89">
        <v>49</v>
      </c>
      <c r="L53" s="90" t="s">
        <v>64</v>
      </c>
      <c r="M53" s="74">
        <f t="shared" si="0"/>
        <v>4.8999999999999998E-3</v>
      </c>
      <c r="N53" s="89">
        <v>36</v>
      </c>
      <c r="O53" s="90" t="s">
        <v>64</v>
      </c>
      <c r="P53" s="74">
        <f t="shared" si="1"/>
        <v>3.5999999999999999E-3</v>
      </c>
    </row>
    <row r="54" spans="2:16">
      <c r="B54" s="89">
        <v>4</v>
      </c>
      <c r="C54" s="90" t="s">
        <v>63</v>
      </c>
      <c r="D54" s="118">
        <f t="shared" si="5"/>
        <v>2.0000000000000001E-4</v>
      </c>
      <c r="E54" s="91">
        <v>0.3115</v>
      </c>
      <c r="F54" s="92">
        <v>1.7949999999999999</v>
      </c>
      <c r="G54" s="88">
        <f t="shared" si="3"/>
        <v>2.1065</v>
      </c>
      <c r="H54" s="89">
        <v>130</v>
      </c>
      <c r="I54" s="90" t="s">
        <v>64</v>
      </c>
      <c r="J54" s="74">
        <f t="shared" si="4"/>
        <v>1.3000000000000001E-2</v>
      </c>
      <c r="K54" s="89">
        <v>51</v>
      </c>
      <c r="L54" s="90" t="s">
        <v>64</v>
      </c>
      <c r="M54" s="74">
        <f t="shared" si="0"/>
        <v>5.0999999999999995E-3</v>
      </c>
      <c r="N54" s="89">
        <v>38</v>
      </c>
      <c r="O54" s="90" t="s">
        <v>64</v>
      </c>
      <c r="P54" s="74">
        <f t="shared" si="1"/>
        <v>3.8E-3</v>
      </c>
    </row>
    <row r="55" spans="2:16">
      <c r="B55" s="89">
        <v>4.5</v>
      </c>
      <c r="C55" s="90" t="s">
        <v>63</v>
      </c>
      <c r="D55" s="118">
        <f t="shared" si="5"/>
        <v>2.2499999999999999E-4</v>
      </c>
      <c r="E55" s="91">
        <v>0.33040000000000003</v>
      </c>
      <c r="F55" s="92">
        <v>1.8029999999999999</v>
      </c>
      <c r="G55" s="88">
        <f t="shared" si="3"/>
        <v>2.1334</v>
      </c>
      <c r="H55" s="89">
        <v>143</v>
      </c>
      <c r="I55" s="90" t="s">
        <v>64</v>
      </c>
      <c r="J55" s="74">
        <f t="shared" si="4"/>
        <v>1.4299999999999998E-2</v>
      </c>
      <c r="K55" s="89">
        <v>56</v>
      </c>
      <c r="L55" s="90" t="s">
        <v>64</v>
      </c>
      <c r="M55" s="74">
        <f t="shared" si="0"/>
        <v>5.5999999999999999E-3</v>
      </c>
      <c r="N55" s="89">
        <v>41</v>
      </c>
      <c r="O55" s="90" t="s">
        <v>64</v>
      </c>
      <c r="P55" s="74">
        <f t="shared" si="1"/>
        <v>4.1000000000000003E-3</v>
      </c>
    </row>
    <row r="56" spans="2:16">
      <c r="B56" s="89">
        <v>5</v>
      </c>
      <c r="C56" s="90" t="s">
        <v>63</v>
      </c>
      <c r="D56" s="118">
        <f t="shared" si="5"/>
        <v>2.5000000000000001E-4</v>
      </c>
      <c r="E56" s="91">
        <v>0.34820000000000001</v>
      </c>
      <c r="F56" s="92">
        <v>1.8069999999999999</v>
      </c>
      <c r="G56" s="88">
        <f t="shared" si="3"/>
        <v>2.1551999999999998</v>
      </c>
      <c r="H56" s="89">
        <v>156</v>
      </c>
      <c r="I56" s="90" t="s">
        <v>64</v>
      </c>
      <c r="J56" s="74">
        <f t="shared" si="4"/>
        <v>1.5599999999999999E-2</v>
      </c>
      <c r="K56" s="89">
        <v>60</v>
      </c>
      <c r="L56" s="90" t="s">
        <v>64</v>
      </c>
      <c r="M56" s="74">
        <f t="shared" si="0"/>
        <v>6.0000000000000001E-3</v>
      </c>
      <c r="N56" s="89">
        <v>44</v>
      </c>
      <c r="O56" s="90" t="s">
        <v>64</v>
      </c>
      <c r="P56" s="74">
        <f t="shared" si="1"/>
        <v>4.3999999999999994E-3</v>
      </c>
    </row>
    <row r="57" spans="2:16">
      <c r="B57" s="89">
        <v>5.5</v>
      </c>
      <c r="C57" s="90" t="s">
        <v>63</v>
      </c>
      <c r="D57" s="118">
        <f t="shared" si="5"/>
        <v>2.7499999999999996E-4</v>
      </c>
      <c r="E57" s="91">
        <v>0.36520000000000002</v>
      </c>
      <c r="F57" s="92">
        <v>1.8080000000000001</v>
      </c>
      <c r="G57" s="88">
        <f t="shared" si="3"/>
        <v>2.1732</v>
      </c>
      <c r="H57" s="89">
        <v>168</v>
      </c>
      <c r="I57" s="90" t="s">
        <v>64</v>
      </c>
      <c r="J57" s="74">
        <f t="shared" si="4"/>
        <v>1.6800000000000002E-2</v>
      </c>
      <c r="K57" s="89">
        <v>64</v>
      </c>
      <c r="L57" s="90" t="s">
        <v>64</v>
      </c>
      <c r="M57" s="74">
        <f t="shared" si="0"/>
        <v>6.4000000000000003E-3</v>
      </c>
      <c r="N57" s="89">
        <v>48</v>
      </c>
      <c r="O57" s="90" t="s">
        <v>64</v>
      </c>
      <c r="P57" s="74">
        <f t="shared" si="1"/>
        <v>4.8000000000000004E-3</v>
      </c>
    </row>
    <row r="58" spans="2:16">
      <c r="B58" s="89">
        <v>6</v>
      </c>
      <c r="C58" s="90" t="s">
        <v>63</v>
      </c>
      <c r="D58" s="118">
        <f t="shared" si="5"/>
        <v>3.0000000000000003E-4</v>
      </c>
      <c r="E58" s="91">
        <v>0.38150000000000001</v>
      </c>
      <c r="F58" s="92">
        <v>1.806</v>
      </c>
      <c r="G58" s="88">
        <f t="shared" si="3"/>
        <v>2.1875</v>
      </c>
      <c r="H58" s="89">
        <v>181</v>
      </c>
      <c r="I58" s="90" t="s">
        <v>64</v>
      </c>
      <c r="J58" s="74">
        <f t="shared" si="4"/>
        <v>1.8099999999999998E-2</v>
      </c>
      <c r="K58" s="89">
        <v>69</v>
      </c>
      <c r="L58" s="90" t="s">
        <v>64</v>
      </c>
      <c r="M58" s="74">
        <f t="shared" si="0"/>
        <v>6.9000000000000008E-3</v>
      </c>
      <c r="N58" s="89">
        <v>51</v>
      </c>
      <c r="O58" s="90" t="s">
        <v>64</v>
      </c>
      <c r="P58" s="74">
        <f t="shared" si="1"/>
        <v>5.0999999999999995E-3</v>
      </c>
    </row>
    <row r="59" spans="2:16">
      <c r="B59" s="89">
        <v>6.5</v>
      </c>
      <c r="C59" s="90" t="s">
        <v>63</v>
      </c>
      <c r="D59" s="118">
        <f t="shared" si="5"/>
        <v>3.2499999999999999E-4</v>
      </c>
      <c r="E59" s="91">
        <v>0.39710000000000001</v>
      </c>
      <c r="F59" s="92">
        <v>1.802</v>
      </c>
      <c r="G59" s="88">
        <f t="shared" si="3"/>
        <v>2.1991000000000001</v>
      </c>
      <c r="H59" s="89">
        <v>194</v>
      </c>
      <c r="I59" s="90" t="s">
        <v>64</v>
      </c>
      <c r="J59" s="74">
        <f t="shared" si="4"/>
        <v>1.9400000000000001E-2</v>
      </c>
      <c r="K59" s="89">
        <v>73</v>
      </c>
      <c r="L59" s="90" t="s">
        <v>64</v>
      </c>
      <c r="M59" s="74">
        <f t="shared" si="0"/>
        <v>7.2999999999999992E-3</v>
      </c>
      <c r="N59" s="89">
        <v>54</v>
      </c>
      <c r="O59" s="90" t="s">
        <v>64</v>
      </c>
      <c r="P59" s="74">
        <f t="shared" si="1"/>
        <v>5.4000000000000003E-3</v>
      </c>
    </row>
    <row r="60" spans="2:16">
      <c r="B60" s="89">
        <v>7</v>
      </c>
      <c r="C60" s="90" t="s">
        <v>63</v>
      </c>
      <c r="D60" s="118">
        <f t="shared" si="5"/>
        <v>3.5E-4</v>
      </c>
      <c r="E60" s="91">
        <v>0.41210000000000002</v>
      </c>
      <c r="F60" s="92">
        <v>1.7969999999999999</v>
      </c>
      <c r="G60" s="88">
        <f t="shared" si="3"/>
        <v>2.2090999999999998</v>
      </c>
      <c r="H60" s="89">
        <v>207</v>
      </c>
      <c r="I60" s="90" t="s">
        <v>64</v>
      </c>
      <c r="J60" s="74">
        <f t="shared" si="4"/>
        <v>2.07E-2</v>
      </c>
      <c r="K60" s="89">
        <v>77</v>
      </c>
      <c r="L60" s="90" t="s">
        <v>64</v>
      </c>
      <c r="M60" s="74">
        <f t="shared" si="0"/>
        <v>7.7000000000000002E-3</v>
      </c>
      <c r="N60" s="89">
        <v>57</v>
      </c>
      <c r="O60" s="90" t="s">
        <v>64</v>
      </c>
      <c r="P60" s="74">
        <f t="shared" si="1"/>
        <v>5.7000000000000002E-3</v>
      </c>
    </row>
    <row r="61" spans="2:16">
      <c r="B61" s="89">
        <v>8</v>
      </c>
      <c r="C61" s="90" t="s">
        <v>63</v>
      </c>
      <c r="D61" s="118">
        <f t="shared" si="5"/>
        <v>4.0000000000000002E-4</v>
      </c>
      <c r="E61" s="91">
        <v>0.4405</v>
      </c>
      <c r="F61" s="92">
        <v>1.7829999999999999</v>
      </c>
      <c r="G61" s="88">
        <f t="shared" si="3"/>
        <v>2.2235</v>
      </c>
      <c r="H61" s="89">
        <v>232</v>
      </c>
      <c r="I61" s="90" t="s">
        <v>64</v>
      </c>
      <c r="J61" s="74">
        <f t="shared" si="4"/>
        <v>2.3200000000000002E-2</v>
      </c>
      <c r="K61" s="89">
        <v>85</v>
      </c>
      <c r="L61" s="90" t="s">
        <v>64</v>
      </c>
      <c r="M61" s="74">
        <f t="shared" si="0"/>
        <v>8.5000000000000006E-3</v>
      </c>
      <c r="N61" s="89">
        <v>63</v>
      </c>
      <c r="O61" s="90" t="s">
        <v>64</v>
      </c>
      <c r="P61" s="74">
        <f t="shared" si="1"/>
        <v>6.3E-3</v>
      </c>
    </row>
    <row r="62" spans="2:16">
      <c r="B62" s="89">
        <v>9</v>
      </c>
      <c r="C62" s="90" t="s">
        <v>63</v>
      </c>
      <c r="D62" s="118">
        <f t="shared" si="5"/>
        <v>4.4999999999999999E-4</v>
      </c>
      <c r="E62" s="91">
        <v>0.4672</v>
      </c>
      <c r="F62" s="92">
        <v>1.766</v>
      </c>
      <c r="G62" s="88">
        <f t="shared" si="3"/>
        <v>2.2332000000000001</v>
      </c>
      <c r="H62" s="89">
        <v>258</v>
      </c>
      <c r="I62" s="90" t="s">
        <v>64</v>
      </c>
      <c r="J62" s="74">
        <f t="shared" si="4"/>
        <v>2.58E-2</v>
      </c>
      <c r="K62" s="89">
        <v>93</v>
      </c>
      <c r="L62" s="90" t="s">
        <v>64</v>
      </c>
      <c r="M62" s="74">
        <f t="shared" si="0"/>
        <v>9.2999999999999992E-3</v>
      </c>
      <c r="N62" s="89">
        <v>68</v>
      </c>
      <c r="O62" s="90" t="s">
        <v>64</v>
      </c>
      <c r="P62" s="74">
        <f t="shared" si="1"/>
        <v>6.8000000000000005E-3</v>
      </c>
    </row>
    <row r="63" spans="2:16">
      <c r="B63" s="89">
        <v>10</v>
      </c>
      <c r="C63" s="90" t="s">
        <v>63</v>
      </c>
      <c r="D63" s="118">
        <f t="shared" si="5"/>
        <v>5.0000000000000001E-4</v>
      </c>
      <c r="E63" s="91">
        <v>0.49249999999999999</v>
      </c>
      <c r="F63" s="92">
        <v>1.748</v>
      </c>
      <c r="G63" s="88">
        <f t="shared" si="3"/>
        <v>2.2404999999999999</v>
      </c>
      <c r="H63" s="89">
        <v>284</v>
      </c>
      <c r="I63" s="90" t="s">
        <v>64</v>
      </c>
      <c r="J63" s="74">
        <f t="shared" si="4"/>
        <v>2.8399999999999998E-2</v>
      </c>
      <c r="K63" s="89">
        <v>101</v>
      </c>
      <c r="L63" s="90" t="s">
        <v>64</v>
      </c>
      <c r="M63" s="74">
        <f t="shared" si="0"/>
        <v>1.0100000000000001E-2</v>
      </c>
      <c r="N63" s="89">
        <v>74</v>
      </c>
      <c r="O63" s="90" t="s">
        <v>64</v>
      </c>
      <c r="P63" s="74">
        <f t="shared" si="1"/>
        <v>7.3999999999999995E-3</v>
      </c>
    </row>
    <row r="64" spans="2:16">
      <c r="B64" s="89">
        <v>11</v>
      </c>
      <c r="C64" s="90" t="s">
        <v>63</v>
      </c>
      <c r="D64" s="118">
        <f t="shared" si="5"/>
        <v>5.4999999999999992E-4</v>
      </c>
      <c r="E64" s="91">
        <v>0.51649999999999996</v>
      </c>
      <c r="F64" s="92">
        <v>1.728</v>
      </c>
      <c r="G64" s="88">
        <f t="shared" si="3"/>
        <v>2.2444999999999999</v>
      </c>
      <c r="H64" s="89">
        <v>309</v>
      </c>
      <c r="I64" s="90" t="s">
        <v>64</v>
      </c>
      <c r="J64" s="74">
        <f t="shared" si="4"/>
        <v>3.09E-2</v>
      </c>
      <c r="K64" s="89">
        <v>109</v>
      </c>
      <c r="L64" s="90" t="s">
        <v>64</v>
      </c>
      <c r="M64" s="74">
        <f t="shared" si="0"/>
        <v>1.09E-2</v>
      </c>
      <c r="N64" s="89">
        <v>80</v>
      </c>
      <c r="O64" s="90" t="s">
        <v>64</v>
      </c>
      <c r="P64" s="74">
        <f t="shared" si="1"/>
        <v>8.0000000000000002E-3</v>
      </c>
    </row>
    <row r="65" spans="2:16">
      <c r="B65" s="89">
        <v>12</v>
      </c>
      <c r="C65" s="90" t="s">
        <v>63</v>
      </c>
      <c r="D65" s="118">
        <f t="shared" si="5"/>
        <v>6.0000000000000006E-4</v>
      </c>
      <c r="E65" s="91">
        <v>0.53949999999999998</v>
      </c>
      <c r="F65" s="92">
        <v>1.7070000000000001</v>
      </c>
      <c r="G65" s="88">
        <f t="shared" si="3"/>
        <v>2.2465000000000002</v>
      </c>
      <c r="H65" s="89">
        <v>335</v>
      </c>
      <c r="I65" s="90" t="s">
        <v>64</v>
      </c>
      <c r="J65" s="74">
        <f t="shared" si="4"/>
        <v>3.3500000000000002E-2</v>
      </c>
      <c r="K65" s="89">
        <v>117</v>
      </c>
      <c r="L65" s="90" t="s">
        <v>64</v>
      </c>
      <c r="M65" s="74">
        <f t="shared" si="0"/>
        <v>1.17E-2</v>
      </c>
      <c r="N65" s="89">
        <v>85</v>
      </c>
      <c r="O65" s="90" t="s">
        <v>64</v>
      </c>
      <c r="P65" s="74">
        <f t="shared" si="1"/>
        <v>8.5000000000000006E-3</v>
      </c>
    </row>
    <row r="66" spans="2:16">
      <c r="B66" s="89">
        <v>13</v>
      </c>
      <c r="C66" s="90" t="s">
        <v>63</v>
      </c>
      <c r="D66" s="118">
        <f t="shared" si="5"/>
        <v>6.4999999999999997E-4</v>
      </c>
      <c r="E66" s="91">
        <v>0.56159999999999999</v>
      </c>
      <c r="F66" s="92">
        <v>1.6859999999999999</v>
      </c>
      <c r="G66" s="88">
        <f t="shared" si="3"/>
        <v>2.2475999999999998</v>
      </c>
      <c r="H66" s="89">
        <v>361</v>
      </c>
      <c r="I66" s="90" t="s">
        <v>64</v>
      </c>
      <c r="J66" s="74">
        <f t="shared" si="4"/>
        <v>3.61E-2</v>
      </c>
      <c r="K66" s="89">
        <v>125</v>
      </c>
      <c r="L66" s="90" t="s">
        <v>64</v>
      </c>
      <c r="M66" s="74">
        <f t="shared" si="0"/>
        <v>1.2500000000000001E-2</v>
      </c>
      <c r="N66" s="89">
        <v>91</v>
      </c>
      <c r="O66" s="90" t="s">
        <v>64</v>
      </c>
      <c r="P66" s="74">
        <f t="shared" si="1"/>
        <v>9.1000000000000004E-3</v>
      </c>
    </row>
    <row r="67" spans="2:16">
      <c r="B67" s="89">
        <v>14</v>
      </c>
      <c r="C67" s="90" t="s">
        <v>63</v>
      </c>
      <c r="D67" s="118">
        <f t="shared" si="5"/>
        <v>6.9999999999999999E-4</v>
      </c>
      <c r="E67" s="91">
        <v>0.58279999999999998</v>
      </c>
      <c r="F67" s="92">
        <v>1.665</v>
      </c>
      <c r="G67" s="88">
        <f t="shared" si="3"/>
        <v>2.2477999999999998</v>
      </c>
      <c r="H67" s="89">
        <v>387</v>
      </c>
      <c r="I67" s="90" t="s">
        <v>64</v>
      </c>
      <c r="J67" s="74">
        <f t="shared" si="4"/>
        <v>3.8699999999999998E-2</v>
      </c>
      <c r="K67" s="89">
        <v>132</v>
      </c>
      <c r="L67" s="90" t="s">
        <v>64</v>
      </c>
      <c r="M67" s="74">
        <f t="shared" si="0"/>
        <v>1.32E-2</v>
      </c>
      <c r="N67" s="89">
        <v>96</v>
      </c>
      <c r="O67" s="90" t="s">
        <v>64</v>
      </c>
      <c r="P67" s="74">
        <f t="shared" si="1"/>
        <v>9.6000000000000009E-3</v>
      </c>
    </row>
    <row r="68" spans="2:16">
      <c r="B68" s="89">
        <v>15</v>
      </c>
      <c r="C68" s="90" t="s">
        <v>63</v>
      </c>
      <c r="D68" s="118">
        <f t="shared" si="5"/>
        <v>7.5000000000000002E-4</v>
      </c>
      <c r="E68" s="91">
        <v>0.60319999999999996</v>
      </c>
      <c r="F68" s="92">
        <v>1.643</v>
      </c>
      <c r="G68" s="88">
        <f t="shared" si="3"/>
        <v>2.2462</v>
      </c>
      <c r="H68" s="89">
        <v>413</v>
      </c>
      <c r="I68" s="90" t="s">
        <v>64</v>
      </c>
      <c r="J68" s="74">
        <f t="shared" si="4"/>
        <v>4.1299999999999996E-2</v>
      </c>
      <c r="K68" s="89">
        <v>140</v>
      </c>
      <c r="L68" s="90" t="s">
        <v>64</v>
      </c>
      <c r="M68" s="74">
        <f t="shared" si="0"/>
        <v>1.4000000000000002E-2</v>
      </c>
      <c r="N68" s="89">
        <v>102</v>
      </c>
      <c r="O68" s="90" t="s">
        <v>64</v>
      </c>
      <c r="P68" s="74">
        <f t="shared" si="1"/>
        <v>1.0199999999999999E-2</v>
      </c>
    </row>
    <row r="69" spans="2:16">
      <c r="B69" s="89">
        <v>16</v>
      </c>
      <c r="C69" s="90" t="s">
        <v>63</v>
      </c>
      <c r="D69" s="118">
        <f t="shared" si="5"/>
        <v>8.0000000000000004E-4</v>
      </c>
      <c r="E69" s="91">
        <v>0.623</v>
      </c>
      <c r="F69" s="92">
        <v>1.623</v>
      </c>
      <c r="G69" s="88">
        <f t="shared" si="3"/>
        <v>2.246</v>
      </c>
      <c r="H69" s="89">
        <v>439</v>
      </c>
      <c r="I69" s="90" t="s">
        <v>64</v>
      </c>
      <c r="J69" s="74">
        <f t="shared" si="4"/>
        <v>4.3900000000000002E-2</v>
      </c>
      <c r="K69" s="89">
        <v>147</v>
      </c>
      <c r="L69" s="90" t="s">
        <v>64</v>
      </c>
      <c r="M69" s="74">
        <f t="shared" si="0"/>
        <v>1.47E-2</v>
      </c>
      <c r="N69" s="89">
        <v>107</v>
      </c>
      <c r="O69" s="90" t="s">
        <v>64</v>
      </c>
      <c r="P69" s="74">
        <f t="shared" si="1"/>
        <v>1.0699999999999999E-2</v>
      </c>
    </row>
    <row r="70" spans="2:16">
      <c r="B70" s="89">
        <v>17</v>
      </c>
      <c r="C70" s="90" t="s">
        <v>63</v>
      </c>
      <c r="D70" s="118">
        <f t="shared" si="5"/>
        <v>8.5000000000000006E-4</v>
      </c>
      <c r="E70" s="91">
        <v>0.64219999999999999</v>
      </c>
      <c r="F70" s="92">
        <v>1.6020000000000001</v>
      </c>
      <c r="G70" s="88">
        <f t="shared" si="3"/>
        <v>2.2442000000000002</v>
      </c>
      <c r="H70" s="89">
        <v>466</v>
      </c>
      <c r="I70" s="90" t="s">
        <v>64</v>
      </c>
      <c r="J70" s="74">
        <f t="shared" si="4"/>
        <v>4.6600000000000003E-2</v>
      </c>
      <c r="K70" s="89">
        <v>155</v>
      </c>
      <c r="L70" s="90" t="s">
        <v>64</v>
      </c>
      <c r="M70" s="74">
        <f t="shared" si="0"/>
        <v>1.55E-2</v>
      </c>
      <c r="N70" s="89">
        <v>113</v>
      </c>
      <c r="O70" s="90" t="s">
        <v>64</v>
      </c>
      <c r="P70" s="74">
        <f t="shared" si="1"/>
        <v>1.1300000000000001E-2</v>
      </c>
    </row>
    <row r="71" spans="2:16">
      <c r="B71" s="89">
        <v>18</v>
      </c>
      <c r="C71" s="90" t="s">
        <v>63</v>
      </c>
      <c r="D71" s="118">
        <f t="shared" si="5"/>
        <v>8.9999999999999998E-4</v>
      </c>
      <c r="E71" s="91">
        <v>0.66080000000000005</v>
      </c>
      <c r="F71" s="92">
        <v>1.5820000000000001</v>
      </c>
      <c r="G71" s="88">
        <f t="shared" si="3"/>
        <v>2.2427999999999999</v>
      </c>
      <c r="H71" s="89">
        <v>492</v>
      </c>
      <c r="I71" s="90" t="s">
        <v>64</v>
      </c>
      <c r="J71" s="74">
        <f t="shared" si="4"/>
        <v>4.9200000000000001E-2</v>
      </c>
      <c r="K71" s="89">
        <v>162</v>
      </c>
      <c r="L71" s="90" t="s">
        <v>64</v>
      </c>
      <c r="M71" s="74">
        <f t="shared" si="0"/>
        <v>1.6199999999999999E-2</v>
      </c>
      <c r="N71" s="89">
        <v>118</v>
      </c>
      <c r="O71" s="90" t="s">
        <v>64</v>
      </c>
      <c r="P71" s="74">
        <f t="shared" si="1"/>
        <v>1.18E-2</v>
      </c>
    </row>
    <row r="72" spans="2:16">
      <c r="B72" s="89">
        <v>20</v>
      </c>
      <c r="C72" s="90" t="s">
        <v>63</v>
      </c>
      <c r="D72" s="118">
        <f t="shared" si="5"/>
        <v>1E-3</v>
      </c>
      <c r="E72" s="91">
        <v>0.69650000000000001</v>
      </c>
      <c r="F72" s="92">
        <v>1.542</v>
      </c>
      <c r="G72" s="88">
        <f t="shared" si="3"/>
        <v>2.2385000000000002</v>
      </c>
      <c r="H72" s="89">
        <v>545</v>
      </c>
      <c r="I72" s="90" t="s">
        <v>64</v>
      </c>
      <c r="J72" s="74">
        <f t="shared" si="4"/>
        <v>5.4500000000000007E-2</v>
      </c>
      <c r="K72" s="89">
        <v>176</v>
      </c>
      <c r="L72" s="90" t="s">
        <v>64</v>
      </c>
      <c r="M72" s="74">
        <f t="shared" si="0"/>
        <v>1.7599999999999998E-2</v>
      </c>
      <c r="N72" s="89">
        <v>129</v>
      </c>
      <c r="O72" s="90" t="s">
        <v>64</v>
      </c>
      <c r="P72" s="74">
        <f t="shared" si="1"/>
        <v>1.29E-2</v>
      </c>
    </row>
    <row r="73" spans="2:16">
      <c r="B73" s="89">
        <v>22.5</v>
      </c>
      <c r="C73" s="90" t="s">
        <v>63</v>
      </c>
      <c r="D73" s="118">
        <f t="shared" si="5"/>
        <v>1.1249999999999999E-3</v>
      </c>
      <c r="E73" s="91">
        <v>0.73880000000000001</v>
      </c>
      <c r="F73" s="92">
        <v>1.4950000000000001</v>
      </c>
      <c r="G73" s="88">
        <f t="shared" si="3"/>
        <v>2.2338</v>
      </c>
      <c r="H73" s="89">
        <v>612</v>
      </c>
      <c r="I73" s="90" t="s">
        <v>64</v>
      </c>
      <c r="J73" s="74">
        <f t="shared" si="4"/>
        <v>6.1199999999999997E-2</v>
      </c>
      <c r="K73" s="89">
        <v>194</v>
      </c>
      <c r="L73" s="90" t="s">
        <v>64</v>
      </c>
      <c r="M73" s="74">
        <f t="shared" si="0"/>
        <v>1.9400000000000001E-2</v>
      </c>
      <c r="N73" s="89">
        <v>142</v>
      </c>
      <c r="O73" s="90" t="s">
        <v>64</v>
      </c>
      <c r="P73" s="74">
        <f t="shared" si="1"/>
        <v>1.4199999999999999E-2</v>
      </c>
    </row>
    <row r="74" spans="2:16">
      <c r="B74" s="89">
        <v>25</v>
      </c>
      <c r="C74" s="90" t="s">
        <v>63</v>
      </c>
      <c r="D74" s="118">
        <f t="shared" si="5"/>
        <v>1.25E-3</v>
      </c>
      <c r="E74" s="91">
        <v>0.77880000000000005</v>
      </c>
      <c r="F74" s="92">
        <v>1.4510000000000001</v>
      </c>
      <c r="G74" s="88">
        <f t="shared" si="3"/>
        <v>2.2298</v>
      </c>
      <c r="H74" s="89">
        <v>679</v>
      </c>
      <c r="I74" s="90" t="s">
        <v>64</v>
      </c>
      <c r="J74" s="74">
        <f t="shared" si="4"/>
        <v>6.7900000000000002E-2</v>
      </c>
      <c r="K74" s="89">
        <v>212</v>
      </c>
      <c r="L74" s="90" t="s">
        <v>64</v>
      </c>
      <c r="M74" s="74">
        <f t="shared" si="0"/>
        <v>2.12E-2</v>
      </c>
      <c r="N74" s="89">
        <v>155</v>
      </c>
      <c r="O74" s="90" t="s">
        <v>64</v>
      </c>
      <c r="P74" s="74">
        <f t="shared" si="1"/>
        <v>1.55E-2</v>
      </c>
    </row>
    <row r="75" spans="2:16">
      <c r="B75" s="89">
        <v>27.5</v>
      </c>
      <c r="C75" s="90" t="s">
        <v>63</v>
      </c>
      <c r="D75" s="118">
        <f t="shared" si="5"/>
        <v>1.3749999999999999E-3</v>
      </c>
      <c r="E75" s="91">
        <v>0.81679999999999997</v>
      </c>
      <c r="F75" s="92">
        <v>1.41</v>
      </c>
      <c r="G75" s="88">
        <f t="shared" si="3"/>
        <v>2.2267999999999999</v>
      </c>
      <c r="H75" s="89">
        <v>747</v>
      </c>
      <c r="I75" s="90" t="s">
        <v>64</v>
      </c>
      <c r="J75" s="74">
        <f t="shared" si="4"/>
        <v>7.4700000000000003E-2</v>
      </c>
      <c r="K75" s="89">
        <v>229</v>
      </c>
      <c r="L75" s="90" t="s">
        <v>64</v>
      </c>
      <c r="M75" s="74">
        <f t="shared" si="0"/>
        <v>2.29E-2</v>
      </c>
      <c r="N75" s="89">
        <v>169</v>
      </c>
      <c r="O75" s="90" t="s">
        <v>64</v>
      </c>
      <c r="P75" s="74">
        <f t="shared" si="1"/>
        <v>1.6900000000000002E-2</v>
      </c>
    </row>
    <row r="76" spans="2:16">
      <c r="B76" s="89">
        <v>30</v>
      </c>
      <c r="C76" s="90" t="s">
        <v>63</v>
      </c>
      <c r="D76" s="118">
        <f t="shared" si="5"/>
        <v>1.5E-3</v>
      </c>
      <c r="E76" s="91">
        <v>0.85309999999999997</v>
      </c>
      <c r="F76" s="92">
        <v>1.371</v>
      </c>
      <c r="G76" s="88">
        <f t="shared" si="3"/>
        <v>2.2241</v>
      </c>
      <c r="H76" s="89">
        <v>815</v>
      </c>
      <c r="I76" s="90" t="s">
        <v>64</v>
      </c>
      <c r="J76" s="74">
        <f t="shared" si="4"/>
        <v>8.1499999999999989E-2</v>
      </c>
      <c r="K76" s="89">
        <v>245</v>
      </c>
      <c r="L76" s="90" t="s">
        <v>64</v>
      </c>
      <c r="M76" s="74">
        <f t="shared" si="0"/>
        <v>2.4500000000000001E-2</v>
      </c>
      <c r="N76" s="89">
        <v>182</v>
      </c>
      <c r="O76" s="90" t="s">
        <v>64</v>
      </c>
      <c r="P76" s="74">
        <f t="shared" si="1"/>
        <v>1.8200000000000001E-2</v>
      </c>
    </row>
    <row r="77" spans="2:16">
      <c r="B77" s="89">
        <v>32.5</v>
      </c>
      <c r="C77" s="90" t="s">
        <v>63</v>
      </c>
      <c r="D77" s="118">
        <f t="shared" si="5"/>
        <v>1.6250000000000001E-3</v>
      </c>
      <c r="E77" s="91">
        <v>0.88790000000000002</v>
      </c>
      <c r="F77" s="92">
        <v>1.3340000000000001</v>
      </c>
      <c r="G77" s="88">
        <f t="shared" si="3"/>
        <v>2.2219000000000002</v>
      </c>
      <c r="H77" s="89">
        <v>884</v>
      </c>
      <c r="I77" s="90" t="s">
        <v>64</v>
      </c>
      <c r="J77" s="74">
        <f t="shared" si="4"/>
        <v>8.8400000000000006E-2</v>
      </c>
      <c r="K77" s="89">
        <v>262</v>
      </c>
      <c r="L77" s="90" t="s">
        <v>64</v>
      </c>
      <c r="M77" s="74">
        <f t="shared" si="0"/>
        <v>2.6200000000000001E-2</v>
      </c>
      <c r="N77" s="89">
        <v>195</v>
      </c>
      <c r="O77" s="90" t="s">
        <v>64</v>
      </c>
      <c r="P77" s="74">
        <f t="shared" si="1"/>
        <v>1.95E-2</v>
      </c>
    </row>
    <row r="78" spans="2:16">
      <c r="B78" s="89">
        <v>35</v>
      </c>
      <c r="C78" s="90" t="s">
        <v>63</v>
      </c>
      <c r="D78" s="118">
        <f t="shared" si="5"/>
        <v>1.7500000000000003E-3</v>
      </c>
      <c r="E78" s="91">
        <v>0.92149999999999999</v>
      </c>
      <c r="F78" s="92">
        <v>1.3</v>
      </c>
      <c r="G78" s="88">
        <f t="shared" si="3"/>
        <v>2.2214999999999998</v>
      </c>
      <c r="H78" s="89">
        <v>953</v>
      </c>
      <c r="I78" s="90" t="s">
        <v>64</v>
      </c>
      <c r="J78" s="74">
        <f t="shared" si="4"/>
        <v>9.5299999999999996E-2</v>
      </c>
      <c r="K78" s="89">
        <v>278</v>
      </c>
      <c r="L78" s="90" t="s">
        <v>64</v>
      </c>
      <c r="M78" s="74">
        <f t="shared" si="0"/>
        <v>2.7800000000000002E-2</v>
      </c>
      <c r="N78" s="89">
        <v>208</v>
      </c>
      <c r="O78" s="90" t="s">
        <v>64</v>
      </c>
      <c r="P78" s="74">
        <f t="shared" si="1"/>
        <v>2.0799999999999999E-2</v>
      </c>
    </row>
    <row r="79" spans="2:16">
      <c r="B79" s="89">
        <v>37.5</v>
      </c>
      <c r="C79" s="90" t="s">
        <v>63</v>
      </c>
      <c r="D79" s="118">
        <f t="shared" si="5"/>
        <v>1.8749999999999999E-3</v>
      </c>
      <c r="E79" s="91">
        <v>0.95379999999999998</v>
      </c>
      <c r="F79" s="92">
        <v>1.2669999999999999</v>
      </c>
      <c r="G79" s="88">
        <f t="shared" si="3"/>
        <v>2.2207999999999997</v>
      </c>
      <c r="H79" s="89">
        <v>1022</v>
      </c>
      <c r="I79" s="90" t="s">
        <v>64</v>
      </c>
      <c r="J79" s="74">
        <f t="shared" si="4"/>
        <v>0.1022</v>
      </c>
      <c r="K79" s="89">
        <v>294</v>
      </c>
      <c r="L79" s="90" t="s">
        <v>64</v>
      </c>
      <c r="M79" s="74">
        <f t="shared" si="0"/>
        <v>2.9399999999999999E-2</v>
      </c>
      <c r="N79" s="89">
        <v>221</v>
      </c>
      <c r="O79" s="90" t="s">
        <v>64</v>
      </c>
      <c r="P79" s="74">
        <f t="shared" si="1"/>
        <v>2.2100000000000002E-2</v>
      </c>
    </row>
    <row r="80" spans="2:16">
      <c r="B80" s="89">
        <v>40</v>
      </c>
      <c r="C80" s="90" t="s">
        <v>63</v>
      </c>
      <c r="D80" s="118">
        <f t="shared" si="5"/>
        <v>2E-3</v>
      </c>
      <c r="E80" s="91">
        <v>0.98509999999999998</v>
      </c>
      <c r="F80" s="92">
        <v>1.236</v>
      </c>
      <c r="G80" s="88">
        <f t="shared" si="3"/>
        <v>2.2210999999999999</v>
      </c>
      <c r="H80" s="89">
        <v>1091</v>
      </c>
      <c r="I80" s="90" t="s">
        <v>64</v>
      </c>
      <c r="J80" s="74">
        <f t="shared" si="4"/>
        <v>0.1091</v>
      </c>
      <c r="K80" s="89">
        <v>309</v>
      </c>
      <c r="L80" s="90" t="s">
        <v>64</v>
      </c>
      <c r="M80" s="74">
        <f t="shared" si="0"/>
        <v>3.09E-2</v>
      </c>
      <c r="N80" s="89">
        <v>234</v>
      </c>
      <c r="O80" s="90" t="s">
        <v>64</v>
      </c>
      <c r="P80" s="74">
        <f t="shared" si="1"/>
        <v>2.3400000000000001E-2</v>
      </c>
    </row>
    <row r="81" spans="2:16">
      <c r="B81" s="89">
        <v>45</v>
      </c>
      <c r="C81" s="90" t="s">
        <v>63</v>
      </c>
      <c r="D81" s="118">
        <f t="shared" si="5"/>
        <v>2.2499999999999998E-3</v>
      </c>
      <c r="E81" s="91">
        <v>1.111</v>
      </c>
      <c r="F81" s="92">
        <v>1.18</v>
      </c>
      <c r="G81" s="88">
        <f t="shared" si="3"/>
        <v>2.2909999999999999</v>
      </c>
      <c r="H81" s="89">
        <v>1228</v>
      </c>
      <c r="I81" s="90" t="s">
        <v>64</v>
      </c>
      <c r="J81" s="74">
        <f t="shared" si="4"/>
        <v>0.12279999999999999</v>
      </c>
      <c r="K81" s="89">
        <v>339</v>
      </c>
      <c r="L81" s="90" t="s">
        <v>64</v>
      </c>
      <c r="M81" s="74">
        <f t="shared" si="0"/>
        <v>3.39E-2</v>
      </c>
      <c r="N81" s="89">
        <v>259</v>
      </c>
      <c r="O81" s="90" t="s">
        <v>64</v>
      </c>
      <c r="P81" s="74">
        <f t="shared" si="1"/>
        <v>2.5899999999999999E-2</v>
      </c>
    </row>
    <row r="82" spans="2:16">
      <c r="B82" s="89">
        <v>50</v>
      </c>
      <c r="C82" s="90" t="s">
        <v>63</v>
      </c>
      <c r="D82" s="118">
        <f t="shared" si="5"/>
        <v>2.5000000000000001E-3</v>
      </c>
      <c r="E82" s="91">
        <v>1.208</v>
      </c>
      <c r="F82" s="92">
        <v>1.129</v>
      </c>
      <c r="G82" s="88">
        <f t="shared" si="3"/>
        <v>2.3369999999999997</v>
      </c>
      <c r="H82" s="89">
        <v>1363</v>
      </c>
      <c r="I82" s="90" t="s">
        <v>64</v>
      </c>
      <c r="J82" s="74">
        <f t="shared" si="4"/>
        <v>0.1363</v>
      </c>
      <c r="K82" s="89">
        <v>366</v>
      </c>
      <c r="L82" s="90" t="s">
        <v>64</v>
      </c>
      <c r="M82" s="74">
        <f t="shared" si="0"/>
        <v>3.6600000000000001E-2</v>
      </c>
      <c r="N82" s="89">
        <v>284</v>
      </c>
      <c r="O82" s="90" t="s">
        <v>64</v>
      </c>
      <c r="P82" s="74">
        <f t="shared" si="1"/>
        <v>2.8399999999999998E-2</v>
      </c>
    </row>
    <row r="83" spans="2:16">
      <c r="B83" s="89">
        <v>55</v>
      </c>
      <c r="C83" s="90" t="s">
        <v>63</v>
      </c>
      <c r="D83" s="118">
        <f t="shared" si="5"/>
        <v>2.7499999999999998E-3</v>
      </c>
      <c r="E83" s="91">
        <v>1.286</v>
      </c>
      <c r="F83" s="92">
        <v>1.083</v>
      </c>
      <c r="G83" s="88">
        <f t="shared" si="3"/>
        <v>2.3689999999999998</v>
      </c>
      <c r="H83" s="89">
        <v>1496</v>
      </c>
      <c r="I83" s="90" t="s">
        <v>64</v>
      </c>
      <c r="J83" s="74">
        <f t="shared" si="4"/>
        <v>0.14960000000000001</v>
      </c>
      <c r="K83" s="89">
        <v>391</v>
      </c>
      <c r="L83" s="90" t="s">
        <v>64</v>
      </c>
      <c r="M83" s="74">
        <f t="shared" si="0"/>
        <v>3.9100000000000003E-2</v>
      </c>
      <c r="N83" s="89">
        <v>309</v>
      </c>
      <c r="O83" s="90" t="s">
        <v>64</v>
      </c>
      <c r="P83" s="74">
        <f t="shared" si="1"/>
        <v>3.09E-2</v>
      </c>
    </row>
    <row r="84" spans="2:16">
      <c r="B84" s="89">
        <v>60</v>
      </c>
      <c r="C84" s="90" t="s">
        <v>63</v>
      </c>
      <c r="D84" s="118">
        <f t="shared" si="5"/>
        <v>3.0000000000000001E-3</v>
      </c>
      <c r="E84" s="91">
        <v>1.351</v>
      </c>
      <c r="F84" s="92">
        <v>1.0409999999999999</v>
      </c>
      <c r="G84" s="88">
        <f t="shared" si="3"/>
        <v>2.3919999999999999</v>
      </c>
      <c r="H84" s="89">
        <v>1627</v>
      </c>
      <c r="I84" s="90" t="s">
        <v>64</v>
      </c>
      <c r="J84" s="74">
        <f t="shared" si="4"/>
        <v>0.16270000000000001</v>
      </c>
      <c r="K84" s="89">
        <v>416</v>
      </c>
      <c r="L84" s="90" t="s">
        <v>64</v>
      </c>
      <c r="M84" s="74">
        <f t="shared" ref="M84:M147" si="6">K84/1000/10</f>
        <v>4.1599999999999998E-2</v>
      </c>
      <c r="N84" s="89">
        <v>333</v>
      </c>
      <c r="O84" s="90" t="s">
        <v>64</v>
      </c>
      <c r="P84" s="74">
        <f t="shared" ref="P84:P147" si="7">N84/1000/10</f>
        <v>3.3300000000000003E-2</v>
      </c>
    </row>
    <row r="85" spans="2:16">
      <c r="B85" s="89">
        <v>65</v>
      </c>
      <c r="C85" s="90" t="s">
        <v>63</v>
      </c>
      <c r="D85" s="118">
        <f t="shared" si="5"/>
        <v>3.2500000000000003E-3</v>
      </c>
      <c r="E85" s="91">
        <v>1.4059999999999999</v>
      </c>
      <c r="F85" s="92">
        <v>1.0029999999999999</v>
      </c>
      <c r="G85" s="88">
        <f t="shared" ref="G85:G148" si="8">E85+F85</f>
        <v>2.4089999999999998</v>
      </c>
      <c r="H85" s="89">
        <v>1759</v>
      </c>
      <c r="I85" s="90" t="s">
        <v>64</v>
      </c>
      <c r="J85" s="74">
        <f t="shared" ref="J85:J106" si="9">H85/1000/10</f>
        <v>0.1759</v>
      </c>
      <c r="K85" s="89">
        <v>439</v>
      </c>
      <c r="L85" s="90" t="s">
        <v>64</v>
      </c>
      <c r="M85" s="74">
        <f t="shared" si="6"/>
        <v>4.3900000000000002E-2</v>
      </c>
      <c r="N85" s="89">
        <v>356</v>
      </c>
      <c r="O85" s="90" t="s">
        <v>64</v>
      </c>
      <c r="P85" s="74">
        <f t="shared" si="7"/>
        <v>3.56E-2</v>
      </c>
    </row>
    <row r="86" spans="2:16">
      <c r="B86" s="89">
        <v>70</v>
      </c>
      <c r="C86" s="90" t="s">
        <v>63</v>
      </c>
      <c r="D86" s="118">
        <f t="shared" si="5"/>
        <v>3.5000000000000005E-3</v>
      </c>
      <c r="E86" s="91">
        <v>1.4530000000000001</v>
      </c>
      <c r="F86" s="92">
        <v>0.96840000000000004</v>
      </c>
      <c r="G86" s="88">
        <f t="shared" si="8"/>
        <v>2.4214000000000002</v>
      </c>
      <c r="H86" s="89">
        <v>1890</v>
      </c>
      <c r="I86" s="90" t="s">
        <v>64</v>
      </c>
      <c r="J86" s="74">
        <f t="shared" si="9"/>
        <v>0.189</v>
      </c>
      <c r="K86" s="89">
        <v>462</v>
      </c>
      <c r="L86" s="90" t="s">
        <v>64</v>
      </c>
      <c r="M86" s="74">
        <f t="shared" si="6"/>
        <v>4.6200000000000005E-2</v>
      </c>
      <c r="N86" s="89">
        <v>379</v>
      </c>
      <c r="O86" s="90" t="s">
        <v>64</v>
      </c>
      <c r="P86" s="74">
        <f t="shared" si="7"/>
        <v>3.7900000000000003E-2</v>
      </c>
    </row>
    <row r="87" spans="2:16">
      <c r="B87" s="89">
        <v>80</v>
      </c>
      <c r="C87" s="90" t="s">
        <v>63</v>
      </c>
      <c r="D87" s="118">
        <f t="shared" si="5"/>
        <v>4.0000000000000001E-3</v>
      </c>
      <c r="E87" s="91">
        <v>1.532</v>
      </c>
      <c r="F87" s="92">
        <v>0.90649999999999997</v>
      </c>
      <c r="G87" s="88">
        <f t="shared" si="8"/>
        <v>2.4384999999999999</v>
      </c>
      <c r="H87" s="89">
        <v>2152</v>
      </c>
      <c r="I87" s="90" t="s">
        <v>64</v>
      </c>
      <c r="J87" s="74">
        <f t="shared" si="9"/>
        <v>0.2152</v>
      </c>
      <c r="K87" s="89">
        <v>506</v>
      </c>
      <c r="L87" s="90" t="s">
        <v>64</v>
      </c>
      <c r="M87" s="74">
        <f t="shared" si="6"/>
        <v>5.0599999999999999E-2</v>
      </c>
      <c r="N87" s="89">
        <v>423</v>
      </c>
      <c r="O87" s="90" t="s">
        <v>64</v>
      </c>
      <c r="P87" s="74">
        <f t="shared" si="7"/>
        <v>4.2299999999999997E-2</v>
      </c>
    </row>
    <row r="88" spans="2:16">
      <c r="B88" s="89">
        <v>90</v>
      </c>
      <c r="C88" s="90" t="s">
        <v>63</v>
      </c>
      <c r="D88" s="118">
        <f t="shared" si="5"/>
        <v>4.4999999999999997E-3</v>
      </c>
      <c r="E88" s="91">
        <v>1.5980000000000001</v>
      </c>
      <c r="F88" s="92">
        <v>0.85319999999999996</v>
      </c>
      <c r="G88" s="88">
        <f t="shared" si="8"/>
        <v>2.4512</v>
      </c>
      <c r="H88" s="89">
        <v>2415</v>
      </c>
      <c r="I88" s="90" t="s">
        <v>64</v>
      </c>
      <c r="J88" s="74">
        <f t="shared" si="9"/>
        <v>0.24149999999999999</v>
      </c>
      <c r="K88" s="89">
        <v>547</v>
      </c>
      <c r="L88" s="90" t="s">
        <v>64</v>
      </c>
      <c r="M88" s="74">
        <f t="shared" si="6"/>
        <v>5.4700000000000006E-2</v>
      </c>
      <c r="N88" s="89">
        <v>465</v>
      </c>
      <c r="O88" s="90" t="s">
        <v>64</v>
      </c>
      <c r="P88" s="74">
        <f t="shared" si="7"/>
        <v>4.65E-2</v>
      </c>
    </row>
    <row r="89" spans="2:16">
      <c r="B89" s="89">
        <v>100</v>
      </c>
      <c r="C89" s="90" t="s">
        <v>63</v>
      </c>
      <c r="D89" s="118">
        <f t="shared" si="5"/>
        <v>5.0000000000000001E-3</v>
      </c>
      <c r="E89" s="91">
        <v>1.6559999999999999</v>
      </c>
      <c r="F89" s="92">
        <v>0.80669999999999997</v>
      </c>
      <c r="G89" s="88">
        <f t="shared" si="8"/>
        <v>2.4626999999999999</v>
      </c>
      <c r="H89" s="89">
        <v>2677</v>
      </c>
      <c r="I89" s="90" t="s">
        <v>64</v>
      </c>
      <c r="J89" s="74">
        <f t="shared" si="9"/>
        <v>0.26769999999999999</v>
      </c>
      <c r="K89" s="89">
        <v>587</v>
      </c>
      <c r="L89" s="90" t="s">
        <v>64</v>
      </c>
      <c r="M89" s="74">
        <f t="shared" si="6"/>
        <v>5.8699999999999995E-2</v>
      </c>
      <c r="N89" s="89">
        <v>506</v>
      </c>
      <c r="O89" s="90" t="s">
        <v>64</v>
      </c>
      <c r="P89" s="74">
        <f t="shared" si="7"/>
        <v>5.0599999999999999E-2</v>
      </c>
    </row>
    <row r="90" spans="2:16">
      <c r="B90" s="89">
        <v>110</v>
      </c>
      <c r="C90" s="90" t="s">
        <v>63</v>
      </c>
      <c r="D90" s="118">
        <f t="shared" si="5"/>
        <v>5.4999999999999997E-3</v>
      </c>
      <c r="E90" s="91">
        <v>1.71</v>
      </c>
      <c r="F90" s="92">
        <v>0.76590000000000003</v>
      </c>
      <c r="G90" s="88">
        <f t="shared" si="8"/>
        <v>2.4759000000000002</v>
      </c>
      <c r="H90" s="89">
        <v>2940</v>
      </c>
      <c r="I90" s="90" t="s">
        <v>64</v>
      </c>
      <c r="J90" s="74">
        <f t="shared" si="9"/>
        <v>0.29399999999999998</v>
      </c>
      <c r="K90" s="89">
        <v>624</v>
      </c>
      <c r="L90" s="90" t="s">
        <v>64</v>
      </c>
      <c r="M90" s="74">
        <f t="shared" si="6"/>
        <v>6.2399999999999997E-2</v>
      </c>
      <c r="N90" s="89">
        <v>546</v>
      </c>
      <c r="O90" s="90" t="s">
        <v>64</v>
      </c>
      <c r="P90" s="74">
        <f t="shared" si="7"/>
        <v>5.4600000000000003E-2</v>
      </c>
    </row>
    <row r="91" spans="2:16">
      <c r="B91" s="89">
        <v>120</v>
      </c>
      <c r="C91" s="90" t="s">
        <v>63</v>
      </c>
      <c r="D91" s="118">
        <f t="shared" si="5"/>
        <v>6.0000000000000001E-3</v>
      </c>
      <c r="E91" s="91">
        <v>1.7609999999999999</v>
      </c>
      <c r="F91" s="92">
        <v>0.72960000000000003</v>
      </c>
      <c r="G91" s="88">
        <f t="shared" si="8"/>
        <v>2.4905999999999997</v>
      </c>
      <c r="H91" s="89">
        <v>3202</v>
      </c>
      <c r="I91" s="90" t="s">
        <v>64</v>
      </c>
      <c r="J91" s="74">
        <f t="shared" si="9"/>
        <v>0.32019999999999998</v>
      </c>
      <c r="K91" s="89">
        <v>660</v>
      </c>
      <c r="L91" s="90" t="s">
        <v>64</v>
      </c>
      <c r="M91" s="74">
        <f t="shared" si="6"/>
        <v>6.6000000000000003E-2</v>
      </c>
      <c r="N91" s="89">
        <v>585</v>
      </c>
      <c r="O91" s="90" t="s">
        <v>64</v>
      </c>
      <c r="P91" s="74">
        <f t="shared" si="7"/>
        <v>5.8499999999999996E-2</v>
      </c>
    </row>
    <row r="92" spans="2:16">
      <c r="B92" s="89">
        <v>130</v>
      </c>
      <c r="C92" s="90" t="s">
        <v>63</v>
      </c>
      <c r="D92" s="118">
        <f t="shared" si="5"/>
        <v>6.5000000000000006E-3</v>
      </c>
      <c r="E92" s="91">
        <v>1.81</v>
      </c>
      <c r="F92" s="92">
        <v>0.69710000000000005</v>
      </c>
      <c r="G92" s="88">
        <f t="shared" si="8"/>
        <v>2.5071000000000003</v>
      </c>
      <c r="H92" s="89">
        <v>3463</v>
      </c>
      <c r="I92" s="90" t="s">
        <v>64</v>
      </c>
      <c r="J92" s="74">
        <f t="shared" si="9"/>
        <v>0.3463</v>
      </c>
      <c r="K92" s="89">
        <v>694</v>
      </c>
      <c r="L92" s="90" t="s">
        <v>64</v>
      </c>
      <c r="M92" s="74">
        <f t="shared" si="6"/>
        <v>6.9399999999999989E-2</v>
      </c>
      <c r="N92" s="89">
        <v>623</v>
      </c>
      <c r="O92" s="90" t="s">
        <v>64</v>
      </c>
      <c r="P92" s="74">
        <f t="shared" si="7"/>
        <v>6.2300000000000001E-2</v>
      </c>
    </row>
    <row r="93" spans="2:16">
      <c r="B93" s="89">
        <v>140</v>
      </c>
      <c r="C93" s="90" t="s">
        <v>63</v>
      </c>
      <c r="D93" s="118">
        <f t="shared" si="5"/>
        <v>7.000000000000001E-3</v>
      </c>
      <c r="E93" s="91">
        <v>1.859</v>
      </c>
      <c r="F93" s="92">
        <v>0.66779999999999995</v>
      </c>
      <c r="G93" s="88">
        <f t="shared" si="8"/>
        <v>2.5267999999999997</v>
      </c>
      <c r="H93" s="89">
        <v>3723</v>
      </c>
      <c r="I93" s="90" t="s">
        <v>64</v>
      </c>
      <c r="J93" s="74">
        <f t="shared" si="9"/>
        <v>0.37229999999999996</v>
      </c>
      <c r="K93" s="89">
        <v>727</v>
      </c>
      <c r="L93" s="90" t="s">
        <v>64</v>
      </c>
      <c r="M93" s="74">
        <f t="shared" si="6"/>
        <v>7.2700000000000001E-2</v>
      </c>
      <c r="N93" s="89">
        <v>660</v>
      </c>
      <c r="O93" s="90" t="s">
        <v>64</v>
      </c>
      <c r="P93" s="74">
        <f t="shared" si="7"/>
        <v>6.6000000000000003E-2</v>
      </c>
    </row>
    <row r="94" spans="2:16">
      <c r="B94" s="89">
        <v>150</v>
      </c>
      <c r="C94" s="90" t="s">
        <v>63</v>
      </c>
      <c r="D94" s="118">
        <f t="shared" si="5"/>
        <v>7.4999999999999997E-3</v>
      </c>
      <c r="E94" s="91">
        <v>1.9079999999999999</v>
      </c>
      <c r="F94" s="92">
        <v>0.64119999999999999</v>
      </c>
      <c r="G94" s="88">
        <f t="shared" si="8"/>
        <v>2.5491999999999999</v>
      </c>
      <c r="H94" s="89">
        <v>3982</v>
      </c>
      <c r="I94" s="90" t="s">
        <v>64</v>
      </c>
      <c r="J94" s="74">
        <f t="shared" si="9"/>
        <v>0.3982</v>
      </c>
      <c r="K94" s="89">
        <v>758</v>
      </c>
      <c r="L94" s="90" t="s">
        <v>64</v>
      </c>
      <c r="M94" s="74">
        <f t="shared" si="6"/>
        <v>7.5800000000000006E-2</v>
      </c>
      <c r="N94" s="89">
        <v>696</v>
      </c>
      <c r="O94" s="90" t="s">
        <v>64</v>
      </c>
      <c r="P94" s="74">
        <f t="shared" si="7"/>
        <v>6.9599999999999995E-2</v>
      </c>
    </row>
    <row r="95" spans="2:16">
      <c r="B95" s="89">
        <v>160</v>
      </c>
      <c r="C95" s="90" t="s">
        <v>63</v>
      </c>
      <c r="D95" s="118">
        <f t="shared" si="5"/>
        <v>8.0000000000000002E-3</v>
      </c>
      <c r="E95" s="91">
        <v>1.956</v>
      </c>
      <c r="F95" s="92">
        <v>0.61699999999999999</v>
      </c>
      <c r="G95" s="88">
        <f t="shared" si="8"/>
        <v>2.573</v>
      </c>
      <c r="H95" s="89">
        <v>4240</v>
      </c>
      <c r="I95" s="90" t="s">
        <v>64</v>
      </c>
      <c r="J95" s="74">
        <f t="shared" si="9"/>
        <v>0.42400000000000004</v>
      </c>
      <c r="K95" s="89">
        <v>788</v>
      </c>
      <c r="L95" s="90" t="s">
        <v>64</v>
      </c>
      <c r="M95" s="74">
        <f t="shared" si="6"/>
        <v>7.8800000000000009E-2</v>
      </c>
      <c r="N95" s="89">
        <v>731</v>
      </c>
      <c r="O95" s="90" t="s">
        <v>64</v>
      </c>
      <c r="P95" s="74">
        <f t="shared" si="7"/>
        <v>7.3099999999999998E-2</v>
      </c>
    </row>
    <row r="96" spans="2:16">
      <c r="B96" s="89">
        <v>170</v>
      </c>
      <c r="C96" s="90" t="s">
        <v>63</v>
      </c>
      <c r="D96" s="118">
        <f t="shared" si="5"/>
        <v>8.5000000000000006E-3</v>
      </c>
      <c r="E96" s="91">
        <v>2.004</v>
      </c>
      <c r="F96" s="92">
        <v>0.5948</v>
      </c>
      <c r="G96" s="88">
        <f t="shared" si="8"/>
        <v>2.5987999999999998</v>
      </c>
      <c r="H96" s="89">
        <v>4495</v>
      </c>
      <c r="I96" s="90" t="s">
        <v>64</v>
      </c>
      <c r="J96" s="74">
        <f t="shared" si="9"/>
        <v>0.44950000000000001</v>
      </c>
      <c r="K96" s="89">
        <v>817</v>
      </c>
      <c r="L96" s="90" t="s">
        <v>64</v>
      </c>
      <c r="M96" s="74">
        <f t="shared" si="6"/>
        <v>8.1699999999999995E-2</v>
      </c>
      <c r="N96" s="89">
        <v>765</v>
      </c>
      <c r="O96" s="90" t="s">
        <v>64</v>
      </c>
      <c r="P96" s="74">
        <f t="shared" si="7"/>
        <v>7.6499999999999999E-2</v>
      </c>
    </row>
    <row r="97" spans="2:16">
      <c r="B97" s="89">
        <v>180</v>
      </c>
      <c r="C97" s="90" t="s">
        <v>63</v>
      </c>
      <c r="D97" s="118">
        <f t="shared" si="5"/>
        <v>8.9999999999999993E-3</v>
      </c>
      <c r="E97" s="91">
        <v>2.052</v>
      </c>
      <c r="F97" s="92">
        <v>0.57440000000000002</v>
      </c>
      <c r="G97" s="88">
        <f t="shared" si="8"/>
        <v>2.6264000000000003</v>
      </c>
      <c r="H97" s="89">
        <v>4749</v>
      </c>
      <c r="I97" s="90" t="s">
        <v>64</v>
      </c>
      <c r="J97" s="74">
        <f t="shared" si="9"/>
        <v>0.47489999999999999</v>
      </c>
      <c r="K97" s="89">
        <v>844</v>
      </c>
      <c r="L97" s="90" t="s">
        <v>64</v>
      </c>
      <c r="M97" s="74">
        <f t="shared" si="6"/>
        <v>8.4400000000000003E-2</v>
      </c>
      <c r="N97" s="89">
        <v>798</v>
      </c>
      <c r="O97" s="90" t="s">
        <v>64</v>
      </c>
      <c r="P97" s="74">
        <f t="shared" si="7"/>
        <v>7.980000000000001E-2</v>
      </c>
    </row>
    <row r="98" spans="2:16">
      <c r="B98" s="89">
        <v>200</v>
      </c>
      <c r="C98" s="90" t="s">
        <v>63</v>
      </c>
      <c r="D98" s="118">
        <f t="shared" si="5"/>
        <v>0.01</v>
      </c>
      <c r="E98" s="91">
        <v>2.149</v>
      </c>
      <c r="F98" s="92">
        <v>0.53800000000000003</v>
      </c>
      <c r="G98" s="88">
        <f t="shared" si="8"/>
        <v>2.6870000000000003</v>
      </c>
      <c r="H98" s="89">
        <v>5249</v>
      </c>
      <c r="I98" s="90" t="s">
        <v>64</v>
      </c>
      <c r="J98" s="74">
        <f t="shared" si="9"/>
        <v>0.52489999999999992</v>
      </c>
      <c r="K98" s="89">
        <v>897</v>
      </c>
      <c r="L98" s="90" t="s">
        <v>64</v>
      </c>
      <c r="M98" s="74">
        <f t="shared" si="6"/>
        <v>8.9700000000000002E-2</v>
      </c>
      <c r="N98" s="89">
        <v>863</v>
      </c>
      <c r="O98" s="90" t="s">
        <v>64</v>
      </c>
      <c r="P98" s="74">
        <f t="shared" si="7"/>
        <v>8.6300000000000002E-2</v>
      </c>
    </row>
    <row r="99" spans="2:16">
      <c r="B99" s="89">
        <v>225</v>
      </c>
      <c r="C99" s="90" t="s">
        <v>63</v>
      </c>
      <c r="D99" s="118">
        <f t="shared" si="5"/>
        <v>1.125E-2</v>
      </c>
      <c r="E99" s="91">
        <v>2.2679999999999998</v>
      </c>
      <c r="F99" s="92">
        <v>0.49940000000000001</v>
      </c>
      <c r="G99" s="88">
        <f t="shared" si="8"/>
        <v>2.7673999999999999</v>
      </c>
      <c r="H99" s="89">
        <v>5860</v>
      </c>
      <c r="I99" s="90" t="s">
        <v>64</v>
      </c>
      <c r="J99" s="74">
        <f t="shared" si="9"/>
        <v>0.58600000000000008</v>
      </c>
      <c r="K99" s="89">
        <v>958</v>
      </c>
      <c r="L99" s="90" t="s">
        <v>64</v>
      </c>
      <c r="M99" s="74">
        <f t="shared" si="6"/>
        <v>9.5799999999999996E-2</v>
      </c>
      <c r="N99" s="89">
        <v>939</v>
      </c>
      <c r="O99" s="90" t="s">
        <v>64</v>
      </c>
      <c r="P99" s="74">
        <f t="shared" si="7"/>
        <v>9.3899999999999997E-2</v>
      </c>
    </row>
    <row r="100" spans="2:16">
      <c r="B100" s="89">
        <v>250</v>
      </c>
      <c r="C100" s="90" t="s">
        <v>63</v>
      </c>
      <c r="D100" s="118">
        <f t="shared" si="5"/>
        <v>1.2500000000000001E-2</v>
      </c>
      <c r="E100" s="91">
        <v>2.3849999999999998</v>
      </c>
      <c r="F100" s="92">
        <v>0.46660000000000001</v>
      </c>
      <c r="G100" s="88">
        <f t="shared" si="8"/>
        <v>2.8515999999999999</v>
      </c>
      <c r="H100" s="89">
        <v>6456</v>
      </c>
      <c r="I100" s="90" t="s">
        <v>64</v>
      </c>
      <c r="J100" s="74">
        <f t="shared" si="9"/>
        <v>0.64560000000000006</v>
      </c>
      <c r="K100" s="89">
        <v>1013</v>
      </c>
      <c r="L100" s="90" t="s">
        <v>64</v>
      </c>
      <c r="M100" s="74">
        <f t="shared" si="6"/>
        <v>0.10129999999999999</v>
      </c>
      <c r="N100" s="89">
        <v>1010</v>
      </c>
      <c r="O100" s="90" t="s">
        <v>64</v>
      </c>
      <c r="P100" s="74">
        <f t="shared" si="7"/>
        <v>0.10100000000000001</v>
      </c>
    </row>
    <row r="101" spans="2:16">
      <c r="B101" s="89">
        <v>275</v>
      </c>
      <c r="C101" s="90" t="s">
        <v>63</v>
      </c>
      <c r="D101" s="118">
        <f t="shared" si="5"/>
        <v>1.3750000000000002E-2</v>
      </c>
      <c r="E101" s="91">
        <v>2.5019999999999998</v>
      </c>
      <c r="F101" s="92">
        <v>0.43840000000000001</v>
      </c>
      <c r="G101" s="88">
        <f t="shared" si="8"/>
        <v>2.9403999999999999</v>
      </c>
      <c r="H101" s="89">
        <v>7036</v>
      </c>
      <c r="I101" s="90" t="s">
        <v>64</v>
      </c>
      <c r="J101" s="74">
        <f t="shared" si="9"/>
        <v>0.7036</v>
      </c>
      <c r="K101" s="89">
        <v>1063</v>
      </c>
      <c r="L101" s="90" t="s">
        <v>64</v>
      </c>
      <c r="M101" s="74">
        <f t="shared" si="6"/>
        <v>0.10629999999999999</v>
      </c>
      <c r="N101" s="89">
        <v>1077</v>
      </c>
      <c r="O101" s="90" t="s">
        <v>64</v>
      </c>
      <c r="P101" s="74">
        <f t="shared" si="7"/>
        <v>0.10769999999999999</v>
      </c>
    </row>
    <row r="102" spans="2:16">
      <c r="B102" s="89">
        <v>300</v>
      </c>
      <c r="C102" s="90" t="s">
        <v>63</v>
      </c>
      <c r="D102" s="118">
        <f t="shared" ref="D102:D114" si="10">B102/1000/$C$5</f>
        <v>1.4999999999999999E-2</v>
      </c>
      <c r="E102" s="91">
        <v>2.617</v>
      </c>
      <c r="F102" s="92">
        <v>0.4138</v>
      </c>
      <c r="G102" s="88">
        <f t="shared" si="8"/>
        <v>3.0308000000000002</v>
      </c>
      <c r="H102" s="89">
        <v>7601</v>
      </c>
      <c r="I102" s="90" t="s">
        <v>64</v>
      </c>
      <c r="J102" s="74">
        <f t="shared" si="9"/>
        <v>0.7601</v>
      </c>
      <c r="K102" s="89">
        <v>1108</v>
      </c>
      <c r="L102" s="90" t="s">
        <v>64</v>
      </c>
      <c r="M102" s="74">
        <f t="shared" si="6"/>
        <v>0.11080000000000001</v>
      </c>
      <c r="N102" s="89">
        <v>1139</v>
      </c>
      <c r="O102" s="90" t="s">
        <v>64</v>
      </c>
      <c r="P102" s="74">
        <f t="shared" si="7"/>
        <v>0.1139</v>
      </c>
    </row>
    <row r="103" spans="2:16">
      <c r="B103" s="89">
        <v>325</v>
      </c>
      <c r="C103" s="90" t="s">
        <v>63</v>
      </c>
      <c r="D103" s="118">
        <f t="shared" si="10"/>
        <v>1.6250000000000001E-2</v>
      </c>
      <c r="E103" s="91">
        <v>2.7309999999999999</v>
      </c>
      <c r="F103" s="92">
        <v>0.39219999999999999</v>
      </c>
      <c r="G103" s="88">
        <f t="shared" si="8"/>
        <v>3.1231999999999998</v>
      </c>
      <c r="H103" s="89">
        <v>8150</v>
      </c>
      <c r="I103" s="90" t="s">
        <v>64</v>
      </c>
      <c r="J103" s="74">
        <f t="shared" si="9"/>
        <v>0.81500000000000006</v>
      </c>
      <c r="K103" s="89">
        <v>1149</v>
      </c>
      <c r="L103" s="90" t="s">
        <v>64</v>
      </c>
      <c r="M103" s="74">
        <f t="shared" si="6"/>
        <v>0.1149</v>
      </c>
      <c r="N103" s="89">
        <v>1198</v>
      </c>
      <c r="O103" s="90" t="s">
        <v>64</v>
      </c>
      <c r="P103" s="74">
        <f t="shared" si="7"/>
        <v>0.11979999999999999</v>
      </c>
    </row>
    <row r="104" spans="2:16">
      <c r="B104" s="89">
        <v>350</v>
      </c>
      <c r="C104" s="90" t="s">
        <v>63</v>
      </c>
      <c r="D104" s="118">
        <f t="shared" si="10"/>
        <v>1.7499999999999998E-2</v>
      </c>
      <c r="E104" s="91">
        <v>2.8450000000000002</v>
      </c>
      <c r="F104" s="92">
        <v>0.373</v>
      </c>
      <c r="G104" s="88">
        <f t="shared" si="8"/>
        <v>3.218</v>
      </c>
      <c r="H104" s="89">
        <v>8684</v>
      </c>
      <c r="I104" s="90" t="s">
        <v>64</v>
      </c>
      <c r="J104" s="74">
        <f t="shared" si="9"/>
        <v>0.86839999999999995</v>
      </c>
      <c r="K104" s="89">
        <v>1187</v>
      </c>
      <c r="L104" s="90" t="s">
        <v>64</v>
      </c>
      <c r="M104" s="74">
        <f t="shared" si="6"/>
        <v>0.1187</v>
      </c>
      <c r="N104" s="89">
        <v>1254</v>
      </c>
      <c r="O104" s="90" t="s">
        <v>64</v>
      </c>
      <c r="P104" s="74">
        <f t="shared" si="7"/>
        <v>0.12540000000000001</v>
      </c>
    </row>
    <row r="105" spans="2:16">
      <c r="B105" s="89">
        <v>375</v>
      </c>
      <c r="C105" s="90" t="s">
        <v>63</v>
      </c>
      <c r="D105" s="118">
        <f t="shared" si="10"/>
        <v>1.8749999999999999E-2</v>
      </c>
      <c r="E105" s="91">
        <v>2.9580000000000002</v>
      </c>
      <c r="F105" s="92">
        <v>0.35580000000000001</v>
      </c>
      <c r="G105" s="88">
        <f t="shared" si="8"/>
        <v>3.3138000000000001</v>
      </c>
      <c r="H105" s="89">
        <v>9203</v>
      </c>
      <c r="I105" s="90" t="s">
        <v>64</v>
      </c>
      <c r="J105" s="76">
        <f t="shared" si="9"/>
        <v>0.9202999999999999</v>
      </c>
      <c r="K105" s="89">
        <v>1222</v>
      </c>
      <c r="L105" s="90" t="s">
        <v>64</v>
      </c>
      <c r="M105" s="74">
        <f t="shared" si="6"/>
        <v>0.1222</v>
      </c>
      <c r="N105" s="89">
        <v>1306</v>
      </c>
      <c r="O105" s="90" t="s">
        <v>64</v>
      </c>
      <c r="P105" s="74">
        <f t="shared" si="7"/>
        <v>0.13059999999999999</v>
      </c>
    </row>
    <row r="106" spans="2:16">
      <c r="B106" s="89">
        <v>400</v>
      </c>
      <c r="C106" s="90" t="s">
        <v>63</v>
      </c>
      <c r="D106" s="118">
        <f t="shared" si="10"/>
        <v>0.02</v>
      </c>
      <c r="E106" s="91">
        <v>3.07</v>
      </c>
      <c r="F106" s="92">
        <v>0.34029999999999999</v>
      </c>
      <c r="G106" s="88">
        <f t="shared" si="8"/>
        <v>3.4102999999999999</v>
      </c>
      <c r="H106" s="89">
        <v>9709</v>
      </c>
      <c r="I106" s="90" t="s">
        <v>64</v>
      </c>
      <c r="J106" s="76">
        <f t="shared" si="9"/>
        <v>0.97089999999999999</v>
      </c>
      <c r="K106" s="89">
        <v>1254</v>
      </c>
      <c r="L106" s="90" t="s">
        <v>64</v>
      </c>
      <c r="M106" s="74">
        <f t="shared" si="6"/>
        <v>0.12540000000000001</v>
      </c>
      <c r="N106" s="89">
        <v>1355</v>
      </c>
      <c r="O106" s="90" t="s">
        <v>64</v>
      </c>
      <c r="P106" s="74">
        <f t="shared" si="7"/>
        <v>0.13550000000000001</v>
      </c>
    </row>
    <row r="107" spans="2:16">
      <c r="B107" s="89">
        <v>450</v>
      </c>
      <c r="C107" s="90" t="s">
        <v>63</v>
      </c>
      <c r="D107" s="74">
        <f t="shared" si="10"/>
        <v>2.2499999999999999E-2</v>
      </c>
      <c r="E107" s="91">
        <v>3.2909999999999999</v>
      </c>
      <c r="F107" s="92">
        <v>0.31340000000000001</v>
      </c>
      <c r="G107" s="88">
        <f t="shared" si="8"/>
        <v>3.6044</v>
      </c>
      <c r="H107" s="89">
        <v>1.07</v>
      </c>
      <c r="I107" s="93" t="s">
        <v>66</v>
      </c>
      <c r="J107" s="76">
        <f t="shared" ref="J107" si="11">H107</f>
        <v>1.07</v>
      </c>
      <c r="K107" s="89">
        <v>1314</v>
      </c>
      <c r="L107" s="90" t="s">
        <v>64</v>
      </c>
      <c r="M107" s="74">
        <f t="shared" si="6"/>
        <v>0.13140000000000002</v>
      </c>
      <c r="N107" s="89">
        <v>1446</v>
      </c>
      <c r="O107" s="90" t="s">
        <v>64</v>
      </c>
      <c r="P107" s="74">
        <f t="shared" si="7"/>
        <v>0.14460000000000001</v>
      </c>
    </row>
    <row r="108" spans="2:16">
      <c r="B108" s="89">
        <v>500</v>
      </c>
      <c r="C108" s="90" t="s">
        <v>63</v>
      </c>
      <c r="D108" s="74">
        <f t="shared" si="10"/>
        <v>2.5000000000000001E-2</v>
      </c>
      <c r="E108" s="91">
        <v>3.5070000000000001</v>
      </c>
      <c r="F108" s="92">
        <v>0.29099999999999998</v>
      </c>
      <c r="G108" s="88">
        <f t="shared" si="8"/>
        <v>3.798</v>
      </c>
      <c r="H108" s="89">
        <v>1.1599999999999999</v>
      </c>
      <c r="I108" s="90" t="s">
        <v>66</v>
      </c>
      <c r="J108" s="76">
        <f t="shared" ref="J108:J171" si="12">H108</f>
        <v>1.1599999999999999</v>
      </c>
      <c r="K108" s="89">
        <v>1366</v>
      </c>
      <c r="L108" s="90" t="s">
        <v>64</v>
      </c>
      <c r="M108" s="74">
        <f t="shared" si="6"/>
        <v>0.1366</v>
      </c>
      <c r="N108" s="89">
        <v>1528</v>
      </c>
      <c r="O108" s="90" t="s">
        <v>64</v>
      </c>
      <c r="P108" s="74">
        <f t="shared" si="7"/>
        <v>0.15279999999999999</v>
      </c>
    </row>
    <row r="109" spans="2:16">
      <c r="B109" s="89">
        <v>550</v>
      </c>
      <c r="C109" s="90" t="s">
        <v>63</v>
      </c>
      <c r="D109" s="74">
        <f t="shared" si="10"/>
        <v>2.7500000000000004E-2</v>
      </c>
      <c r="E109" s="91">
        <v>3.7170000000000001</v>
      </c>
      <c r="F109" s="92">
        <v>0.27179999999999999</v>
      </c>
      <c r="G109" s="88">
        <f t="shared" si="8"/>
        <v>3.9887999999999999</v>
      </c>
      <c r="H109" s="89">
        <v>1.25</v>
      </c>
      <c r="I109" s="90" t="s">
        <v>66</v>
      </c>
      <c r="J109" s="76">
        <f t="shared" si="12"/>
        <v>1.25</v>
      </c>
      <c r="K109" s="89">
        <v>1412</v>
      </c>
      <c r="L109" s="90" t="s">
        <v>64</v>
      </c>
      <c r="M109" s="74">
        <f t="shared" si="6"/>
        <v>0.14119999999999999</v>
      </c>
      <c r="N109" s="89">
        <v>1601</v>
      </c>
      <c r="O109" s="90" t="s">
        <v>64</v>
      </c>
      <c r="P109" s="74">
        <f t="shared" si="7"/>
        <v>0.16009999999999999</v>
      </c>
    </row>
    <row r="110" spans="2:16">
      <c r="B110" s="89">
        <v>600</v>
      </c>
      <c r="C110" s="90" t="s">
        <v>63</v>
      </c>
      <c r="D110" s="74">
        <f t="shared" si="10"/>
        <v>0.03</v>
      </c>
      <c r="E110" s="91">
        <v>3.92</v>
      </c>
      <c r="F110" s="92">
        <v>0.25530000000000003</v>
      </c>
      <c r="G110" s="88">
        <f t="shared" si="8"/>
        <v>4.1753</v>
      </c>
      <c r="H110" s="89">
        <v>1.33</v>
      </c>
      <c r="I110" s="90" t="s">
        <v>66</v>
      </c>
      <c r="J110" s="76">
        <f t="shared" si="12"/>
        <v>1.33</v>
      </c>
      <c r="K110" s="89">
        <v>1452</v>
      </c>
      <c r="L110" s="90" t="s">
        <v>64</v>
      </c>
      <c r="M110" s="74">
        <f t="shared" si="6"/>
        <v>0.1452</v>
      </c>
      <c r="N110" s="89">
        <v>1667</v>
      </c>
      <c r="O110" s="90" t="s">
        <v>64</v>
      </c>
      <c r="P110" s="74">
        <f t="shared" si="7"/>
        <v>0.16670000000000001</v>
      </c>
    </row>
    <row r="111" spans="2:16">
      <c r="B111" s="89">
        <v>650</v>
      </c>
      <c r="C111" s="90" t="s">
        <v>63</v>
      </c>
      <c r="D111" s="74">
        <f t="shared" si="10"/>
        <v>3.2500000000000001E-2</v>
      </c>
      <c r="E111" s="91">
        <v>4.1159999999999997</v>
      </c>
      <c r="F111" s="92">
        <v>0.2409</v>
      </c>
      <c r="G111" s="88">
        <f t="shared" si="8"/>
        <v>4.3568999999999996</v>
      </c>
      <c r="H111" s="89">
        <v>1.41</v>
      </c>
      <c r="I111" s="90" t="s">
        <v>66</v>
      </c>
      <c r="J111" s="76">
        <f t="shared" si="12"/>
        <v>1.41</v>
      </c>
      <c r="K111" s="89">
        <v>1487</v>
      </c>
      <c r="L111" s="90" t="s">
        <v>64</v>
      </c>
      <c r="M111" s="74">
        <f t="shared" si="6"/>
        <v>0.1487</v>
      </c>
      <c r="N111" s="89">
        <v>1728</v>
      </c>
      <c r="O111" s="90" t="s">
        <v>64</v>
      </c>
      <c r="P111" s="74">
        <f t="shared" si="7"/>
        <v>0.17280000000000001</v>
      </c>
    </row>
    <row r="112" spans="2:16">
      <c r="B112" s="89">
        <v>700</v>
      </c>
      <c r="C112" s="90" t="s">
        <v>63</v>
      </c>
      <c r="D112" s="74">
        <f t="shared" si="10"/>
        <v>3.4999999999999996E-2</v>
      </c>
      <c r="E112" s="91">
        <v>4.3049999999999997</v>
      </c>
      <c r="F112" s="92">
        <v>0.22819999999999999</v>
      </c>
      <c r="G112" s="88">
        <f t="shared" si="8"/>
        <v>4.5331999999999999</v>
      </c>
      <c r="H112" s="89">
        <v>1.49</v>
      </c>
      <c r="I112" s="90" t="s">
        <v>66</v>
      </c>
      <c r="J112" s="76">
        <f t="shared" si="12"/>
        <v>1.49</v>
      </c>
      <c r="K112" s="89">
        <v>1519</v>
      </c>
      <c r="L112" s="90" t="s">
        <v>64</v>
      </c>
      <c r="M112" s="74">
        <f t="shared" si="6"/>
        <v>0.15189999999999998</v>
      </c>
      <c r="N112" s="89">
        <v>1784</v>
      </c>
      <c r="O112" s="90" t="s">
        <v>64</v>
      </c>
      <c r="P112" s="74">
        <f t="shared" si="7"/>
        <v>0.1784</v>
      </c>
    </row>
    <row r="113" spans="1:16">
      <c r="B113" s="89">
        <v>800</v>
      </c>
      <c r="C113" s="90" t="s">
        <v>63</v>
      </c>
      <c r="D113" s="74">
        <f t="shared" si="10"/>
        <v>0.04</v>
      </c>
      <c r="E113" s="91">
        <v>4.6630000000000003</v>
      </c>
      <c r="F113" s="92">
        <v>0.20680000000000001</v>
      </c>
      <c r="G113" s="88">
        <f t="shared" si="8"/>
        <v>4.8698000000000006</v>
      </c>
      <c r="H113" s="89">
        <v>1.64</v>
      </c>
      <c r="I113" s="90" t="s">
        <v>66</v>
      </c>
      <c r="J113" s="76">
        <f t="shared" si="12"/>
        <v>1.64</v>
      </c>
      <c r="K113" s="89">
        <v>1580</v>
      </c>
      <c r="L113" s="90" t="s">
        <v>64</v>
      </c>
      <c r="M113" s="74">
        <f t="shared" si="6"/>
        <v>0.158</v>
      </c>
      <c r="N113" s="89">
        <v>1882</v>
      </c>
      <c r="O113" s="90" t="s">
        <v>64</v>
      </c>
      <c r="P113" s="74">
        <f t="shared" si="7"/>
        <v>0.18819999999999998</v>
      </c>
    </row>
    <row r="114" spans="1:16">
      <c r="B114" s="89">
        <v>900</v>
      </c>
      <c r="C114" s="90" t="s">
        <v>63</v>
      </c>
      <c r="D114" s="74">
        <f t="shared" si="10"/>
        <v>4.4999999999999998E-2</v>
      </c>
      <c r="E114" s="91">
        <v>4.9969999999999999</v>
      </c>
      <c r="F114" s="92">
        <v>0.18940000000000001</v>
      </c>
      <c r="G114" s="88">
        <f t="shared" si="8"/>
        <v>5.1863999999999999</v>
      </c>
      <c r="H114" s="89">
        <v>1.78</v>
      </c>
      <c r="I114" s="90" t="s">
        <v>66</v>
      </c>
      <c r="J114" s="76">
        <f t="shared" si="12"/>
        <v>1.78</v>
      </c>
      <c r="K114" s="89">
        <v>1631</v>
      </c>
      <c r="L114" s="90" t="s">
        <v>64</v>
      </c>
      <c r="M114" s="74">
        <f t="shared" si="6"/>
        <v>0.16309999999999999</v>
      </c>
      <c r="N114" s="89">
        <v>1968</v>
      </c>
      <c r="O114" s="90" t="s">
        <v>64</v>
      </c>
      <c r="P114" s="74">
        <f t="shared" si="7"/>
        <v>0.1968</v>
      </c>
    </row>
    <row r="115" spans="1:16">
      <c r="B115" s="89">
        <v>1</v>
      </c>
      <c r="C115" s="93" t="s">
        <v>65</v>
      </c>
      <c r="D115" s="74">
        <f t="shared" ref="D115:D178" si="13">B115/$C$5</f>
        <v>0.05</v>
      </c>
      <c r="E115" s="91">
        <v>5.31</v>
      </c>
      <c r="F115" s="92">
        <v>0.17499999999999999</v>
      </c>
      <c r="G115" s="88">
        <f t="shared" si="8"/>
        <v>5.4849999999999994</v>
      </c>
      <c r="H115" s="89">
        <v>1.91</v>
      </c>
      <c r="I115" s="90" t="s">
        <v>66</v>
      </c>
      <c r="J115" s="76">
        <f t="shared" si="12"/>
        <v>1.91</v>
      </c>
      <c r="K115" s="89">
        <v>1674</v>
      </c>
      <c r="L115" s="90" t="s">
        <v>64</v>
      </c>
      <c r="M115" s="74">
        <f t="shared" si="6"/>
        <v>0.16739999999999999</v>
      </c>
      <c r="N115" s="89">
        <v>2042</v>
      </c>
      <c r="O115" s="90" t="s">
        <v>64</v>
      </c>
      <c r="P115" s="74">
        <f t="shared" si="7"/>
        <v>0.20419999999999999</v>
      </c>
    </row>
    <row r="116" spans="1:16">
      <c r="B116" s="89">
        <v>1.1000000000000001</v>
      </c>
      <c r="C116" s="90" t="s">
        <v>65</v>
      </c>
      <c r="D116" s="74">
        <f t="shared" si="13"/>
        <v>5.5000000000000007E-2</v>
      </c>
      <c r="E116" s="91">
        <v>5.6040000000000001</v>
      </c>
      <c r="F116" s="92">
        <v>0.1628</v>
      </c>
      <c r="G116" s="88">
        <f t="shared" si="8"/>
        <v>5.7667999999999999</v>
      </c>
      <c r="H116" s="89">
        <v>2.0299999999999998</v>
      </c>
      <c r="I116" s="90" t="s">
        <v>66</v>
      </c>
      <c r="J116" s="76">
        <f t="shared" si="12"/>
        <v>2.0299999999999998</v>
      </c>
      <c r="K116" s="89">
        <v>1712</v>
      </c>
      <c r="L116" s="90" t="s">
        <v>64</v>
      </c>
      <c r="M116" s="74">
        <f t="shared" si="6"/>
        <v>0.17119999999999999</v>
      </c>
      <c r="N116" s="89">
        <v>2108</v>
      </c>
      <c r="O116" s="90" t="s">
        <v>64</v>
      </c>
      <c r="P116" s="74">
        <f t="shared" si="7"/>
        <v>0.21080000000000002</v>
      </c>
    </row>
    <row r="117" spans="1:16">
      <c r="B117" s="89">
        <v>1.2</v>
      </c>
      <c r="C117" s="90" t="s">
        <v>65</v>
      </c>
      <c r="D117" s="74">
        <f t="shared" si="13"/>
        <v>0.06</v>
      </c>
      <c r="E117" s="91">
        <v>5.883</v>
      </c>
      <c r="F117" s="92">
        <v>0.15229999999999999</v>
      </c>
      <c r="G117" s="88">
        <f t="shared" si="8"/>
        <v>6.0353000000000003</v>
      </c>
      <c r="H117" s="89">
        <v>2.15</v>
      </c>
      <c r="I117" s="90" t="s">
        <v>66</v>
      </c>
      <c r="J117" s="76">
        <f t="shared" si="12"/>
        <v>2.15</v>
      </c>
      <c r="K117" s="89">
        <v>1744</v>
      </c>
      <c r="L117" s="90" t="s">
        <v>64</v>
      </c>
      <c r="M117" s="74">
        <f t="shared" si="6"/>
        <v>0.1744</v>
      </c>
      <c r="N117" s="89">
        <v>2167</v>
      </c>
      <c r="O117" s="90" t="s">
        <v>64</v>
      </c>
      <c r="P117" s="74">
        <f t="shared" si="7"/>
        <v>0.21669999999999998</v>
      </c>
    </row>
    <row r="118" spans="1:16">
      <c r="B118" s="89">
        <v>1.3</v>
      </c>
      <c r="C118" s="90" t="s">
        <v>65</v>
      </c>
      <c r="D118" s="74">
        <f t="shared" si="13"/>
        <v>6.5000000000000002E-2</v>
      </c>
      <c r="E118" s="91">
        <v>6.1479999999999997</v>
      </c>
      <c r="F118" s="92">
        <v>0.14319999999999999</v>
      </c>
      <c r="G118" s="88">
        <f t="shared" si="8"/>
        <v>6.2911999999999999</v>
      </c>
      <c r="H118" s="89">
        <v>2.2599999999999998</v>
      </c>
      <c r="I118" s="90" t="s">
        <v>66</v>
      </c>
      <c r="J118" s="76">
        <f t="shared" si="12"/>
        <v>2.2599999999999998</v>
      </c>
      <c r="K118" s="89">
        <v>1773</v>
      </c>
      <c r="L118" s="90" t="s">
        <v>64</v>
      </c>
      <c r="M118" s="74">
        <f t="shared" si="6"/>
        <v>0.17729999999999999</v>
      </c>
      <c r="N118" s="89">
        <v>2220</v>
      </c>
      <c r="O118" s="90" t="s">
        <v>64</v>
      </c>
      <c r="P118" s="74">
        <f t="shared" si="7"/>
        <v>0.22200000000000003</v>
      </c>
    </row>
    <row r="119" spans="1:16">
      <c r="B119" s="89">
        <v>1.4</v>
      </c>
      <c r="C119" s="90" t="s">
        <v>65</v>
      </c>
      <c r="D119" s="74">
        <f t="shared" si="13"/>
        <v>6.9999999999999993E-2</v>
      </c>
      <c r="E119" s="91">
        <v>6.4009999999999998</v>
      </c>
      <c r="F119" s="92">
        <v>0.1353</v>
      </c>
      <c r="G119" s="88">
        <f t="shared" si="8"/>
        <v>6.5362999999999998</v>
      </c>
      <c r="H119" s="89">
        <v>2.37</v>
      </c>
      <c r="I119" s="90" t="s">
        <v>66</v>
      </c>
      <c r="J119" s="76">
        <f t="shared" si="12"/>
        <v>2.37</v>
      </c>
      <c r="K119" s="89">
        <v>1799</v>
      </c>
      <c r="L119" s="90" t="s">
        <v>64</v>
      </c>
      <c r="M119" s="74">
        <f t="shared" si="6"/>
        <v>0.1799</v>
      </c>
      <c r="N119" s="89">
        <v>2268</v>
      </c>
      <c r="O119" s="90" t="s">
        <v>64</v>
      </c>
      <c r="P119" s="74">
        <f t="shared" si="7"/>
        <v>0.22679999999999997</v>
      </c>
    </row>
    <row r="120" spans="1:16">
      <c r="B120" s="89">
        <v>1.5</v>
      </c>
      <c r="C120" s="90" t="s">
        <v>65</v>
      </c>
      <c r="D120" s="74">
        <f t="shared" si="13"/>
        <v>7.4999999999999997E-2</v>
      </c>
      <c r="E120" s="91">
        <v>6.6420000000000003</v>
      </c>
      <c r="F120" s="92">
        <v>0.12820000000000001</v>
      </c>
      <c r="G120" s="88">
        <f t="shared" si="8"/>
        <v>6.7702</v>
      </c>
      <c r="H120" s="89">
        <v>2.4700000000000002</v>
      </c>
      <c r="I120" s="90" t="s">
        <v>66</v>
      </c>
      <c r="J120" s="76">
        <f t="shared" si="12"/>
        <v>2.4700000000000002</v>
      </c>
      <c r="K120" s="89">
        <v>1823</v>
      </c>
      <c r="L120" s="90" t="s">
        <v>64</v>
      </c>
      <c r="M120" s="74">
        <f t="shared" si="6"/>
        <v>0.18229999999999999</v>
      </c>
      <c r="N120" s="89">
        <v>2312</v>
      </c>
      <c r="O120" s="90" t="s">
        <v>64</v>
      </c>
      <c r="P120" s="74">
        <f t="shared" si="7"/>
        <v>0.23119999999999999</v>
      </c>
    </row>
    <row r="121" spans="1:16">
      <c r="B121" s="89">
        <v>1.6</v>
      </c>
      <c r="C121" s="90" t="s">
        <v>65</v>
      </c>
      <c r="D121" s="74">
        <f t="shared" si="13"/>
        <v>0.08</v>
      </c>
      <c r="E121" s="91">
        <v>6.8739999999999997</v>
      </c>
      <c r="F121" s="92">
        <v>0.122</v>
      </c>
      <c r="G121" s="88">
        <f t="shared" si="8"/>
        <v>6.9959999999999996</v>
      </c>
      <c r="H121" s="89">
        <v>2.58</v>
      </c>
      <c r="I121" s="90" t="s">
        <v>66</v>
      </c>
      <c r="J121" s="76">
        <f t="shared" si="12"/>
        <v>2.58</v>
      </c>
      <c r="K121" s="89">
        <v>1844</v>
      </c>
      <c r="L121" s="90" t="s">
        <v>64</v>
      </c>
      <c r="M121" s="74">
        <f t="shared" si="6"/>
        <v>0.18440000000000001</v>
      </c>
      <c r="N121" s="89">
        <v>2353</v>
      </c>
      <c r="O121" s="90" t="s">
        <v>64</v>
      </c>
      <c r="P121" s="74">
        <f t="shared" si="7"/>
        <v>0.23530000000000001</v>
      </c>
    </row>
    <row r="122" spans="1:16">
      <c r="B122" s="89">
        <v>1.7</v>
      </c>
      <c r="C122" s="90" t="s">
        <v>65</v>
      </c>
      <c r="D122" s="74">
        <f t="shared" si="13"/>
        <v>8.4999999999999992E-2</v>
      </c>
      <c r="E122" s="91">
        <v>7.0970000000000004</v>
      </c>
      <c r="F122" s="92">
        <v>0.1163</v>
      </c>
      <c r="G122" s="88">
        <f t="shared" si="8"/>
        <v>7.2133000000000003</v>
      </c>
      <c r="H122" s="89">
        <v>2.67</v>
      </c>
      <c r="I122" s="90" t="s">
        <v>66</v>
      </c>
      <c r="J122" s="76">
        <f t="shared" si="12"/>
        <v>2.67</v>
      </c>
      <c r="K122" s="89">
        <v>1864</v>
      </c>
      <c r="L122" s="90" t="s">
        <v>64</v>
      </c>
      <c r="M122" s="74">
        <f t="shared" si="6"/>
        <v>0.18640000000000001</v>
      </c>
      <c r="N122" s="89">
        <v>2391</v>
      </c>
      <c r="O122" s="90" t="s">
        <v>64</v>
      </c>
      <c r="P122" s="74">
        <f t="shared" si="7"/>
        <v>0.23910000000000001</v>
      </c>
    </row>
    <row r="123" spans="1:16">
      <c r="B123" s="89">
        <v>1.8</v>
      </c>
      <c r="C123" s="90" t="s">
        <v>65</v>
      </c>
      <c r="D123" s="74">
        <f t="shared" si="13"/>
        <v>0.09</v>
      </c>
      <c r="E123" s="91">
        <v>7.3120000000000003</v>
      </c>
      <c r="F123" s="92">
        <v>0.11119999999999999</v>
      </c>
      <c r="G123" s="88">
        <f t="shared" si="8"/>
        <v>7.4232000000000005</v>
      </c>
      <c r="H123" s="89">
        <v>2.77</v>
      </c>
      <c r="I123" s="90" t="s">
        <v>66</v>
      </c>
      <c r="J123" s="76">
        <f t="shared" si="12"/>
        <v>2.77</v>
      </c>
      <c r="K123" s="89">
        <v>1882</v>
      </c>
      <c r="L123" s="90" t="s">
        <v>64</v>
      </c>
      <c r="M123" s="74">
        <f t="shared" si="6"/>
        <v>0.18819999999999998</v>
      </c>
      <c r="N123" s="89">
        <v>2425</v>
      </c>
      <c r="O123" s="90" t="s">
        <v>64</v>
      </c>
      <c r="P123" s="74">
        <f t="shared" si="7"/>
        <v>0.24249999999999999</v>
      </c>
    </row>
    <row r="124" spans="1:16">
      <c r="B124" s="89">
        <v>2</v>
      </c>
      <c r="C124" s="90" t="s">
        <v>65</v>
      </c>
      <c r="D124" s="74">
        <f t="shared" si="13"/>
        <v>0.1</v>
      </c>
      <c r="E124" s="91">
        <v>7.72</v>
      </c>
      <c r="F124" s="92">
        <v>0.1024</v>
      </c>
      <c r="G124" s="88">
        <f t="shared" si="8"/>
        <v>7.8224</v>
      </c>
      <c r="H124" s="89">
        <v>2.95</v>
      </c>
      <c r="I124" s="90" t="s">
        <v>66</v>
      </c>
      <c r="J124" s="76">
        <f t="shared" si="12"/>
        <v>2.95</v>
      </c>
      <c r="K124" s="89">
        <v>1922</v>
      </c>
      <c r="L124" s="90" t="s">
        <v>64</v>
      </c>
      <c r="M124" s="74">
        <f t="shared" si="6"/>
        <v>0.19219999999999998</v>
      </c>
      <c r="N124" s="89">
        <v>2488</v>
      </c>
      <c r="O124" s="90" t="s">
        <v>64</v>
      </c>
      <c r="P124" s="74">
        <f t="shared" si="7"/>
        <v>0.24879999999999999</v>
      </c>
    </row>
    <row r="125" spans="1:16">
      <c r="B125" s="77">
        <v>2.25</v>
      </c>
      <c r="C125" s="79" t="s">
        <v>65</v>
      </c>
      <c r="D125" s="74">
        <f t="shared" si="13"/>
        <v>0.1125</v>
      </c>
      <c r="E125" s="91">
        <v>8.1929999999999996</v>
      </c>
      <c r="F125" s="92">
        <v>9.3240000000000003E-2</v>
      </c>
      <c r="G125" s="88">
        <f t="shared" si="8"/>
        <v>8.2862399999999994</v>
      </c>
      <c r="H125" s="89">
        <v>3.17</v>
      </c>
      <c r="I125" s="90" t="s">
        <v>66</v>
      </c>
      <c r="J125" s="76">
        <f t="shared" si="12"/>
        <v>3.17</v>
      </c>
      <c r="K125" s="89">
        <v>1970</v>
      </c>
      <c r="L125" s="90" t="s">
        <v>64</v>
      </c>
      <c r="M125" s="74">
        <f t="shared" si="6"/>
        <v>0.19700000000000001</v>
      </c>
      <c r="N125" s="89">
        <v>2557</v>
      </c>
      <c r="O125" s="90" t="s">
        <v>64</v>
      </c>
      <c r="P125" s="74">
        <f t="shared" si="7"/>
        <v>0.25569999999999998</v>
      </c>
    </row>
    <row r="126" spans="1:16">
      <c r="B126" s="77">
        <v>2.5</v>
      </c>
      <c r="C126" s="79" t="s">
        <v>65</v>
      </c>
      <c r="D126" s="74">
        <f t="shared" si="13"/>
        <v>0.125</v>
      </c>
      <c r="E126" s="91">
        <v>8.6289999999999996</v>
      </c>
      <c r="F126" s="92">
        <v>8.5730000000000001E-2</v>
      </c>
      <c r="G126" s="88">
        <f t="shared" si="8"/>
        <v>8.7147299999999994</v>
      </c>
      <c r="H126" s="77">
        <v>3.38</v>
      </c>
      <c r="I126" s="79" t="s">
        <v>66</v>
      </c>
      <c r="J126" s="76">
        <f t="shared" si="12"/>
        <v>3.38</v>
      </c>
      <c r="K126" s="77">
        <v>2012</v>
      </c>
      <c r="L126" s="79" t="s">
        <v>64</v>
      </c>
      <c r="M126" s="74">
        <f t="shared" si="6"/>
        <v>0.20119999999999999</v>
      </c>
      <c r="N126" s="77">
        <v>2616</v>
      </c>
      <c r="O126" s="79" t="s">
        <v>64</v>
      </c>
      <c r="P126" s="74">
        <f t="shared" si="7"/>
        <v>0.2616</v>
      </c>
    </row>
    <row r="127" spans="1:16">
      <c r="B127" s="77">
        <v>2.75</v>
      </c>
      <c r="C127" s="79" t="s">
        <v>65</v>
      </c>
      <c r="D127" s="74">
        <f t="shared" si="13"/>
        <v>0.13750000000000001</v>
      </c>
      <c r="E127" s="91">
        <v>9.032</v>
      </c>
      <c r="F127" s="92">
        <v>7.9430000000000001E-2</v>
      </c>
      <c r="G127" s="88">
        <f t="shared" si="8"/>
        <v>9.1114300000000004</v>
      </c>
      <c r="H127" s="77">
        <v>3.57</v>
      </c>
      <c r="I127" s="79" t="s">
        <v>66</v>
      </c>
      <c r="J127" s="76">
        <f t="shared" si="12"/>
        <v>3.57</v>
      </c>
      <c r="K127" s="77">
        <v>2048</v>
      </c>
      <c r="L127" s="79" t="s">
        <v>64</v>
      </c>
      <c r="M127" s="74">
        <f t="shared" si="6"/>
        <v>0.20480000000000001</v>
      </c>
      <c r="N127" s="77">
        <v>2668</v>
      </c>
      <c r="O127" s="79" t="s">
        <v>64</v>
      </c>
      <c r="P127" s="74">
        <f t="shared" si="7"/>
        <v>0.26680000000000004</v>
      </c>
    </row>
    <row r="128" spans="1:16">
      <c r="A128" s="94"/>
      <c r="B128" s="89">
        <v>3</v>
      </c>
      <c r="C128" s="90" t="s">
        <v>65</v>
      </c>
      <c r="D128" s="74">
        <f t="shared" si="13"/>
        <v>0.15</v>
      </c>
      <c r="E128" s="91">
        <v>9.4049999999999994</v>
      </c>
      <c r="F128" s="92">
        <v>7.4050000000000005E-2</v>
      </c>
      <c r="G128" s="88">
        <f t="shared" si="8"/>
        <v>9.4790499999999991</v>
      </c>
      <c r="H128" s="89">
        <v>3.76</v>
      </c>
      <c r="I128" s="90" t="s">
        <v>66</v>
      </c>
      <c r="J128" s="76">
        <f t="shared" si="12"/>
        <v>3.76</v>
      </c>
      <c r="K128" s="77">
        <v>2081</v>
      </c>
      <c r="L128" s="79" t="s">
        <v>64</v>
      </c>
      <c r="M128" s="74">
        <f t="shared" si="6"/>
        <v>0.20810000000000001</v>
      </c>
      <c r="N128" s="77">
        <v>2715</v>
      </c>
      <c r="O128" s="79" t="s">
        <v>64</v>
      </c>
      <c r="P128" s="74">
        <f t="shared" si="7"/>
        <v>0.27149999999999996</v>
      </c>
    </row>
    <row r="129" spans="1:16">
      <c r="A129" s="94"/>
      <c r="B129" s="89">
        <v>3.25</v>
      </c>
      <c r="C129" s="90" t="s">
        <v>65</v>
      </c>
      <c r="D129" s="74">
        <f t="shared" si="13"/>
        <v>0.16250000000000001</v>
      </c>
      <c r="E129" s="91">
        <v>9.7490000000000006</v>
      </c>
      <c r="F129" s="92">
        <v>6.9419999999999996E-2</v>
      </c>
      <c r="G129" s="88">
        <f t="shared" si="8"/>
        <v>9.8184199999999997</v>
      </c>
      <c r="H129" s="89">
        <v>3.94</v>
      </c>
      <c r="I129" s="90" t="s">
        <v>66</v>
      </c>
      <c r="J129" s="76">
        <f t="shared" si="12"/>
        <v>3.94</v>
      </c>
      <c r="K129" s="77">
        <v>2110</v>
      </c>
      <c r="L129" s="79" t="s">
        <v>64</v>
      </c>
      <c r="M129" s="74">
        <f t="shared" si="6"/>
        <v>0.21099999999999999</v>
      </c>
      <c r="N129" s="77">
        <v>2757</v>
      </c>
      <c r="O129" s="79" t="s">
        <v>64</v>
      </c>
      <c r="P129" s="74">
        <f t="shared" si="7"/>
        <v>0.2757</v>
      </c>
    </row>
    <row r="130" spans="1:16">
      <c r="A130" s="94"/>
      <c r="B130" s="89">
        <v>3.5</v>
      </c>
      <c r="C130" s="90" t="s">
        <v>65</v>
      </c>
      <c r="D130" s="74">
        <f t="shared" si="13"/>
        <v>0.17499999999999999</v>
      </c>
      <c r="E130" s="91">
        <v>10.07</v>
      </c>
      <c r="F130" s="92">
        <v>6.5369999999999998E-2</v>
      </c>
      <c r="G130" s="88">
        <f t="shared" si="8"/>
        <v>10.13537</v>
      </c>
      <c r="H130" s="89">
        <v>4.12</v>
      </c>
      <c r="I130" s="90" t="s">
        <v>66</v>
      </c>
      <c r="J130" s="76">
        <f t="shared" si="12"/>
        <v>4.12</v>
      </c>
      <c r="K130" s="77">
        <v>2137</v>
      </c>
      <c r="L130" s="79" t="s">
        <v>64</v>
      </c>
      <c r="M130" s="74">
        <f t="shared" si="6"/>
        <v>0.2137</v>
      </c>
      <c r="N130" s="77">
        <v>2796</v>
      </c>
      <c r="O130" s="79" t="s">
        <v>64</v>
      </c>
      <c r="P130" s="74">
        <f t="shared" si="7"/>
        <v>0.27959999999999996</v>
      </c>
    </row>
    <row r="131" spans="1:16">
      <c r="A131" s="94"/>
      <c r="B131" s="89">
        <v>3.75</v>
      </c>
      <c r="C131" s="90" t="s">
        <v>65</v>
      </c>
      <c r="D131" s="74">
        <f t="shared" si="13"/>
        <v>0.1875</v>
      </c>
      <c r="E131" s="91">
        <v>10.36</v>
      </c>
      <c r="F131" s="92">
        <v>6.1800000000000001E-2</v>
      </c>
      <c r="G131" s="88">
        <f t="shared" si="8"/>
        <v>10.421799999999999</v>
      </c>
      <c r="H131" s="89">
        <v>4.29</v>
      </c>
      <c r="I131" s="90" t="s">
        <v>66</v>
      </c>
      <c r="J131" s="76">
        <f t="shared" si="12"/>
        <v>4.29</v>
      </c>
      <c r="K131" s="77">
        <v>2161</v>
      </c>
      <c r="L131" s="79" t="s">
        <v>64</v>
      </c>
      <c r="M131" s="74">
        <f t="shared" si="6"/>
        <v>0.21610000000000001</v>
      </c>
      <c r="N131" s="77">
        <v>2831</v>
      </c>
      <c r="O131" s="79" t="s">
        <v>64</v>
      </c>
      <c r="P131" s="74">
        <f t="shared" si="7"/>
        <v>0.28310000000000002</v>
      </c>
    </row>
    <row r="132" spans="1:16">
      <c r="A132" s="94"/>
      <c r="B132" s="89">
        <v>4</v>
      </c>
      <c r="C132" s="90" t="s">
        <v>65</v>
      </c>
      <c r="D132" s="74">
        <f t="shared" si="13"/>
        <v>0.2</v>
      </c>
      <c r="E132" s="91">
        <v>10.63</v>
      </c>
      <c r="F132" s="92">
        <v>5.8639999999999998E-2</v>
      </c>
      <c r="G132" s="88">
        <f t="shared" si="8"/>
        <v>10.688640000000001</v>
      </c>
      <c r="H132" s="89">
        <v>4.46</v>
      </c>
      <c r="I132" s="90" t="s">
        <v>66</v>
      </c>
      <c r="J132" s="76">
        <f t="shared" si="12"/>
        <v>4.46</v>
      </c>
      <c r="K132" s="77">
        <v>2183</v>
      </c>
      <c r="L132" s="79" t="s">
        <v>64</v>
      </c>
      <c r="M132" s="74">
        <f t="shared" si="6"/>
        <v>0.21829999999999999</v>
      </c>
      <c r="N132" s="77">
        <v>2863</v>
      </c>
      <c r="O132" s="79" t="s">
        <v>64</v>
      </c>
      <c r="P132" s="74">
        <f t="shared" si="7"/>
        <v>0.2863</v>
      </c>
    </row>
    <row r="133" spans="1:16">
      <c r="A133" s="94"/>
      <c r="B133" s="89">
        <v>4.5</v>
      </c>
      <c r="C133" s="90" t="s">
        <v>65</v>
      </c>
      <c r="D133" s="74">
        <f t="shared" si="13"/>
        <v>0.22500000000000001</v>
      </c>
      <c r="E133" s="91">
        <v>11.11</v>
      </c>
      <c r="F133" s="92">
        <v>5.3249999999999999E-2</v>
      </c>
      <c r="G133" s="88">
        <f t="shared" si="8"/>
        <v>11.16325</v>
      </c>
      <c r="H133" s="89">
        <v>4.78</v>
      </c>
      <c r="I133" s="90" t="s">
        <v>66</v>
      </c>
      <c r="J133" s="76">
        <f t="shared" si="12"/>
        <v>4.78</v>
      </c>
      <c r="K133" s="77">
        <v>2247</v>
      </c>
      <c r="L133" s="79" t="s">
        <v>64</v>
      </c>
      <c r="M133" s="74">
        <f t="shared" si="6"/>
        <v>0.22469999999999998</v>
      </c>
      <c r="N133" s="77">
        <v>2922</v>
      </c>
      <c r="O133" s="79" t="s">
        <v>64</v>
      </c>
      <c r="P133" s="74">
        <f t="shared" si="7"/>
        <v>0.29220000000000002</v>
      </c>
    </row>
    <row r="134" spans="1:16">
      <c r="A134" s="94"/>
      <c r="B134" s="89">
        <v>5</v>
      </c>
      <c r="C134" s="90" t="s">
        <v>65</v>
      </c>
      <c r="D134" s="74">
        <f t="shared" si="13"/>
        <v>0.25</v>
      </c>
      <c r="E134" s="91">
        <v>11.51</v>
      </c>
      <c r="F134" s="92">
        <v>4.8829999999999998E-2</v>
      </c>
      <c r="G134" s="88">
        <f t="shared" si="8"/>
        <v>11.55883</v>
      </c>
      <c r="H134" s="89">
        <v>5.09</v>
      </c>
      <c r="I134" s="90" t="s">
        <v>66</v>
      </c>
      <c r="J134" s="76">
        <f t="shared" si="12"/>
        <v>5.09</v>
      </c>
      <c r="K134" s="77">
        <v>2304</v>
      </c>
      <c r="L134" s="79" t="s">
        <v>64</v>
      </c>
      <c r="M134" s="74">
        <f t="shared" si="6"/>
        <v>0.23039999999999999</v>
      </c>
      <c r="N134" s="77">
        <v>2973</v>
      </c>
      <c r="O134" s="79" t="s">
        <v>64</v>
      </c>
      <c r="P134" s="74">
        <f t="shared" si="7"/>
        <v>0.29730000000000001</v>
      </c>
    </row>
    <row r="135" spans="1:16">
      <c r="A135" s="94"/>
      <c r="B135" s="89">
        <v>5.5</v>
      </c>
      <c r="C135" s="90" t="s">
        <v>65</v>
      </c>
      <c r="D135" s="74">
        <f t="shared" si="13"/>
        <v>0.27500000000000002</v>
      </c>
      <c r="E135" s="91">
        <v>11.86</v>
      </c>
      <c r="F135" s="92">
        <v>4.514E-2</v>
      </c>
      <c r="G135" s="88">
        <f t="shared" si="8"/>
        <v>11.905139999999999</v>
      </c>
      <c r="H135" s="89">
        <v>5.39</v>
      </c>
      <c r="I135" s="90" t="s">
        <v>66</v>
      </c>
      <c r="J135" s="76">
        <f t="shared" si="12"/>
        <v>5.39</v>
      </c>
      <c r="K135" s="77">
        <v>2355</v>
      </c>
      <c r="L135" s="79" t="s">
        <v>64</v>
      </c>
      <c r="M135" s="74">
        <f t="shared" si="6"/>
        <v>0.23549999999999999</v>
      </c>
      <c r="N135" s="77">
        <v>3020</v>
      </c>
      <c r="O135" s="79" t="s">
        <v>64</v>
      </c>
      <c r="P135" s="74">
        <f t="shared" si="7"/>
        <v>0.30199999999999999</v>
      </c>
    </row>
    <row r="136" spans="1:16">
      <c r="A136" s="94"/>
      <c r="B136" s="89">
        <v>6</v>
      </c>
      <c r="C136" s="90" t="s">
        <v>65</v>
      </c>
      <c r="D136" s="74">
        <f t="shared" si="13"/>
        <v>0.3</v>
      </c>
      <c r="E136" s="91">
        <v>12.16</v>
      </c>
      <c r="F136" s="92">
        <v>4.2000000000000003E-2</v>
      </c>
      <c r="G136" s="88">
        <f t="shared" si="8"/>
        <v>12.202</v>
      </c>
      <c r="H136" s="89">
        <v>5.68</v>
      </c>
      <c r="I136" s="90" t="s">
        <v>66</v>
      </c>
      <c r="J136" s="76">
        <f t="shared" si="12"/>
        <v>5.68</v>
      </c>
      <c r="K136" s="77">
        <v>2402</v>
      </c>
      <c r="L136" s="79" t="s">
        <v>64</v>
      </c>
      <c r="M136" s="74">
        <f t="shared" si="6"/>
        <v>0.24020000000000002</v>
      </c>
      <c r="N136" s="77">
        <v>3061</v>
      </c>
      <c r="O136" s="79" t="s">
        <v>64</v>
      </c>
      <c r="P136" s="74">
        <f t="shared" si="7"/>
        <v>0.30609999999999998</v>
      </c>
    </row>
    <row r="137" spans="1:16">
      <c r="A137" s="94"/>
      <c r="B137" s="89">
        <v>6.5</v>
      </c>
      <c r="C137" s="90" t="s">
        <v>65</v>
      </c>
      <c r="D137" s="74">
        <f t="shared" si="13"/>
        <v>0.32500000000000001</v>
      </c>
      <c r="E137" s="91">
        <v>12.41</v>
      </c>
      <c r="F137" s="92">
        <v>3.9300000000000002E-2</v>
      </c>
      <c r="G137" s="88">
        <f t="shared" si="8"/>
        <v>12.449300000000001</v>
      </c>
      <c r="H137" s="89">
        <v>5.96</v>
      </c>
      <c r="I137" s="90" t="s">
        <v>66</v>
      </c>
      <c r="J137" s="76">
        <f t="shared" si="12"/>
        <v>5.96</v>
      </c>
      <c r="K137" s="77">
        <v>2446</v>
      </c>
      <c r="L137" s="79" t="s">
        <v>64</v>
      </c>
      <c r="M137" s="74">
        <f t="shared" si="6"/>
        <v>0.24460000000000001</v>
      </c>
      <c r="N137" s="77">
        <v>3100</v>
      </c>
      <c r="O137" s="79" t="s">
        <v>64</v>
      </c>
      <c r="P137" s="74">
        <f t="shared" si="7"/>
        <v>0.31</v>
      </c>
    </row>
    <row r="138" spans="1:16">
      <c r="A138" s="94"/>
      <c r="B138" s="89">
        <v>7</v>
      </c>
      <c r="C138" s="90" t="s">
        <v>65</v>
      </c>
      <c r="D138" s="74">
        <f t="shared" si="13"/>
        <v>0.35</v>
      </c>
      <c r="E138" s="91">
        <v>12.63</v>
      </c>
      <c r="F138" s="92">
        <v>3.6940000000000001E-2</v>
      </c>
      <c r="G138" s="88">
        <f t="shared" si="8"/>
        <v>12.66694</v>
      </c>
      <c r="H138" s="89">
        <v>6.24</v>
      </c>
      <c r="I138" s="90" t="s">
        <v>66</v>
      </c>
      <c r="J138" s="76">
        <f t="shared" si="12"/>
        <v>6.24</v>
      </c>
      <c r="K138" s="77">
        <v>2488</v>
      </c>
      <c r="L138" s="79" t="s">
        <v>64</v>
      </c>
      <c r="M138" s="74">
        <f t="shared" si="6"/>
        <v>0.24879999999999999</v>
      </c>
      <c r="N138" s="77">
        <v>3136</v>
      </c>
      <c r="O138" s="79" t="s">
        <v>64</v>
      </c>
      <c r="P138" s="74">
        <f t="shared" si="7"/>
        <v>0.31359999999999999</v>
      </c>
    </row>
    <row r="139" spans="1:16">
      <c r="A139" s="94"/>
      <c r="B139" s="89">
        <v>8</v>
      </c>
      <c r="C139" s="90" t="s">
        <v>65</v>
      </c>
      <c r="D139" s="74">
        <f t="shared" si="13"/>
        <v>0.4</v>
      </c>
      <c r="E139" s="91">
        <v>12.96</v>
      </c>
      <c r="F139" s="92">
        <v>3.304E-2</v>
      </c>
      <c r="G139" s="88">
        <f t="shared" si="8"/>
        <v>12.993040000000001</v>
      </c>
      <c r="H139" s="89">
        <v>6.79</v>
      </c>
      <c r="I139" s="90" t="s">
        <v>66</v>
      </c>
      <c r="J139" s="76">
        <f t="shared" si="12"/>
        <v>6.79</v>
      </c>
      <c r="K139" s="77">
        <v>2622</v>
      </c>
      <c r="L139" s="79" t="s">
        <v>64</v>
      </c>
      <c r="M139" s="74">
        <f t="shared" si="6"/>
        <v>0.26219999999999999</v>
      </c>
      <c r="N139" s="77">
        <v>3200</v>
      </c>
      <c r="O139" s="79" t="s">
        <v>64</v>
      </c>
      <c r="P139" s="74">
        <f t="shared" si="7"/>
        <v>0.32</v>
      </c>
    </row>
    <row r="140" spans="1:16">
      <c r="A140" s="94"/>
      <c r="B140" s="89">
        <v>9</v>
      </c>
      <c r="C140" s="95" t="s">
        <v>65</v>
      </c>
      <c r="D140" s="74">
        <f t="shared" si="13"/>
        <v>0.45</v>
      </c>
      <c r="E140" s="91">
        <v>13.2</v>
      </c>
      <c r="F140" s="92">
        <v>2.9929999999999998E-2</v>
      </c>
      <c r="G140" s="88">
        <f t="shared" si="8"/>
        <v>13.22993</v>
      </c>
      <c r="H140" s="89">
        <v>7.33</v>
      </c>
      <c r="I140" s="90" t="s">
        <v>66</v>
      </c>
      <c r="J140" s="76">
        <f t="shared" si="12"/>
        <v>7.33</v>
      </c>
      <c r="K140" s="77">
        <v>2743</v>
      </c>
      <c r="L140" s="79" t="s">
        <v>64</v>
      </c>
      <c r="M140" s="74">
        <f t="shared" si="6"/>
        <v>0.27429999999999999</v>
      </c>
      <c r="N140" s="77">
        <v>3258</v>
      </c>
      <c r="O140" s="79" t="s">
        <v>64</v>
      </c>
      <c r="P140" s="74">
        <f t="shared" si="7"/>
        <v>0.32579999999999998</v>
      </c>
    </row>
    <row r="141" spans="1:16">
      <c r="B141" s="89">
        <v>10</v>
      </c>
      <c r="C141" s="79" t="s">
        <v>65</v>
      </c>
      <c r="D141" s="74">
        <f t="shared" si="13"/>
        <v>0.5</v>
      </c>
      <c r="E141" s="91">
        <v>13.36</v>
      </c>
      <c r="F141" s="92">
        <v>2.7390000000000001E-2</v>
      </c>
      <c r="G141" s="88">
        <f t="shared" si="8"/>
        <v>13.38739</v>
      </c>
      <c r="H141" s="77">
        <v>7.86</v>
      </c>
      <c r="I141" s="79" t="s">
        <v>66</v>
      </c>
      <c r="J141" s="76">
        <f t="shared" si="12"/>
        <v>7.86</v>
      </c>
      <c r="K141" s="77">
        <v>2855</v>
      </c>
      <c r="L141" s="79" t="s">
        <v>64</v>
      </c>
      <c r="M141" s="74">
        <f t="shared" si="6"/>
        <v>0.28549999999999998</v>
      </c>
      <c r="N141" s="77">
        <v>3311</v>
      </c>
      <c r="O141" s="79" t="s">
        <v>64</v>
      </c>
      <c r="P141" s="74">
        <f t="shared" si="7"/>
        <v>0.33110000000000001</v>
      </c>
    </row>
    <row r="142" spans="1:16">
      <c r="B142" s="89">
        <v>11</v>
      </c>
      <c r="C142" s="79" t="s">
        <v>65</v>
      </c>
      <c r="D142" s="74">
        <f t="shared" si="13"/>
        <v>0.55000000000000004</v>
      </c>
      <c r="E142" s="91">
        <v>13.45</v>
      </c>
      <c r="F142" s="92">
        <v>2.5270000000000001E-2</v>
      </c>
      <c r="G142" s="88">
        <f t="shared" si="8"/>
        <v>13.47527</v>
      </c>
      <c r="H142" s="77">
        <v>8.3800000000000008</v>
      </c>
      <c r="I142" s="79" t="s">
        <v>66</v>
      </c>
      <c r="J142" s="76">
        <f t="shared" si="12"/>
        <v>8.3800000000000008</v>
      </c>
      <c r="K142" s="77">
        <v>2961</v>
      </c>
      <c r="L142" s="79" t="s">
        <v>64</v>
      </c>
      <c r="M142" s="74">
        <f t="shared" si="6"/>
        <v>0.29609999999999997</v>
      </c>
      <c r="N142" s="77">
        <v>3359</v>
      </c>
      <c r="O142" s="79" t="s">
        <v>64</v>
      </c>
      <c r="P142" s="74">
        <f t="shared" si="7"/>
        <v>0.33589999999999998</v>
      </c>
    </row>
    <row r="143" spans="1:16">
      <c r="B143" s="89">
        <v>12</v>
      </c>
      <c r="C143" s="79" t="s">
        <v>65</v>
      </c>
      <c r="D143" s="74">
        <f t="shared" si="13"/>
        <v>0.6</v>
      </c>
      <c r="E143" s="91">
        <v>13.48</v>
      </c>
      <c r="F143" s="92">
        <v>2.3480000000000001E-2</v>
      </c>
      <c r="G143" s="88">
        <f t="shared" si="8"/>
        <v>13.50348</v>
      </c>
      <c r="H143" s="77">
        <v>8.9</v>
      </c>
      <c r="I143" s="79" t="s">
        <v>66</v>
      </c>
      <c r="J143" s="76">
        <f t="shared" si="12"/>
        <v>8.9</v>
      </c>
      <c r="K143" s="77">
        <v>3061</v>
      </c>
      <c r="L143" s="79" t="s">
        <v>64</v>
      </c>
      <c r="M143" s="74">
        <f t="shared" si="6"/>
        <v>0.30609999999999998</v>
      </c>
      <c r="N143" s="77">
        <v>3405</v>
      </c>
      <c r="O143" s="79" t="s">
        <v>64</v>
      </c>
      <c r="P143" s="74">
        <f t="shared" si="7"/>
        <v>0.34049999999999997</v>
      </c>
    </row>
    <row r="144" spans="1:16">
      <c r="B144" s="89">
        <v>13</v>
      </c>
      <c r="C144" s="79" t="s">
        <v>65</v>
      </c>
      <c r="D144" s="74">
        <f t="shared" si="13"/>
        <v>0.65</v>
      </c>
      <c r="E144" s="91">
        <v>13.48</v>
      </c>
      <c r="F144" s="92">
        <v>2.1940000000000001E-2</v>
      </c>
      <c r="G144" s="88">
        <f t="shared" si="8"/>
        <v>13.501940000000001</v>
      </c>
      <c r="H144" s="77">
        <v>9.42</v>
      </c>
      <c r="I144" s="79" t="s">
        <v>66</v>
      </c>
      <c r="J144" s="76">
        <f t="shared" si="12"/>
        <v>9.42</v>
      </c>
      <c r="K144" s="77">
        <v>3158</v>
      </c>
      <c r="L144" s="79" t="s">
        <v>64</v>
      </c>
      <c r="M144" s="74">
        <f t="shared" si="6"/>
        <v>0.31579999999999997</v>
      </c>
      <c r="N144" s="77">
        <v>3449</v>
      </c>
      <c r="O144" s="79" t="s">
        <v>64</v>
      </c>
      <c r="P144" s="74">
        <f t="shared" si="7"/>
        <v>0.34489999999999998</v>
      </c>
    </row>
    <row r="145" spans="2:16">
      <c r="B145" s="89">
        <v>14</v>
      </c>
      <c r="C145" s="79" t="s">
        <v>65</v>
      </c>
      <c r="D145" s="74">
        <f t="shared" si="13"/>
        <v>0.7</v>
      </c>
      <c r="E145" s="91">
        <v>13.44</v>
      </c>
      <c r="F145" s="92">
        <v>2.06E-2</v>
      </c>
      <c r="G145" s="88">
        <f t="shared" si="8"/>
        <v>13.460599999999999</v>
      </c>
      <c r="H145" s="77">
        <v>9.94</v>
      </c>
      <c r="I145" s="79" t="s">
        <v>66</v>
      </c>
      <c r="J145" s="76">
        <f t="shared" si="12"/>
        <v>9.94</v>
      </c>
      <c r="K145" s="77">
        <v>3253</v>
      </c>
      <c r="L145" s="79" t="s">
        <v>64</v>
      </c>
      <c r="M145" s="74">
        <f t="shared" si="6"/>
        <v>0.32530000000000003</v>
      </c>
      <c r="N145" s="77">
        <v>3491</v>
      </c>
      <c r="O145" s="79" t="s">
        <v>64</v>
      </c>
      <c r="P145" s="74">
        <f t="shared" si="7"/>
        <v>0.34910000000000002</v>
      </c>
    </row>
    <row r="146" spans="2:16">
      <c r="B146" s="89">
        <v>15</v>
      </c>
      <c r="C146" s="79" t="s">
        <v>65</v>
      </c>
      <c r="D146" s="74">
        <f t="shared" si="13"/>
        <v>0.75</v>
      </c>
      <c r="E146" s="91">
        <v>13.37</v>
      </c>
      <c r="F146" s="92">
        <v>1.942E-2</v>
      </c>
      <c r="G146" s="88">
        <f t="shared" si="8"/>
        <v>13.389419999999999</v>
      </c>
      <c r="H146" s="77">
        <v>10.47</v>
      </c>
      <c r="I146" s="79" t="s">
        <v>66</v>
      </c>
      <c r="J146" s="76">
        <f t="shared" si="12"/>
        <v>10.47</v>
      </c>
      <c r="K146" s="77">
        <v>3345</v>
      </c>
      <c r="L146" s="79" t="s">
        <v>64</v>
      </c>
      <c r="M146" s="74">
        <f t="shared" si="6"/>
        <v>0.33450000000000002</v>
      </c>
      <c r="N146" s="77">
        <v>3531</v>
      </c>
      <c r="O146" s="79" t="s">
        <v>64</v>
      </c>
      <c r="P146" s="74">
        <f t="shared" si="7"/>
        <v>0.35310000000000002</v>
      </c>
    </row>
    <row r="147" spans="2:16">
      <c r="B147" s="89">
        <v>16</v>
      </c>
      <c r="C147" s="79" t="s">
        <v>65</v>
      </c>
      <c r="D147" s="74">
        <f t="shared" si="13"/>
        <v>0.8</v>
      </c>
      <c r="E147" s="91">
        <v>13.28</v>
      </c>
      <c r="F147" s="92">
        <v>1.8380000000000001E-2</v>
      </c>
      <c r="G147" s="88">
        <f t="shared" si="8"/>
        <v>13.29838</v>
      </c>
      <c r="H147" s="77">
        <v>11</v>
      </c>
      <c r="I147" s="79" t="s">
        <v>66</v>
      </c>
      <c r="J147" s="76">
        <f t="shared" si="12"/>
        <v>11</v>
      </c>
      <c r="K147" s="77">
        <v>3435</v>
      </c>
      <c r="L147" s="79" t="s">
        <v>64</v>
      </c>
      <c r="M147" s="74">
        <f t="shared" si="6"/>
        <v>0.34350000000000003</v>
      </c>
      <c r="N147" s="77">
        <v>3570</v>
      </c>
      <c r="O147" s="79" t="s">
        <v>64</v>
      </c>
      <c r="P147" s="74">
        <f t="shared" si="7"/>
        <v>0.35699999999999998</v>
      </c>
    </row>
    <row r="148" spans="2:16">
      <c r="B148" s="89">
        <v>17</v>
      </c>
      <c r="C148" s="79" t="s">
        <v>65</v>
      </c>
      <c r="D148" s="74">
        <f t="shared" si="13"/>
        <v>0.85</v>
      </c>
      <c r="E148" s="91">
        <v>13.18</v>
      </c>
      <c r="F148" s="92">
        <v>1.745E-2</v>
      </c>
      <c r="G148" s="88">
        <f t="shared" si="8"/>
        <v>13.19745</v>
      </c>
      <c r="H148" s="77">
        <v>11.53</v>
      </c>
      <c r="I148" s="79" t="s">
        <v>66</v>
      </c>
      <c r="J148" s="76">
        <f t="shared" si="12"/>
        <v>11.53</v>
      </c>
      <c r="K148" s="77">
        <v>3524</v>
      </c>
      <c r="L148" s="79" t="s">
        <v>64</v>
      </c>
      <c r="M148" s="74">
        <f t="shared" ref="M148:M159" si="14">K148/1000/10</f>
        <v>0.35239999999999999</v>
      </c>
      <c r="N148" s="77">
        <v>3608</v>
      </c>
      <c r="O148" s="79" t="s">
        <v>64</v>
      </c>
      <c r="P148" s="74">
        <f t="shared" ref="P148:P171" si="15">N148/1000/10</f>
        <v>0.36080000000000001</v>
      </c>
    </row>
    <row r="149" spans="2:16">
      <c r="B149" s="89">
        <v>18</v>
      </c>
      <c r="C149" s="79" t="s">
        <v>65</v>
      </c>
      <c r="D149" s="74">
        <f t="shared" si="13"/>
        <v>0.9</v>
      </c>
      <c r="E149" s="91">
        <v>13.07</v>
      </c>
      <c r="F149" s="92">
        <v>1.6619999999999999E-2</v>
      </c>
      <c r="G149" s="88">
        <f t="shared" ref="G149:G212" si="16">E149+F149</f>
        <v>13.08662</v>
      </c>
      <c r="H149" s="77">
        <v>12.06</v>
      </c>
      <c r="I149" s="79" t="s">
        <v>66</v>
      </c>
      <c r="J149" s="76">
        <f t="shared" si="12"/>
        <v>12.06</v>
      </c>
      <c r="K149" s="77">
        <v>3612</v>
      </c>
      <c r="L149" s="79" t="s">
        <v>64</v>
      </c>
      <c r="M149" s="74">
        <f t="shared" si="14"/>
        <v>0.36120000000000002</v>
      </c>
      <c r="N149" s="77">
        <v>3646</v>
      </c>
      <c r="O149" s="79" t="s">
        <v>64</v>
      </c>
      <c r="P149" s="74">
        <f t="shared" si="15"/>
        <v>0.36459999999999998</v>
      </c>
    </row>
    <row r="150" spans="2:16">
      <c r="B150" s="89">
        <v>20</v>
      </c>
      <c r="C150" s="79" t="s">
        <v>65</v>
      </c>
      <c r="D150" s="74">
        <f t="shared" si="13"/>
        <v>1</v>
      </c>
      <c r="E150" s="91">
        <v>12.82</v>
      </c>
      <c r="F150" s="92">
        <v>1.5180000000000001E-2</v>
      </c>
      <c r="G150" s="88">
        <f t="shared" si="16"/>
        <v>12.835180000000001</v>
      </c>
      <c r="H150" s="77">
        <v>13.15</v>
      </c>
      <c r="I150" s="79" t="s">
        <v>66</v>
      </c>
      <c r="J150" s="76">
        <f t="shared" si="12"/>
        <v>13.15</v>
      </c>
      <c r="K150" s="77">
        <v>3940</v>
      </c>
      <c r="L150" s="79" t="s">
        <v>64</v>
      </c>
      <c r="M150" s="74">
        <f t="shared" si="14"/>
        <v>0.39400000000000002</v>
      </c>
      <c r="N150" s="77">
        <v>3719</v>
      </c>
      <c r="O150" s="79" t="s">
        <v>64</v>
      </c>
      <c r="P150" s="74">
        <f t="shared" si="15"/>
        <v>0.37190000000000001</v>
      </c>
    </row>
    <row r="151" spans="2:16">
      <c r="B151" s="89">
        <v>22.5</v>
      </c>
      <c r="C151" s="79" t="s">
        <v>65</v>
      </c>
      <c r="D151" s="74">
        <f t="shared" si="13"/>
        <v>1.125</v>
      </c>
      <c r="E151" s="91">
        <v>12.48</v>
      </c>
      <c r="F151" s="92">
        <v>1.372E-2</v>
      </c>
      <c r="G151" s="88">
        <f t="shared" si="16"/>
        <v>12.49372</v>
      </c>
      <c r="H151" s="77">
        <v>14.54</v>
      </c>
      <c r="I151" s="79" t="s">
        <v>66</v>
      </c>
      <c r="J151" s="76">
        <f t="shared" si="12"/>
        <v>14.54</v>
      </c>
      <c r="K151" s="77">
        <v>4419</v>
      </c>
      <c r="L151" s="79" t="s">
        <v>64</v>
      </c>
      <c r="M151" s="74">
        <f t="shared" si="14"/>
        <v>0.44189999999999996</v>
      </c>
      <c r="N151" s="77">
        <v>3808</v>
      </c>
      <c r="O151" s="79" t="s">
        <v>64</v>
      </c>
      <c r="P151" s="74">
        <f t="shared" si="15"/>
        <v>0.38079999999999997</v>
      </c>
    </row>
    <row r="152" spans="2:16">
      <c r="B152" s="89">
        <v>25</v>
      </c>
      <c r="C152" s="79" t="s">
        <v>65</v>
      </c>
      <c r="D152" s="74">
        <f t="shared" si="13"/>
        <v>1.25</v>
      </c>
      <c r="E152" s="91">
        <v>12.14</v>
      </c>
      <c r="F152" s="92">
        <v>1.2529999999999999E-2</v>
      </c>
      <c r="G152" s="88">
        <f t="shared" si="16"/>
        <v>12.15253</v>
      </c>
      <c r="H152" s="77">
        <v>15.97</v>
      </c>
      <c r="I152" s="79" t="s">
        <v>66</v>
      </c>
      <c r="J152" s="76">
        <f t="shared" si="12"/>
        <v>15.97</v>
      </c>
      <c r="K152" s="77">
        <v>4873</v>
      </c>
      <c r="L152" s="79" t="s">
        <v>64</v>
      </c>
      <c r="M152" s="74">
        <f t="shared" si="14"/>
        <v>0.48730000000000001</v>
      </c>
      <c r="N152" s="77">
        <v>3896</v>
      </c>
      <c r="O152" s="79" t="s">
        <v>64</v>
      </c>
      <c r="P152" s="74">
        <f t="shared" si="15"/>
        <v>0.3896</v>
      </c>
    </row>
    <row r="153" spans="2:16">
      <c r="B153" s="89">
        <v>27.5</v>
      </c>
      <c r="C153" s="79" t="s">
        <v>65</v>
      </c>
      <c r="D153" s="74">
        <f t="shared" si="13"/>
        <v>1.375</v>
      </c>
      <c r="E153" s="91">
        <v>11.81</v>
      </c>
      <c r="F153" s="92">
        <v>1.154E-2</v>
      </c>
      <c r="G153" s="88">
        <f t="shared" si="16"/>
        <v>11.821540000000001</v>
      </c>
      <c r="H153" s="77">
        <v>17.440000000000001</v>
      </c>
      <c r="I153" s="79" t="s">
        <v>66</v>
      </c>
      <c r="J153" s="76">
        <f t="shared" si="12"/>
        <v>17.440000000000001</v>
      </c>
      <c r="K153" s="77">
        <v>5311</v>
      </c>
      <c r="L153" s="79" t="s">
        <v>64</v>
      </c>
      <c r="M153" s="74">
        <f t="shared" si="14"/>
        <v>0.53110000000000002</v>
      </c>
      <c r="N153" s="77">
        <v>3984</v>
      </c>
      <c r="O153" s="79" t="s">
        <v>64</v>
      </c>
      <c r="P153" s="74">
        <f t="shared" si="15"/>
        <v>0.39839999999999998</v>
      </c>
    </row>
    <row r="154" spans="2:16">
      <c r="B154" s="89">
        <v>30</v>
      </c>
      <c r="C154" s="79" t="s">
        <v>65</v>
      </c>
      <c r="D154" s="74">
        <f t="shared" si="13"/>
        <v>1.5</v>
      </c>
      <c r="E154" s="91">
        <v>11.49</v>
      </c>
      <c r="F154" s="92">
        <v>1.0699999999999999E-2</v>
      </c>
      <c r="G154" s="88">
        <f t="shared" si="16"/>
        <v>11.5007</v>
      </c>
      <c r="H154" s="77">
        <v>18.95</v>
      </c>
      <c r="I154" s="79" t="s">
        <v>66</v>
      </c>
      <c r="J154" s="76">
        <f t="shared" si="12"/>
        <v>18.95</v>
      </c>
      <c r="K154" s="77">
        <v>5737</v>
      </c>
      <c r="L154" s="79" t="s">
        <v>64</v>
      </c>
      <c r="M154" s="74">
        <f t="shared" si="14"/>
        <v>0.57369999999999999</v>
      </c>
      <c r="N154" s="77">
        <v>4073</v>
      </c>
      <c r="O154" s="79" t="s">
        <v>64</v>
      </c>
      <c r="P154" s="74">
        <f t="shared" si="15"/>
        <v>0.40730000000000005</v>
      </c>
    </row>
    <row r="155" spans="2:16">
      <c r="B155" s="89">
        <v>32.5</v>
      </c>
      <c r="C155" s="79" t="s">
        <v>65</v>
      </c>
      <c r="D155" s="74">
        <f t="shared" si="13"/>
        <v>1.625</v>
      </c>
      <c r="E155" s="91">
        <v>11.17</v>
      </c>
      <c r="F155" s="92">
        <v>9.9819999999999996E-3</v>
      </c>
      <c r="G155" s="88">
        <f t="shared" si="16"/>
        <v>11.179982000000001</v>
      </c>
      <c r="H155" s="77">
        <v>20.5</v>
      </c>
      <c r="I155" s="79" t="s">
        <v>66</v>
      </c>
      <c r="J155" s="76">
        <f t="shared" si="12"/>
        <v>20.5</v>
      </c>
      <c r="K155" s="77">
        <v>6156</v>
      </c>
      <c r="L155" s="79" t="s">
        <v>64</v>
      </c>
      <c r="M155" s="74">
        <f t="shared" si="14"/>
        <v>0.61559999999999993</v>
      </c>
      <c r="N155" s="77">
        <v>4162</v>
      </c>
      <c r="O155" s="79" t="s">
        <v>64</v>
      </c>
      <c r="P155" s="74">
        <f t="shared" si="15"/>
        <v>0.41620000000000001</v>
      </c>
    </row>
    <row r="156" spans="2:16">
      <c r="B156" s="89">
        <v>35</v>
      </c>
      <c r="C156" s="79" t="s">
        <v>65</v>
      </c>
      <c r="D156" s="74">
        <f t="shared" si="13"/>
        <v>1.75</v>
      </c>
      <c r="E156" s="91">
        <v>10.88</v>
      </c>
      <c r="F156" s="92">
        <v>9.3589999999999993E-3</v>
      </c>
      <c r="G156" s="88">
        <f t="shared" si="16"/>
        <v>10.889359000000001</v>
      </c>
      <c r="H156" s="77">
        <v>22.09</v>
      </c>
      <c r="I156" s="79" t="s">
        <v>66</v>
      </c>
      <c r="J156" s="76">
        <f t="shared" si="12"/>
        <v>22.09</v>
      </c>
      <c r="K156" s="77">
        <v>6569</v>
      </c>
      <c r="L156" s="79" t="s">
        <v>64</v>
      </c>
      <c r="M156" s="74">
        <f t="shared" si="14"/>
        <v>0.65690000000000004</v>
      </c>
      <c r="N156" s="77">
        <v>4253</v>
      </c>
      <c r="O156" s="79" t="s">
        <v>64</v>
      </c>
      <c r="P156" s="74">
        <f t="shared" si="15"/>
        <v>0.42530000000000001</v>
      </c>
    </row>
    <row r="157" spans="2:16">
      <c r="B157" s="89">
        <v>37.5</v>
      </c>
      <c r="C157" s="79" t="s">
        <v>65</v>
      </c>
      <c r="D157" s="74">
        <f t="shared" si="13"/>
        <v>1.875</v>
      </c>
      <c r="E157" s="91">
        <v>10.59</v>
      </c>
      <c r="F157" s="92">
        <v>8.8140000000000007E-3</v>
      </c>
      <c r="G157" s="88">
        <f t="shared" si="16"/>
        <v>10.598813999999999</v>
      </c>
      <c r="H157" s="77">
        <v>23.73</v>
      </c>
      <c r="I157" s="79" t="s">
        <v>66</v>
      </c>
      <c r="J157" s="76">
        <f t="shared" si="12"/>
        <v>23.73</v>
      </c>
      <c r="K157" s="77">
        <v>6978</v>
      </c>
      <c r="L157" s="79" t="s">
        <v>64</v>
      </c>
      <c r="M157" s="74">
        <f t="shared" si="14"/>
        <v>0.69779999999999998</v>
      </c>
      <c r="N157" s="77">
        <v>4344</v>
      </c>
      <c r="O157" s="79" t="s">
        <v>64</v>
      </c>
      <c r="P157" s="74">
        <f t="shared" si="15"/>
        <v>0.43440000000000001</v>
      </c>
    </row>
    <row r="158" spans="2:16">
      <c r="B158" s="89">
        <v>40</v>
      </c>
      <c r="C158" s="79" t="s">
        <v>65</v>
      </c>
      <c r="D158" s="74">
        <f t="shared" si="13"/>
        <v>2</v>
      </c>
      <c r="E158" s="91">
        <v>10.32</v>
      </c>
      <c r="F158" s="92">
        <v>8.3320000000000009E-3</v>
      </c>
      <c r="G158" s="88">
        <f t="shared" si="16"/>
        <v>10.328332</v>
      </c>
      <c r="H158" s="77">
        <v>25.42</v>
      </c>
      <c r="I158" s="79" t="s">
        <v>66</v>
      </c>
      <c r="J158" s="76">
        <f t="shared" si="12"/>
        <v>25.42</v>
      </c>
      <c r="K158" s="77">
        <v>7385</v>
      </c>
      <c r="L158" s="79" t="s">
        <v>64</v>
      </c>
      <c r="M158" s="74">
        <f t="shared" si="14"/>
        <v>0.73849999999999993</v>
      </c>
      <c r="N158" s="77">
        <v>4438</v>
      </c>
      <c r="O158" s="79" t="s">
        <v>64</v>
      </c>
      <c r="P158" s="74">
        <f t="shared" si="15"/>
        <v>0.44379999999999997</v>
      </c>
    </row>
    <row r="159" spans="2:16">
      <c r="B159" s="89">
        <v>45</v>
      </c>
      <c r="C159" s="79" t="s">
        <v>65</v>
      </c>
      <c r="D159" s="74">
        <f t="shared" si="13"/>
        <v>2.25</v>
      </c>
      <c r="E159" s="91">
        <v>9.9459999999999997</v>
      </c>
      <c r="F159" s="92">
        <v>7.5180000000000004E-3</v>
      </c>
      <c r="G159" s="88">
        <f t="shared" si="16"/>
        <v>9.953517999999999</v>
      </c>
      <c r="H159" s="77">
        <v>28.89</v>
      </c>
      <c r="I159" s="79" t="s">
        <v>66</v>
      </c>
      <c r="J159" s="76">
        <f t="shared" si="12"/>
        <v>28.89</v>
      </c>
      <c r="K159" s="77">
        <v>8891</v>
      </c>
      <c r="L159" s="79" t="s">
        <v>64</v>
      </c>
      <c r="M159" s="74">
        <f t="shared" si="14"/>
        <v>0.8891</v>
      </c>
      <c r="N159" s="77">
        <v>4630</v>
      </c>
      <c r="O159" s="79" t="s">
        <v>64</v>
      </c>
      <c r="P159" s="74">
        <f t="shared" si="15"/>
        <v>0.46299999999999997</v>
      </c>
    </row>
    <row r="160" spans="2:16">
      <c r="B160" s="89">
        <v>50</v>
      </c>
      <c r="C160" s="79" t="s">
        <v>65</v>
      </c>
      <c r="D160" s="74">
        <f t="shared" si="13"/>
        <v>2.5</v>
      </c>
      <c r="E160" s="91">
        <v>9.4949999999999992</v>
      </c>
      <c r="F160" s="92">
        <v>6.8560000000000001E-3</v>
      </c>
      <c r="G160" s="88">
        <f t="shared" si="16"/>
        <v>9.5018560000000001</v>
      </c>
      <c r="H160" s="77">
        <v>32.51</v>
      </c>
      <c r="I160" s="79" t="s">
        <v>66</v>
      </c>
      <c r="J160" s="76">
        <f t="shared" si="12"/>
        <v>32.51</v>
      </c>
      <c r="K160" s="77">
        <v>1.03</v>
      </c>
      <c r="L160" s="78" t="s">
        <v>66</v>
      </c>
      <c r="M160" s="76">
        <f t="shared" ref="M160:M206" si="17">K160</f>
        <v>1.03</v>
      </c>
      <c r="N160" s="77">
        <v>4828</v>
      </c>
      <c r="O160" s="79" t="s">
        <v>64</v>
      </c>
      <c r="P160" s="74">
        <f t="shared" si="15"/>
        <v>0.48280000000000001</v>
      </c>
    </row>
    <row r="161" spans="2:16">
      <c r="B161" s="89">
        <v>55</v>
      </c>
      <c r="C161" s="79" t="s">
        <v>65</v>
      </c>
      <c r="D161" s="74">
        <f t="shared" si="13"/>
        <v>2.75</v>
      </c>
      <c r="E161" s="91">
        <v>9.0869999999999997</v>
      </c>
      <c r="F161" s="92">
        <v>6.3070000000000001E-3</v>
      </c>
      <c r="G161" s="88">
        <f t="shared" si="16"/>
        <v>9.0933069999999994</v>
      </c>
      <c r="H161" s="77">
        <v>36.299999999999997</v>
      </c>
      <c r="I161" s="79" t="s">
        <v>66</v>
      </c>
      <c r="J161" s="76">
        <f t="shared" si="12"/>
        <v>36.299999999999997</v>
      </c>
      <c r="K161" s="77">
        <v>1.1599999999999999</v>
      </c>
      <c r="L161" s="79" t="s">
        <v>66</v>
      </c>
      <c r="M161" s="76">
        <f t="shared" si="17"/>
        <v>1.1599999999999999</v>
      </c>
      <c r="N161" s="77">
        <v>5035</v>
      </c>
      <c r="O161" s="79" t="s">
        <v>64</v>
      </c>
      <c r="P161" s="74">
        <f t="shared" si="15"/>
        <v>0.50350000000000006</v>
      </c>
    </row>
    <row r="162" spans="2:16">
      <c r="B162" s="89">
        <v>60</v>
      </c>
      <c r="C162" s="79" t="s">
        <v>65</v>
      </c>
      <c r="D162" s="74">
        <f t="shared" si="13"/>
        <v>3</v>
      </c>
      <c r="E162" s="91">
        <v>8.7159999999999993</v>
      </c>
      <c r="F162" s="92">
        <v>5.8430000000000001E-3</v>
      </c>
      <c r="G162" s="88">
        <f t="shared" si="16"/>
        <v>8.7218429999999998</v>
      </c>
      <c r="H162" s="77">
        <v>40.25</v>
      </c>
      <c r="I162" s="79" t="s">
        <v>66</v>
      </c>
      <c r="J162" s="76">
        <f t="shared" si="12"/>
        <v>40.25</v>
      </c>
      <c r="K162" s="77">
        <v>1.29</v>
      </c>
      <c r="L162" s="79" t="s">
        <v>66</v>
      </c>
      <c r="M162" s="76">
        <f t="shared" si="17"/>
        <v>1.29</v>
      </c>
      <c r="N162" s="77">
        <v>5250</v>
      </c>
      <c r="O162" s="79" t="s">
        <v>64</v>
      </c>
      <c r="P162" s="74">
        <f t="shared" si="15"/>
        <v>0.52500000000000002</v>
      </c>
    </row>
    <row r="163" spans="2:16">
      <c r="B163" s="89">
        <v>65</v>
      </c>
      <c r="C163" s="79" t="s">
        <v>65</v>
      </c>
      <c r="D163" s="74">
        <f t="shared" si="13"/>
        <v>3.25</v>
      </c>
      <c r="E163" s="91">
        <v>8.3780000000000001</v>
      </c>
      <c r="F163" s="92">
        <v>5.4460000000000003E-3</v>
      </c>
      <c r="G163" s="88">
        <f t="shared" si="16"/>
        <v>8.3834459999999993</v>
      </c>
      <c r="H163" s="77">
        <v>44.37</v>
      </c>
      <c r="I163" s="79" t="s">
        <v>66</v>
      </c>
      <c r="J163" s="76">
        <f t="shared" si="12"/>
        <v>44.37</v>
      </c>
      <c r="K163" s="77">
        <v>1.42</v>
      </c>
      <c r="L163" s="79" t="s">
        <v>66</v>
      </c>
      <c r="M163" s="76">
        <f t="shared" si="17"/>
        <v>1.42</v>
      </c>
      <c r="N163" s="77">
        <v>5474</v>
      </c>
      <c r="O163" s="79" t="s">
        <v>64</v>
      </c>
      <c r="P163" s="74">
        <f t="shared" si="15"/>
        <v>0.5474</v>
      </c>
    </row>
    <row r="164" spans="2:16">
      <c r="B164" s="89">
        <v>70</v>
      </c>
      <c r="C164" s="79" t="s">
        <v>65</v>
      </c>
      <c r="D164" s="74">
        <f t="shared" si="13"/>
        <v>3.5</v>
      </c>
      <c r="E164" s="91">
        <v>8.0670000000000002</v>
      </c>
      <c r="F164" s="92">
        <v>5.1019999999999998E-3</v>
      </c>
      <c r="G164" s="88">
        <f t="shared" si="16"/>
        <v>8.072102000000001</v>
      </c>
      <c r="H164" s="77">
        <v>48.65</v>
      </c>
      <c r="I164" s="79" t="s">
        <v>66</v>
      </c>
      <c r="J164" s="76">
        <f t="shared" si="12"/>
        <v>48.65</v>
      </c>
      <c r="K164" s="77">
        <v>1.54</v>
      </c>
      <c r="L164" s="79" t="s">
        <v>66</v>
      </c>
      <c r="M164" s="76">
        <f t="shared" si="17"/>
        <v>1.54</v>
      </c>
      <c r="N164" s="77">
        <v>5708</v>
      </c>
      <c r="O164" s="79" t="s">
        <v>64</v>
      </c>
      <c r="P164" s="74">
        <f t="shared" si="15"/>
        <v>0.57079999999999997</v>
      </c>
    </row>
    <row r="165" spans="2:16">
      <c r="B165" s="89">
        <v>80</v>
      </c>
      <c r="C165" s="79" t="s">
        <v>65</v>
      </c>
      <c r="D165" s="74">
        <f t="shared" si="13"/>
        <v>4</v>
      </c>
      <c r="E165" s="91">
        <v>7.5140000000000002</v>
      </c>
      <c r="F165" s="92">
        <v>4.5360000000000001E-3</v>
      </c>
      <c r="G165" s="88">
        <f t="shared" si="16"/>
        <v>7.5185360000000001</v>
      </c>
      <c r="H165" s="77">
        <v>57.7</v>
      </c>
      <c r="I165" s="79" t="s">
        <v>66</v>
      </c>
      <c r="J165" s="76">
        <f t="shared" si="12"/>
        <v>57.7</v>
      </c>
      <c r="K165" s="77">
        <v>2.0099999999999998</v>
      </c>
      <c r="L165" s="79" t="s">
        <v>66</v>
      </c>
      <c r="M165" s="76">
        <f t="shared" si="17"/>
        <v>2.0099999999999998</v>
      </c>
      <c r="N165" s="77">
        <v>6202</v>
      </c>
      <c r="O165" s="79" t="s">
        <v>64</v>
      </c>
      <c r="P165" s="74">
        <f t="shared" si="15"/>
        <v>0.62019999999999997</v>
      </c>
    </row>
    <row r="166" spans="2:16">
      <c r="B166" s="89">
        <v>90</v>
      </c>
      <c r="C166" s="79" t="s">
        <v>65</v>
      </c>
      <c r="D166" s="74">
        <f t="shared" si="13"/>
        <v>4.5</v>
      </c>
      <c r="E166" s="91">
        <v>7.0350000000000001</v>
      </c>
      <c r="F166" s="92">
        <v>4.0870000000000004E-3</v>
      </c>
      <c r="G166" s="88">
        <f t="shared" si="16"/>
        <v>7.0390870000000003</v>
      </c>
      <c r="H166" s="77">
        <v>67.38</v>
      </c>
      <c r="I166" s="79" t="s">
        <v>66</v>
      </c>
      <c r="J166" s="76">
        <f t="shared" si="12"/>
        <v>67.38</v>
      </c>
      <c r="K166" s="77">
        <v>2.4300000000000002</v>
      </c>
      <c r="L166" s="79" t="s">
        <v>66</v>
      </c>
      <c r="M166" s="76">
        <f t="shared" si="17"/>
        <v>2.4300000000000002</v>
      </c>
      <c r="N166" s="77">
        <v>6734</v>
      </c>
      <c r="O166" s="79" t="s">
        <v>64</v>
      </c>
      <c r="P166" s="74">
        <f t="shared" si="15"/>
        <v>0.6734</v>
      </c>
    </row>
    <row r="167" spans="2:16">
      <c r="B167" s="89">
        <v>100</v>
      </c>
      <c r="C167" s="79" t="s">
        <v>65</v>
      </c>
      <c r="D167" s="74">
        <f t="shared" si="13"/>
        <v>5</v>
      </c>
      <c r="E167" s="91">
        <v>6.6159999999999997</v>
      </c>
      <c r="F167" s="92">
        <v>3.7239999999999999E-3</v>
      </c>
      <c r="G167" s="88">
        <f t="shared" si="16"/>
        <v>6.6197239999999997</v>
      </c>
      <c r="H167" s="77">
        <v>77.7</v>
      </c>
      <c r="I167" s="79" t="s">
        <v>66</v>
      </c>
      <c r="J167" s="76">
        <f t="shared" si="12"/>
        <v>77.7</v>
      </c>
      <c r="K167" s="77">
        <v>2.84</v>
      </c>
      <c r="L167" s="79" t="s">
        <v>66</v>
      </c>
      <c r="M167" s="76">
        <f t="shared" si="17"/>
        <v>2.84</v>
      </c>
      <c r="N167" s="77">
        <v>7303</v>
      </c>
      <c r="O167" s="79" t="s">
        <v>64</v>
      </c>
      <c r="P167" s="74">
        <f t="shared" si="15"/>
        <v>0.73029999999999995</v>
      </c>
    </row>
    <row r="168" spans="2:16">
      <c r="B168" s="89">
        <v>110</v>
      </c>
      <c r="C168" s="79" t="s">
        <v>65</v>
      </c>
      <c r="D168" s="74">
        <f t="shared" si="13"/>
        <v>5.5</v>
      </c>
      <c r="E168" s="91">
        <v>6.2450000000000001</v>
      </c>
      <c r="F168" s="92">
        <v>3.4220000000000001E-3</v>
      </c>
      <c r="G168" s="88">
        <f t="shared" si="16"/>
        <v>6.2484219999999997</v>
      </c>
      <c r="H168" s="77">
        <v>88.65</v>
      </c>
      <c r="I168" s="79" t="s">
        <v>66</v>
      </c>
      <c r="J168" s="76">
        <f t="shared" si="12"/>
        <v>88.65</v>
      </c>
      <c r="K168" s="77">
        <v>3.24</v>
      </c>
      <c r="L168" s="79" t="s">
        <v>66</v>
      </c>
      <c r="M168" s="76">
        <f t="shared" si="17"/>
        <v>3.24</v>
      </c>
      <c r="N168" s="77">
        <v>7908</v>
      </c>
      <c r="O168" s="79" t="s">
        <v>64</v>
      </c>
      <c r="P168" s="74">
        <f t="shared" si="15"/>
        <v>0.79080000000000006</v>
      </c>
    </row>
    <row r="169" spans="2:16">
      <c r="B169" s="89">
        <v>120</v>
      </c>
      <c r="C169" s="79" t="s">
        <v>65</v>
      </c>
      <c r="D169" s="74">
        <f t="shared" si="13"/>
        <v>6</v>
      </c>
      <c r="E169" s="91">
        <v>5.9139999999999997</v>
      </c>
      <c r="F169" s="92">
        <v>3.1679999999999998E-3</v>
      </c>
      <c r="G169" s="88">
        <f t="shared" si="16"/>
        <v>5.9171679999999993</v>
      </c>
      <c r="H169" s="77">
        <v>100.24</v>
      </c>
      <c r="I169" s="79" t="s">
        <v>66</v>
      </c>
      <c r="J169" s="76">
        <f t="shared" si="12"/>
        <v>100.24</v>
      </c>
      <c r="K169" s="77">
        <v>3.63</v>
      </c>
      <c r="L169" s="79" t="s">
        <v>66</v>
      </c>
      <c r="M169" s="76">
        <f t="shared" si="17"/>
        <v>3.63</v>
      </c>
      <c r="N169" s="77">
        <v>8550</v>
      </c>
      <c r="O169" s="79" t="s">
        <v>64</v>
      </c>
      <c r="P169" s="74">
        <f t="shared" si="15"/>
        <v>0.85500000000000009</v>
      </c>
    </row>
    <row r="170" spans="2:16">
      <c r="B170" s="89">
        <v>130</v>
      </c>
      <c r="C170" s="79" t="s">
        <v>65</v>
      </c>
      <c r="D170" s="74">
        <f t="shared" si="13"/>
        <v>6.5</v>
      </c>
      <c r="E170" s="91">
        <v>5.6159999999999997</v>
      </c>
      <c r="F170" s="92">
        <v>2.9499999999999999E-3</v>
      </c>
      <c r="G170" s="88">
        <f t="shared" si="16"/>
        <v>5.6189499999999999</v>
      </c>
      <c r="H170" s="77">
        <v>112.46</v>
      </c>
      <c r="I170" s="79" t="s">
        <v>66</v>
      </c>
      <c r="J170" s="76">
        <f t="shared" si="12"/>
        <v>112.46</v>
      </c>
      <c r="K170" s="77">
        <v>4.03</v>
      </c>
      <c r="L170" s="79" t="s">
        <v>66</v>
      </c>
      <c r="M170" s="76">
        <f t="shared" si="17"/>
        <v>4.03</v>
      </c>
      <c r="N170" s="77">
        <v>9228</v>
      </c>
      <c r="O170" s="79" t="s">
        <v>64</v>
      </c>
      <c r="P170" s="74">
        <f t="shared" si="15"/>
        <v>0.92279999999999995</v>
      </c>
    </row>
    <row r="171" spans="2:16">
      <c r="B171" s="89">
        <v>140</v>
      </c>
      <c r="C171" s="79" t="s">
        <v>65</v>
      </c>
      <c r="D171" s="74">
        <f t="shared" si="13"/>
        <v>7</v>
      </c>
      <c r="E171" s="91">
        <v>5.3460000000000001</v>
      </c>
      <c r="F171" s="92">
        <v>2.7620000000000001E-3</v>
      </c>
      <c r="G171" s="88">
        <f t="shared" si="16"/>
        <v>5.3487619999999998</v>
      </c>
      <c r="H171" s="77">
        <v>125.31</v>
      </c>
      <c r="I171" s="79" t="s">
        <v>66</v>
      </c>
      <c r="J171" s="76">
        <f t="shared" si="12"/>
        <v>125.31</v>
      </c>
      <c r="K171" s="77">
        <v>4.42</v>
      </c>
      <c r="L171" s="79" t="s">
        <v>66</v>
      </c>
      <c r="M171" s="76">
        <f t="shared" si="17"/>
        <v>4.42</v>
      </c>
      <c r="N171" s="77">
        <v>9941</v>
      </c>
      <c r="O171" s="79" t="s">
        <v>64</v>
      </c>
      <c r="P171" s="74">
        <f t="shared" si="15"/>
        <v>0.99410000000000009</v>
      </c>
    </row>
    <row r="172" spans="2:16">
      <c r="B172" s="89">
        <v>150</v>
      </c>
      <c r="C172" s="79" t="s">
        <v>65</v>
      </c>
      <c r="D172" s="74">
        <f t="shared" si="13"/>
        <v>7.5</v>
      </c>
      <c r="E172" s="91">
        <v>5.101</v>
      </c>
      <c r="F172" s="92">
        <v>2.5969999999999999E-3</v>
      </c>
      <c r="G172" s="88">
        <f t="shared" si="16"/>
        <v>5.1035969999999997</v>
      </c>
      <c r="H172" s="77">
        <v>138.79</v>
      </c>
      <c r="I172" s="79" t="s">
        <v>66</v>
      </c>
      <c r="J172" s="76">
        <f t="shared" ref="J172:J185" si="18">H172</f>
        <v>138.79</v>
      </c>
      <c r="K172" s="77">
        <v>4.82</v>
      </c>
      <c r="L172" s="79" t="s">
        <v>66</v>
      </c>
      <c r="M172" s="76">
        <f t="shared" si="17"/>
        <v>4.82</v>
      </c>
      <c r="N172" s="77">
        <v>1.07</v>
      </c>
      <c r="O172" s="78" t="s">
        <v>66</v>
      </c>
      <c r="P172" s="74">
        <f t="shared" ref="P172:P175" si="19">N172</f>
        <v>1.07</v>
      </c>
    </row>
    <row r="173" spans="2:16">
      <c r="B173" s="89">
        <v>160</v>
      </c>
      <c r="C173" s="79" t="s">
        <v>65</v>
      </c>
      <c r="D173" s="74">
        <f t="shared" si="13"/>
        <v>8</v>
      </c>
      <c r="E173" s="91">
        <v>4.8769999999999998</v>
      </c>
      <c r="F173" s="92">
        <v>2.4520000000000002E-3</v>
      </c>
      <c r="G173" s="88">
        <f t="shared" si="16"/>
        <v>4.8794519999999997</v>
      </c>
      <c r="H173" s="77">
        <v>152.91</v>
      </c>
      <c r="I173" s="79" t="s">
        <v>66</v>
      </c>
      <c r="J173" s="76">
        <f t="shared" si="18"/>
        <v>152.91</v>
      </c>
      <c r="K173" s="77">
        <v>5.22</v>
      </c>
      <c r="L173" s="79" t="s">
        <v>66</v>
      </c>
      <c r="M173" s="76">
        <f t="shared" si="17"/>
        <v>5.22</v>
      </c>
      <c r="N173" s="77">
        <v>1.1499999999999999</v>
      </c>
      <c r="O173" s="79" t="s">
        <v>66</v>
      </c>
      <c r="P173" s="74">
        <f t="shared" si="19"/>
        <v>1.1499999999999999</v>
      </c>
    </row>
    <row r="174" spans="2:16">
      <c r="B174" s="89">
        <v>170</v>
      </c>
      <c r="C174" s="79" t="s">
        <v>65</v>
      </c>
      <c r="D174" s="74">
        <f t="shared" si="13"/>
        <v>8.5</v>
      </c>
      <c r="E174" s="91">
        <v>4.6710000000000003</v>
      </c>
      <c r="F174" s="92">
        <v>2.323E-3</v>
      </c>
      <c r="G174" s="88">
        <f t="shared" si="16"/>
        <v>4.6733229999999999</v>
      </c>
      <c r="H174" s="77">
        <v>167.66</v>
      </c>
      <c r="I174" s="79" t="s">
        <v>66</v>
      </c>
      <c r="J174" s="76">
        <f t="shared" si="18"/>
        <v>167.66</v>
      </c>
      <c r="K174" s="77">
        <v>5.63</v>
      </c>
      <c r="L174" s="79" t="s">
        <v>66</v>
      </c>
      <c r="M174" s="76">
        <f t="shared" si="17"/>
        <v>5.63</v>
      </c>
      <c r="N174" s="77">
        <v>1.23</v>
      </c>
      <c r="O174" s="79" t="s">
        <v>66</v>
      </c>
      <c r="P174" s="74">
        <f t="shared" si="19"/>
        <v>1.23</v>
      </c>
    </row>
    <row r="175" spans="2:16">
      <c r="B175" s="89">
        <v>180</v>
      </c>
      <c r="C175" s="79" t="s">
        <v>65</v>
      </c>
      <c r="D175" s="74">
        <f t="shared" si="13"/>
        <v>9</v>
      </c>
      <c r="E175" s="91">
        <v>4.4820000000000002</v>
      </c>
      <c r="F175" s="92">
        <v>2.2079999999999999E-3</v>
      </c>
      <c r="G175" s="88">
        <f t="shared" si="16"/>
        <v>4.4842080000000006</v>
      </c>
      <c r="H175" s="77">
        <v>183.05</v>
      </c>
      <c r="I175" s="79" t="s">
        <v>66</v>
      </c>
      <c r="J175" s="76">
        <f t="shared" si="18"/>
        <v>183.05</v>
      </c>
      <c r="K175" s="77">
        <v>6.04</v>
      </c>
      <c r="L175" s="79" t="s">
        <v>66</v>
      </c>
      <c r="M175" s="76">
        <f t="shared" si="17"/>
        <v>6.04</v>
      </c>
      <c r="N175" s="77">
        <v>1.31</v>
      </c>
      <c r="O175" s="79" t="s">
        <v>66</v>
      </c>
      <c r="P175" s="74">
        <f t="shared" si="19"/>
        <v>1.31</v>
      </c>
    </row>
    <row r="176" spans="2:16">
      <c r="B176" s="89">
        <v>200</v>
      </c>
      <c r="C176" s="79" t="s">
        <v>65</v>
      </c>
      <c r="D176" s="74">
        <f t="shared" si="13"/>
        <v>10</v>
      </c>
      <c r="E176" s="91">
        <v>4.1449999999999996</v>
      </c>
      <c r="F176" s="92">
        <v>2.0089999999999999E-3</v>
      </c>
      <c r="G176" s="88">
        <f t="shared" si="16"/>
        <v>4.1470089999999997</v>
      </c>
      <c r="H176" s="77">
        <v>215.72</v>
      </c>
      <c r="I176" s="79" t="s">
        <v>66</v>
      </c>
      <c r="J176" s="76">
        <f t="shared" si="18"/>
        <v>215.72</v>
      </c>
      <c r="K176" s="77">
        <v>7.61</v>
      </c>
      <c r="L176" s="79" t="s">
        <v>66</v>
      </c>
      <c r="M176" s="76">
        <f t="shared" si="17"/>
        <v>7.61</v>
      </c>
      <c r="N176" s="77">
        <v>1.5</v>
      </c>
      <c r="O176" s="79" t="s">
        <v>66</v>
      </c>
      <c r="P176" s="76">
        <f t="shared" ref="P176:P220" si="20">N176</f>
        <v>1.5</v>
      </c>
    </row>
    <row r="177" spans="1:16">
      <c r="A177" s="4"/>
      <c r="B177" s="89">
        <v>225</v>
      </c>
      <c r="C177" s="79" t="s">
        <v>65</v>
      </c>
      <c r="D177" s="74">
        <f t="shared" si="13"/>
        <v>11.25</v>
      </c>
      <c r="E177" s="91">
        <v>3.7869999999999999</v>
      </c>
      <c r="F177" s="92">
        <v>1.8079999999999999E-3</v>
      </c>
      <c r="G177" s="88">
        <f t="shared" si="16"/>
        <v>3.788808</v>
      </c>
      <c r="H177" s="77">
        <v>260.16000000000003</v>
      </c>
      <c r="I177" s="79" t="s">
        <v>66</v>
      </c>
      <c r="J177" s="76">
        <f t="shared" si="18"/>
        <v>260.16000000000003</v>
      </c>
      <c r="K177" s="77">
        <v>9.8800000000000008</v>
      </c>
      <c r="L177" s="79" t="s">
        <v>66</v>
      </c>
      <c r="M177" s="76">
        <f t="shared" si="17"/>
        <v>9.8800000000000008</v>
      </c>
      <c r="N177" s="77">
        <v>1.74</v>
      </c>
      <c r="O177" s="79" t="s">
        <v>66</v>
      </c>
      <c r="P177" s="76">
        <f t="shared" si="20"/>
        <v>1.74</v>
      </c>
    </row>
    <row r="178" spans="1:16">
      <c r="B178" s="77">
        <v>250</v>
      </c>
      <c r="C178" s="79" t="s">
        <v>65</v>
      </c>
      <c r="D178" s="74">
        <f t="shared" si="13"/>
        <v>12.5</v>
      </c>
      <c r="E178" s="91">
        <v>3.4860000000000002</v>
      </c>
      <c r="F178" s="92">
        <v>1.645E-3</v>
      </c>
      <c r="G178" s="88">
        <f t="shared" si="16"/>
        <v>3.4876450000000001</v>
      </c>
      <c r="H178" s="77">
        <v>308.61</v>
      </c>
      <c r="I178" s="79" t="s">
        <v>66</v>
      </c>
      <c r="J178" s="76">
        <f t="shared" si="18"/>
        <v>308.61</v>
      </c>
      <c r="K178" s="77">
        <v>12.04</v>
      </c>
      <c r="L178" s="79" t="s">
        <v>66</v>
      </c>
      <c r="M178" s="76">
        <f t="shared" si="17"/>
        <v>12.04</v>
      </c>
      <c r="N178" s="77">
        <v>2.0099999999999998</v>
      </c>
      <c r="O178" s="79" t="s">
        <v>66</v>
      </c>
      <c r="P178" s="76">
        <f t="shared" si="20"/>
        <v>2.0099999999999998</v>
      </c>
    </row>
    <row r="179" spans="1:16">
      <c r="B179" s="89">
        <v>275</v>
      </c>
      <c r="C179" s="90" t="s">
        <v>65</v>
      </c>
      <c r="D179" s="74">
        <f t="shared" ref="D179:D192" si="21">B179/$C$5</f>
        <v>13.75</v>
      </c>
      <c r="E179" s="91">
        <v>3.2290000000000001</v>
      </c>
      <c r="F179" s="92">
        <v>1.5100000000000001E-3</v>
      </c>
      <c r="G179" s="88">
        <f t="shared" si="16"/>
        <v>3.2305100000000002</v>
      </c>
      <c r="H179" s="77">
        <v>361.08</v>
      </c>
      <c r="I179" s="79" t="s">
        <v>66</v>
      </c>
      <c r="J179" s="76">
        <f t="shared" si="18"/>
        <v>361.08</v>
      </c>
      <c r="K179" s="77">
        <v>14.15</v>
      </c>
      <c r="L179" s="79" t="s">
        <v>66</v>
      </c>
      <c r="M179" s="76">
        <f t="shared" si="17"/>
        <v>14.15</v>
      </c>
      <c r="N179" s="77">
        <v>2.2999999999999998</v>
      </c>
      <c r="O179" s="79" t="s">
        <v>66</v>
      </c>
      <c r="P179" s="76">
        <f t="shared" si="20"/>
        <v>2.2999999999999998</v>
      </c>
    </row>
    <row r="180" spans="1:16">
      <c r="B180" s="89">
        <v>300</v>
      </c>
      <c r="C180" s="90" t="s">
        <v>65</v>
      </c>
      <c r="D180" s="74">
        <f t="shared" si="21"/>
        <v>15</v>
      </c>
      <c r="E180" s="91">
        <v>3.008</v>
      </c>
      <c r="F180" s="92">
        <v>1.397E-3</v>
      </c>
      <c r="G180" s="88">
        <f t="shared" si="16"/>
        <v>3.0093969999999999</v>
      </c>
      <c r="H180" s="77">
        <v>417.58</v>
      </c>
      <c r="I180" s="79" t="s">
        <v>66</v>
      </c>
      <c r="J180" s="76">
        <f t="shared" si="18"/>
        <v>417.58</v>
      </c>
      <c r="K180" s="77">
        <v>16.260000000000002</v>
      </c>
      <c r="L180" s="79" t="s">
        <v>66</v>
      </c>
      <c r="M180" s="76">
        <f t="shared" si="17"/>
        <v>16.260000000000002</v>
      </c>
      <c r="N180" s="77">
        <v>2.61</v>
      </c>
      <c r="O180" s="79" t="s">
        <v>66</v>
      </c>
      <c r="P180" s="76">
        <f t="shared" si="20"/>
        <v>2.61</v>
      </c>
    </row>
    <row r="181" spans="1:16">
      <c r="B181" s="89">
        <v>325</v>
      </c>
      <c r="C181" s="90" t="s">
        <v>65</v>
      </c>
      <c r="D181" s="74">
        <f t="shared" si="21"/>
        <v>16.25</v>
      </c>
      <c r="E181" s="91">
        <v>2.8149999999999999</v>
      </c>
      <c r="F181" s="92">
        <v>1.2999999999999999E-3</v>
      </c>
      <c r="G181" s="88">
        <f t="shared" si="16"/>
        <v>2.8163</v>
      </c>
      <c r="H181" s="77">
        <v>478.08</v>
      </c>
      <c r="I181" s="79" t="s">
        <v>66</v>
      </c>
      <c r="J181" s="76">
        <f t="shared" si="18"/>
        <v>478.08</v>
      </c>
      <c r="K181" s="77">
        <v>18.39</v>
      </c>
      <c r="L181" s="79" t="s">
        <v>66</v>
      </c>
      <c r="M181" s="76">
        <f t="shared" si="17"/>
        <v>18.39</v>
      </c>
      <c r="N181" s="77">
        <v>2.94</v>
      </c>
      <c r="O181" s="79" t="s">
        <v>66</v>
      </c>
      <c r="P181" s="76">
        <f t="shared" si="20"/>
        <v>2.94</v>
      </c>
    </row>
    <row r="182" spans="1:16">
      <c r="B182" s="89">
        <v>350</v>
      </c>
      <c r="C182" s="90" t="s">
        <v>65</v>
      </c>
      <c r="D182" s="74">
        <f t="shared" si="21"/>
        <v>17.5</v>
      </c>
      <c r="E182" s="91">
        <v>2.6469999999999998</v>
      </c>
      <c r="F182" s="92">
        <v>1.2160000000000001E-3</v>
      </c>
      <c r="G182" s="88">
        <f t="shared" si="16"/>
        <v>2.6482159999999997</v>
      </c>
      <c r="H182" s="77">
        <v>542.55999999999995</v>
      </c>
      <c r="I182" s="79" t="s">
        <v>66</v>
      </c>
      <c r="J182" s="76">
        <f t="shared" si="18"/>
        <v>542.55999999999995</v>
      </c>
      <c r="K182" s="77">
        <v>20.54</v>
      </c>
      <c r="L182" s="79" t="s">
        <v>66</v>
      </c>
      <c r="M182" s="76">
        <f t="shared" si="17"/>
        <v>20.54</v>
      </c>
      <c r="N182" s="77">
        <v>3.3</v>
      </c>
      <c r="O182" s="79" t="s">
        <v>66</v>
      </c>
      <c r="P182" s="76">
        <f t="shared" si="20"/>
        <v>3.3</v>
      </c>
    </row>
    <row r="183" spans="1:16">
      <c r="B183" s="89">
        <v>375</v>
      </c>
      <c r="C183" s="90" t="s">
        <v>65</v>
      </c>
      <c r="D183" s="74">
        <f t="shared" si="21"/>
        <v>18.75</v>
      </c>
      <c r="E183" s="91">
        <v>2.5</v>
      </c>
      <c r="F183" s="92">
        <v>1.1429999999999999E-3</v>
      </c>
      <c r="G183" s="88">
        <f t="shared" si="16"/>
        <v>2.5011429999999999</v>
      </c>
      <c r="H183" s="77">
        <v>610.99</v>
      </c>
      <c r="I183" s="79" t="s">
        <v>66</v>
      </c>
      <c r="J183" s="76">
        <f t="shared" si="18"/>
        <v>610.99</v>
      </c>
      <c r="K183" s="77">
        <v>22.72</v>
      </c>
      <c r="L183" s="79" t="s">
        <v>66</v>
      </c>
      <c r="M183" s="76">
        <f t="shared" si="17"/>
        <v>22.72</v>
      </c>
      <c r="N183" s="77">
        <v>3.67</v>
      </c>
      <c r="O183" s="79" t="s">
        <v>66</v>
      </c>
      <c r="P183" s="76">
        <f t="shared" si="20"/>
        <v>3.67</v>
      </c>
    </row>
    <row r="184" spans="1:16">
      <c r="B184" s="89">
        <v>400</v>
      </c>
      <c r="C184" s="90" t="s">
        <v>65</v>
      </c>
      <c r="D184" s="74">
        <f t="shared" si="21"/>
        <v>20</v>
      </c>
      <c r="E184" s="91">
        <v>2.3690000000000002</v>
      </c>
      <c r="F184" s="92">
        <v>1.078E-3</v>
      </c>
      <c r="G184" s="88">
        <f t="shared" si="16"/>
        <v>2.3700780000000004</v>
      </c>
      <c r="H184" s="77">
        <v>683.32</v>
      </c>
      <c r="I184" s="79" t="s">
        <v>66</v>
      </c>
      <c r="J184" s="76">
        <f t="shared" si="18"/>
        <v>683.32</v>
      </c>
      <c r="K184" s="77">
        <v>24.93</v>
      </c>
      <c r="L184" s="79" t="s">
        <v>66</v>
      </c>
      <c r="M184" s="76">
        <f t="shared" si="17"/>
        <v>24.93</v>
      </c>
      <c r="N184" s="77">
        <v>4.07</v>
      </c>
      <c r="O184" s="79" t="s">
        <v>66</v>
      </c>
      <c r="P184" s="76">
        <f t="shared" si="20"/>
        <v>4.07</v>
      </c>
    </row>
    <row r="185" spans="1:16">
      <c r="B185" s="89">
        <v>450</v>
      </c>
      <c r="C185" s="90" t="s">
        <v>65</v>
      </c>
      <c r="D185" s="74">
        <f t="shared" si="21"/>
        <v>22.5</v>
      </c>
      <c r="E185" s="91">
        <v>2.1509999999999998</v>
      </c>
      <c r="F185" s="92">
        <v>9.6949999999999998E-4</v>
      </c>
      <c r="G185" s="88">
        <f t="shared" si="16"/>
        <v>2.1519694999999999</v>
      </c>
      <c r="H185" s="77">
        <v>839.3</v>
      </c>
      <c r="I185" s="79" t="s">
        <v>66</v>
      </c>
      <c r="J185" s="76">
        <f t="shared" si="18"/>
        <v>839.3</v>
      </c>
      <c r="K185" s="77">
        <v>33.32</v>
      </c>
      <c r="L185" s="79" t="s">
        <v>66</v>
      </c>
      <c r="M185" s="76">
        <f t="shared" si="17"/>
        <v>33.32</v>
      </c>
      <c r="N185" s="77">
        <v>4.92</v>
      </c>
      <c r="O185" s="79" t="s">
        <v>66</v>
      </c>
      <c r="P185" s="76">
        <f t="shared" si="20"/>
        <v>4.92</v>
      </c>
    </row>
    <row r="186" spans="1:16">
      <c r="B186" s="89">
        <v>500</v>
      </c>
      <c r="C186" s="90" t="s">
        <v>65</v>
      </c>
      <c r="D186" s="74">
        <f t="shared" si="21"/>
        <v>25</v>
      </c>
      <c r="E186" s="91">
        <v>1.9770000000000001</v>
      </c>
      <c r="F186" s="92">
        <v>8.8150000000000001E-4</v>
      </c>
      <c r="G186" s="88">
        <f t="shared" si="16"/>
        <v>1.9778815000000001</v>
      </c>
      <c r="H186" s="77">
        <v>1.01</v>
      </c>
      <c r="I186" s="78" t="s">
        <v>12</v>
      </c>
      <c r="J186" s="76">
        <f t="shared" ref="J186:J190" si="22">H186*1000</f>
        <v>1010</v>
      </c>
      <c r="K186" s="77">
        <v>41.19</v>
      </c>
      <c r="L186" s="79" t="s">
        <v>66</v>
      </c>
      <c r="M186" s="76">
        <f t="shared" si="17"/>
        <v>41.19</v>
      </c>
      <c r="N186" s="77">
        <v>5.85</v>
      </c>
      <c r="O186" s="79" t="s">
        <v>66</v>
      </c>
      <c r="P186" s="76">
        <f t="shared" si="20"/>
        <v>5.85</v>
      </c>
    </row>
    <row r="187" spans="1:16">
      <c r="B187" s="89">
        <v>550</v>
      </c>
      <c r="C187" s="90" t="s">
        <v>65</v>
      </c>
      <c r="D187" s="74">
        <f t="shared" si="21"/>
        <v>27.5</v>
      </c>
      <c r="E187" s="91">
        <v>1.8380000000000001</v>
      </c>
      <c r="F187" s="92">
        <v>8.0869999999999998E-4</v>
      </c>
      <c r="G187" s="88">
        <f t="shared" si="16"/>
        <v>1.8388087000000002</v>
      </c>
      <c r="H187" s="77">
        <v>1.19</v>
      </c>
      <c r="I187" s="79" t="s">
        <v>12</v>
      </c>
      <c r="J187" s="76">
        <f t="shared" si="22"/>
        <v>1190</v>
      </c>
      <c r="K187" s="77">
        <v>48.81</v>
      </c>
      <c r="L187" s="79" t="s">
        <v>66</v>
      </c>
      <c r="M187" s="76">
        <f t="shared" si="17"/>
        <v>48.81</v>
      </c>
      <c r="N187" s="77">
        <v>6.85</v>
      </c>
      <c r="O187" s="79" t="s">
        <v>66</v>
      </c>
      <c r="P187" s="76">
        <f t="shared" si="20"/>
        <v>6.85</v>
      </c>
    </row>
    <row r="188" spans="1:16">
      <c r="B188" s="89">
        <v>600</v>
      </c>
      <c r="C188" s="90" t="s">
        <v>65</v>
      </c>
      <c r="D188" s="74">
        <f t="shared" si="21"/>
        <v>30</v>
      </c>
      <c r="E188" s="91">
        <v>1.7250000000000001</v>
      </c>
      <c r="F188" s="92">
        <v>7.4750000000000001E-4</v>
      </c>
      <c r="G188" s="88">
        <f t="shared" si="16"/>
        <v>1.7257475</v>
      </c>
      <c r="H188" s="77">
        <v>1.39</v>
      </c>
      <c r="I188" s="79" t="s">
        <v>12</v>
      </c>
      <c r="J188" s="80">
        <f t="shared" si="22"/>
        <v>1390</v>
      </c>
      <c r="K188" s="77">
        <v>56.29</v>
      </c>
      <c r="L188" s="79" t="s">
        <v>66</v>
      </c>
      <c r="M188" s="76">
        <f t="shared" si="17"/>
        <v>56.29</v>
      </c>
      <c r="N188" s="77">
        <v>7.92</v>
      </c>
      <c r="O188" s="79" t="s">
        <v>66</v>
      </c>
      <c r="P188" s="76">
        <f t="shared" si="20"/>
        <v>7.92</v>
      </c>
    </row>
    <row r="189" spans="1:16">
      <c r="B189" s="89">
        <v>650</v>
      </c>
      <c r="C189" s="90" t="s">
        <v>65</v>
      </c>
      <c r="D189" s="74">
        <f t="shared" si="21"/>
        <v>32.5</v>
      </c>
      <c r="E189" s="91">
        <v>1.6160000000000001</v>
      </c>
      <c r="F189" s="92">
        <v>6.9519999999999998E-4</v>
      </c>
      <c r="G189" s="88">
        <f t="shared" si="16"/>
        <v>1.6166952000000001</v>
      </c>
      <c r="H189" s="77">
        <v>1.6</v>
      </c>
      <c r="I189" s="79" t="s">
        <v>12</v>
      </c>
      <c r="J189" s="80">
        <f t="shared" si="22"/>
        <v>1600</v>
      </c>
      <c r="K189" s="77">
        <v>63.74</v>
      </c>
      <c r="L189" s="79" t="s">
        <v>66</v>
      </c>
      <c r="M189" s="76">
        <f t="shared" si="17"/>
        <v>63.74</v>
      </c>
      <c r="N189" s="77">
        <v>9.06</v>
      </c>
      <c r="O189" s="79" t="s">
        <v>66</v>
      </c>
      <c r="P189" s="76">
        <f t="shared" si="20"/>
        <v>9.06</v>
      </c>
    </row>
    <row r="190" spans="1:16">
      <c r="B190" s="89">
        <v>700</v>
      </c>
      <c r="C190" s="90" t="s">
        <v>65</v>
      </c>
      <c r="D190" s="74">
        <f t="shared" si="21"/>
        <v>35</v>
      </c>
      <c r="E190" s="91">
        <v>1.522</v>
      </c>
      <c r="F190" s="92">
        <v>6.4999999999999997E-4</v>
      </c>
      <c r="G190" s="88">
        <f t="shared" si="16"/>
        <v>1.5226500000000001</v>
      </c>
      <c r="H190" s="77">
        <v>1.83</v>
      </c>
      <c r="I190" s="79" t="s">
        <v>12</v>
      </c>
      <c r="J190" s="80">
        <f t="shared" si="22"/>
        <v>1830</v>
      </c>
      <c r="K190" s="77">
        <v>71.25</v>
      </c>
      <c r="L190" s="79" t="s">
        <v>66</v>
      </c>
      <c r="M190" s="76">
        <f t="shared" si="17"/>
        <v>71.25</v>
      </c>
      <c r="N190" s="77">
        <v>10.27</v>
      </c>
      <c r="O190" s="79" t="s">
        <v>66</v>
      </c>
      <c r="P190" s="76">
        <f t="shared" si="20"/>
        <v>10.27</v>
      </c>
    </row>
    <row r="191" spans="1:16">
      <c r="B191" s="89">
        <v>800</v>
      </c>
      <c r="C191" s="90" t="s">
        <v>65</v>
      </c>
      <c r="D191" s="74">
        <f t="shared" si="21"/>
        <v>40</v>
      </c>
      <c r="E191" s="91">
        <v>1.3660000000000001</v>
      </c>
      <c r="F191" s="92">
        <v>5.7580000000000001E-4</v>
      </c>
      <c r="G191" s="88">
        <f t="shared" si="16"/>
        <v>1.3665758000000001</v>
      </c>
      <c r="H191" s="77">
        <v>2.3199999999999998</v>
      </c>
      <c r="I191" s="79" t="s">
        <v>12</v>
      </c>
      <c r="J191" s="80">
        <f t="shared" ref="J191:J228" si="23">H191*1000</f>
        <v>2320</v>
      </c>
      <c r="K191" s="77">
        <v>99.32</v>
      </c>
      <c r="L191" s="79" t="s">
        <v>66</v>
      </c>
      <c r="M191" s="76">
        <f t="shared" si="17"/>
        <v>99.32</v>
      </c>
      <c r="N191" s="77">
        <v>12.89</v>
      </c>
      <c r="O191" s="79" t="s">
        <v>66</v>
      </c>
      <c r="P191" s="76">
        <f t="shared" si="20"/>
        <v>12.89</v>
      </c>
    </row>
    <row r="192" spans="1:16">
      <c r="B192" s="89">
        <v>900</v>
      </c>
      <c r="C192" s="90" t="s">
        <v>65</v>
      </c>
      <c r="D192" s="74">
        <f t="shared" si="21"/>
        <v>45</v>
      </c>
      <c r="E192" s="91">
        <v>1.242</v>
      </c>
      <c r="F192" s="92">
        <v>5.174E-4</v>
      </c>
      <c r="G192" s="88">
        <f t="shared" si="16"/>
        <v>1.2425173999999999</v>
      </c>
      <c r="H192" s="77">
        <v>2.86</v>
      </c>
      <c r="I192" s="79" t="s">
        <v>12</v>
      </c>
      <c r="J192" s="80">
        <f t="shared" si="23"/>
        <v>2860</v>
      </c>
      <c r="K192" s="77">
        <v>125.43</v>
      </c>
      <c r="L192" s="79" t="s">
        <v>66</v>
      </c>
      <c r="M192" s="76">
        <f t="shared" si="17"/>
        <v>125.43</v>
      </c>
      <c r="N192" s="77">
        <v>15.77</v>
      </c>
      <c r="O192" s="79" t="s">
        <v>66</v>
      </c>
      <c r="P192" s="76">
        <f t="shared" si="20"/>
        <v>15.77</v>
      </c>
    </row>
    <row r="193" spans="2:16">
      <c r="B193" s="89">
        <v>1</v>
      </c>
      <c r="C193" s="93" t="s">
        <v>67</v>
      </c>
      <c r="D193" s="74">
        <f t="shared" ref="D193:D228" si="24">B193*1000/$C$5</f>
        <v>50</v>
      </c>
      <c r="E193" s="91">
        <v>1.1419999999999999</v>
      </c>
      <c r="F193" s="92">
        <v>4.7009999999999999E-4</v>
      </c>
      <c r="G193" s="88">
        <f t="shared" si="16"/>
        <v>1.1424700999999999</v>
      </c>
      <c r="H193" s="77">
        <v>3.45</v>
      </c>
      <c r="I193" s="79" t="s">
        <v>12</v>
      </c>
      <c r="J193" s="80">
        <f t="shared" si="23"/>
        <v>3450</v>
      </c>
      <c r="K193" s="77">
        <v>150.84</v>
      </c>
      <c r="L193" s="79" t="s">
        <v>66</v>
      </c>
      <c r="M193" s="76">
        <f t="shared" si="17"/>
        <v>150.84</v>
      </c>
      <c r="N193" s="77">
        <v>18.899999999999999</v>
      </c>
      <c r="O193" s="79" t="s">
        <v>66</v>
      </c>
      <c r="P193" s="76">
        <f t="shared" si="20"/>
        <v>18.899999999999999</v>
      </c>
    </row>
    <row r="194" spans="2:16">
      <c r="B194" s="89">
        <v>1.1000000000000001</v>
      </c>
      <c r="C194" s="90" t="s">
        <v>67</v>
      </c>
      <c r="D194" s="74">
        <f t="shared" si="24"/>
        <v>55</v>
      </c>
      <c r="E194" s="91">
        <v>1.0580000000000001</v>
      </c>
      <c r="F194" s="92">
        <v>4.3110000000000002E-4</v>
      </c>
      <c r="G194" s="88">
        <f t="shared" si="16"/>
        <v>1.0584311</v>
      </c>
      <c r="H194" s="77">
        <v>4.09</v>
      </c>
      <c r="I194" s="79" t="s">
        <v>12</v>
      </c>
      <c r="J194" s="80">
        <f t="shared" si="23"/>
        <v>4090</v>
      </c>
      <c r="K194" s="77">
        <v>176.07</v>
      </c>
      <c r="L194" s="79" t="s">
        <v>66</v>
      </c>
      <c r="M194" s="76">
        <f t="shared" si="17"/>
        <v>176.07</v>
      </c>
      <c r="N194" s="77">
        <v>22.28</v>
      </c>
      <c r="O194" s="79" t="s">
        <v>66</v>
      </c>
      <c r="P194" s="76">
        <f t="shared" si="20"/>
        <v>22.28</v>
      </c>
    </row>
    <row r="195" spans="2:16">
      <c r="B195" s="89">
        <v>1.2</v>
      </c>
      <c r="C195" s="90" t="s">
        <v>67</v>
      </c>
      <c r="D195" s="74">
        <f t="shared" si="24"/>
        <v>60</v>
      </c>
      <c r="E195" s="91">
        <v>0.98740000000000006</v>
      </c>
      <c r="F195" s="92">
        <v>3.9819999999999998E-4</v>
      </c>
      <c r="G195" s="88">
        <f t="shared" si="16"/>
        <v>0.98779820000000007</v>
      </c>
      <c r="H195" s="77">
        <v>4.78</v>
      </c>
      <c r="I195" s="79" t="s">
        <v>12</v>
      </c>
      <c r="J195" s="80">
        <f t="shared" si="23"/>
        <v>4780</v>
      </c>
      <c r="K195" s="77">
        <v>201.33</v>
      </c>
      <c r="L195" s="79" t="s">
        <v>66</v>
      </c>
      <c r="M195" s="76">
        <f t="shared" si="17"/>
        <v>201.33</v>
      </c>
      <c r="N195" s="77">
        <v>25.9</v>
      </c>
      <c r="O195" s="79" t="s">
        <v>66</v>
      </c>
      <c r="P195" s="76">
        <f t="shared" si="20"/>
        <v>25.9</v>
      </c>
    </row>
    <row r="196" spans="2:16">
      <c r="B196" s="89">
        <v>1.3</v>
      </c>
      <c r="C196" s="90" t="s">
        <v>67</v>
      </c>
      <c r="D196" s="74">
        <f t="shared" si="24"/>
        <v>65</v>
      </c>
      <c r="E196" s="91">
        <v>0.92700000000000005</v>
      </c>
      <c r="F196" s="92">
        <v>3.702E-4</v>
      </c>
      <c r="G196" s="88">
        <f t="shared" si="16"/>
        <v>0.92737020000000003</v>
      </c>
      <c r="H196" s="77">
        <v>5.51</v>
      </c>
      <c r="I196" s="79" t="s">
        <v>12</v>
      </c>
      <c r="J196" s="80">
        <f t="shared" si="23"/>
        <v>5510</v>
      </c>
      <c r="K196" s="77">
        <v>226.76</v>
      </c>
      <c r="L196" s="79" t="s">
        <v>66</v>
      </c>
      <c r="M196" s="76">
        <f t="shared" si="17"/>
        <v>226.76</v>
      </c>
      <c r="N196" s="77">
        <v>29.74</v>
      </c>
      <c r="O196" s="79" t="s">
        <v>66</v>
      </c>
      <c r="P196" s="76">
        <f t="shared" si="20"/>
        <v>29.74</v>
      </c>
    </row>
    <row r="197" spans="2:16">
      <c r="B197" s="89">
        <v>1.4</v>
      </c>
      <c r="C197" s="90" t="s">
        <v>67</v>
      </c>
      <c r="D197" s="74">
        <f t="shared" si="24"/>
        <v>70</v>
      </c>
      <c r="E197" s="91">
        <v>0.87460000000000004</v>
      </c>
      <c r="F197" s="92">
        <v>3.4600000000000001E-4</v>
      </c>
      <c r="G197" s="88">
        <f t="shared" si="16"/>
        <v>0.874946</v>
      </c>
      <c r="H197" s="77">
        <v>6.3</v>
      </c>
      <c r="I197" s="79" t="s">
        <v>12</v>
      </c>
      <c r="J197" s="80">
        <f t="shared" si="23"/>
        <v>6300</v>
      </c>
      <c r="K197" s="77">
        <v>252.42</v>
      </c>
      <c r="L197" s="79" t="s">
        <v>66</v>
      </c>
      <c r="M197" s="76">
        <f t="shared" si="17"/>
        <v>252.42</v>
      </c>
      <c r="N197" s="77">
        <v>33.82</v>
      </c>
      <c r="O197" s="79" t="s">
        <v>66</v>
      </c>
      <c r="P197" s="76">
        <f t="shared" si="20"/>
        <v>33.82</v>
      </c>
    </row>
    <row r="198" spans="2:16">
      <c r="B198" s="89">
        <v>1.5</v>
      </c>
      <c r="C198" s="90" t="s">
        <v>67</v>
      </c>
      <c r="D198" s="74">
        <f t="shared" si="24"/>
        <v>75</v>
      </c>
      <c r="E198" s="91">
        <v>0.82879999999999998</v>
      </c>
      <c r="F198" s="92">
        <v>3.2489999999999998E-4</v>
      </c>
      <c r="G198" s="88">
        <f t="shared" si="16"/>
        <v>0.82912489999999994</v>
      </c>
      <c r="H198" s="77">
        <v>7.12</v>
      </c>
      <c r="I198" s="79" t="s">
        <v>12</v>
      </c>
      <c r="J198" s="80">
        <f t="shared" si="23"/>
        <v>7120</v>
      </c>
      <c r="K198" s="77">
        <v>278.33</v>
      </c>
      <c r="L198" s="79" t="s">
        <v>66</v>
      </c>
      <c r="M198" s="76">
        <f t="shared" si="17"/>
        <v>278.33</v>
      </c>
      <c r="N198" s="77">
        <v>38.11</v>
      </c>
      <c r="O198" s="79" t="s">
        <v>66</v>
      </c>
      <c r="P198" s="76">
        <f t="shared" si="20"/>
        <v>38.11</v>
      </c>
    </row>
    <row r="199" spans="2:16">
      <c r="B199" s="89">
        <v>1.6</v>
      </c>
      <c r="C199" s="90" t="s">
        <v>67</v>
      </c>
      <c r="D199" s="74">
        <f t="shared" si="24"/>
        <v>80</v>
      </c>
      <c r="E199" s="91">
        <v>0.78839999999999999</v>
      </c>
      <c r="F199" s="92">
        <v>3.0630000000000002E-4</v>
      </c>
      <c r="G199" s="88">
        <f t="shared" si="16"/>
        <v>0.78870629999999997</v>
      </c>
      <c r="H199" s="77">
        <v>7.99</v>
      </c>
      <c r="I199" s="79" t="s">
        <v>12</v>
      </c>
      <c r="J199" s="80">
        <f t="shared" si="23"/>
        <v>7990</v>
      </c>
      <c r="K199" s="77">
        <v>304.51</v>
      </c>
      <c r="L199" s="79" t="s">
        <v>66</v>
      </c>
      <c r="M199" s="76">
        <f t="shared" si="17"/>
        <v>304.51</v>
      </c>
      <c r="N199" s="77">
        <v>42.61</v>
      </c>
      <c r="O199" s="79" t="s">
        <v>66</v>
      </c>
      <c r="P199" s="76">
        <f t="shared" si="20"/>
        <v>42.61</v>
      </c>
    </row>
    <row r="200" spans="2:16">
      <c r="B200" s="89">
        <v>1.7</v>
      </c>
      <c r="C200" s="90" t="s">
        <v>67</v>
      </c>
      <c r="D200" s="74">
        <f t="shared" si="24"/>
        <v>85</v>
      </c>
      <c r="E200" s="91">
        <v>0.75249999999999995</v>
      </c>
      <c r="F200" s="92">
        <v>2.898E-4</v>
      </c>
      <c r="G200" s="88">
        <f t="shared" si="16"/>
        <v>0.75278979999999995</v>
      </c>
      <c r="H200" s="77">
        <v>8.91</v>
      </c>
      <c r="I200" s="79" t="s">
        <v>12</v>
      </c>
      <c r="J200" s="80">
        <f t="shared" si="23"/>
        <v>8910</v>
      </c>
      <c r="K200" s="77">
        <v>330.96</v>
      </c>
      <c r="L200" s="79" t="s">
        <v>66</v>
      </c>
      <c r="M200" s="76">
        <f t="shared" si="17"/>
        <v>330.96</v>
      </c>
      <c r="N200" s="77">
        <v>47.33</v>
      </c>
      <c r="O200" s="79" t="s">
        <v>66</v>
      </c>
      <c r="P200" s="76">
        <f t="shared" si="20"/>
        <v>47.33</v>
      </c>
    </row>
    <row r="201" spans="2:16">
      <c r="B201" s="89">
        <v>1.8</v>
      </c>
      <c r="C201" s="90" t="s">
        <v>67</v>
      </c>
      <c r="D201" s="74">
        <f t="shared" si="24"/>
        <v>90</v>
      </c>
      <c r="E201" s="91">
        <v>0.72030000000000005</v>
      </c>
      <c r="F201" s="92">
        <v>2.7500000000000002E-4</v>
      </c>
      <c r="G201" s="88">
        <f t="shared" si="16"/>
        <v>0.72057500000000008</v>
      </c>
      <c r="H201" s="77">
        <v>9.86</v>
      </c>
      <c r="I201" s="79" t="s">
        <v>12</v>
      </c>
      <c r="J201" s="80">
        <f t="shared" si="23"/>
        <v>9860</v>
      </c>
      <c r="K201" s="77">
        <v>357.68</v>
      </c>
      <c r="L201" s="79" t="s">
        <v>66</v>
      </c>
      <c r="M201" s="76">
        <f t="shared" si="17"/>
        <v>357.68</v>
      </c>
      <c r="N201" s="77">
        <v>52.24</v>
      </c>
      <c r="O201" s="79" t="s">
        <v>66</v>
      </c>
      <c r="P201" s="76">
        <f t="shared" si="20"/>
        <v>52.24</v>
      </c>
    </row>
    <row r="202" spans="2:16">
      <c r="B202" s="89">
        <v>2</v>
      </c>
      <c r="C202" s="90" t="s">
        <v>67</v>
      </c>
      <c r="D202" s="74">
        <f t="shared" si="24"/>
        <v>100</v>
      </c>
      <c r="E202" s="91">
        <v>0.66510000000000002</v>
      </c>
      <c r="F202" s="92">
        <v>2.497E-4</v>
      </c>
      <c r="G202" s="88">
        <f t="shared" si="16"/>
        <v>0.66534970000000004</v>
      </c>
      <c r="H202" s="77">
        <v>11.9</v>
      </c>
      <c r="I202" s="79" t="s">
        <v>12</v>
      </c>
      <c r="J202" s="80">
        <f t="shared" si="23"/>
        <v>11900</v>
      </c>
      <c r="K202" s="77">
        <v>459.41</v>
      </c>
      <c r="L202" s="79" t="s">
        <v>66</v>
      </c>
      <c r="M202" s="76">
        <f t="shared" si="17"/>
        <v>459.41</v>
      </c>
      <c r="N202" s="77">
        <v>62.65</v>
      </c>
      <c r="O202" s="79" t="s">
        <v>66</v>
      </c>
      <c r="P202" s="76">
        <f t="shared" si="20"/>
        <v>62.65</v>
      </c>
    </row>
    <row r="203" spans="2:16">
      <c r="B203" s="89">
        <v>2.25</v>
      </c>
      <c r="C203" s="90" t="s">
        <v>67</v>
      </c>
      <c r="D203" s="74">
        <f t="shared" si="24"/>
        <v>112.5</v>
      </c>
      <c r="E203" s="91">
        <v>0.60919999999999996</v>
      </c>
      <c r="F203" s="92">
        <v>2.242E-4</v>
      </c>
      <c r="G203" s="88">
        <f t="shared" si="16"/>
        <v>0.60942419999999997</v>
      </c>
      <c r="H203" s="77">
        <v>14.67</v>
      </c>
      <c r="I203" s="79" t="s">
        <v>12</v>
      </c>
      <c r="J203" s="80">
        <f t="shared" si="23"/>
        <v>14670</v>
      </c>
      <c r="K203" s="77">
        <v>603.79999999999995</v>
      </c>
      <c r="L203" s="79" t="s">
        <v>66</v>
      </c>
      <c r="M203" s="76">
        <f t="shared" si="17"/>
        <v>603.79999999999995</v>
      </c>
      <c r="N203" s="77">
        <v>76.709999999999994</v>
      </c>
      <c r="O203" s="79" t="s">
        <v>66</v>
      </c>
      <c r="P203" s="76">
        <f t="shared" si="20"/>
        <v>76.709999999999994</v>
      </c>
    </row>
    <row r="204" spans="2:16">
      <c r="B204" s="89">
        <v>2.5</v>
      </c>
      <c r="C204" s="90" t="s">
        <v>67</v>
      </c>
      <c r="D204" s="74">
        <f t="shared" si="24"/>
        <v>125</v>
      </c>
      <c r="E204" s="91">
        <v>0.56399999999999995</v>
      </c>
      <c r="F204" s="92">
        <v>2.0359999999999999E-4</v>
      </c>
      <c r="G204" s="88">
        <f t="shared" si="16"/>
        <v>0.56420359999999992</v>
      </c>
      <c r="H204" s="77">
        <v>17.670000000000002</v>
      </c>
      <c r="I204" s="79" t="s">
        <v>12</v>
      </c>
      <c r="J204" s="80">
        <f t="shared" si="23"/>
        <v>17670</v>
      </c>
      <c r="K204" s="77">
        <v>738.65</v>
      </c>
      <c r="L204" s="79" t="s">
        <v>66</v>
      </c>
      <c r="M204" s="76">
        <f t="shared" si="17"/>
        <v>738.65</v>
      </c>
      <c r="N204" s="77">
        <v>91.85</v>
      </c>
      <c r="O204" s="79" t="s">
        <v>66</v>
      </c>
      <c r="P204" s="76">
        <f t="shared" si="20"/>
        <v>91.85</v>
      </c>
    </row>
    <row r="205" spans="2:16">
      <c r="B205" s="89">
        <v>2.75</v>
      </c>
      <c r="C205" s="90" t="s">
        <v>67</v>
      </c>
      <c r="D205" s="74">
        <f t="shared" si="24"/>
        <v>137.5</v>
      </c>
      <c r="E205" s="91">
        <v>0.52669999999999995</v>
      </c>
      <c r="F205" s="92">
        <v>1.8650000000000001E-4</v>
      </c>
      <c r="G205" s="88">
        <f t="shared" si="16"/>
        <v>0.52688649999999992</v>
      </c>
      <c r="H205" s="77">
        <v>20.9</v>
      </c>
      <c r="I205" s="79" t="s">
        <v>12</v>
      </c>
      <c r="J205" s="80">
        <f t="shared" si="23"/>
        <v>20900</v>
      </c>
      <c r="K205" s="77">
        <v>868.94</v>
      </c>
      <c r="L205" s="79" t="s">
        <v>66</v>
      </c>
      <c r="M205" s="76">
        <f t="shared" si="17"/>
        <v>868.94</v>
      </c>
      <c r="N205" s="77">
        <v>108.02</v>
      </c>
      <c r="O205" s="79" t="s">
        <v>66</v>
      </c>
      <c r="P205" s="76">
        <f t="shared" si="20"/>
        <v>108.02</v>
      </c>
    </row>
    <row r="206" spans="2:16">
      <c r="B206" s="89">
        <v>3</v>
      </c>
      <c r="C206" s="90" t="s">
        <v>67</v>
      </c>
      <c r="D206" s="74">
        <f t="shared" si="24"/>
        <v>150</v>
      </c>
      <c r="E206" s="91">
        <v>0.49530000000000002</v>
      </c>
      <c r="F206" s="92">
        <v>1.7220000000000001E-4</v>
      </c>
      <c r="G206" s="88">
        <f t="shared" si="16"/>
        <v>0.49547220000000003</v>
      </c>
      <c r="H206" s="77">
        <v>24.35</v>
      </c>
      <c r="I206" s="79" t="s">
        <v>12</v>
      </c>
      <c r="J206" s="80">
        <f t="shared" si="23"/>
        <v>24350</v>
      </c>
      <c r="K206" s="77">
        <v>996.8</v>
      </c>
      <c r="L206" s="79" t="s">
        <v>66</v>
      </c>
      <c r="M206" s="76">
        <f t="shared" si="17"/>
        <v>996.8</v>
      </c>
      <c r="N206" s="77">
        <v>125.15</v>
      </c>
      <c r="O206" s="79" t="s">
        <v>66</v>
      </c>
      <c r="P206" s="76">
        <f t="shared" si="20"/>
        <v>125.15</v>
      </c>
    </row>
    <row r="207" spans="2:16">
      <c r="B207" s="89">
        <v>3.25</v>
      </c>
      <c r="C207" s="90" t="s">
        <v>67</v>
      </c>
      <c r="D207" s="74">
        <f t="shared" si="24"/>
        <v>162.5</v>
      </c>
      <c r="E207" s="91">
        <v>0.46850000000000003</v>
      </c>
      <c r="F207" s="92">
        <v>1.6000000000000001E-4</v>
      </c>
      <c r="G207" s="88">
        <f t="shared" si="16"/>
        <v>0.46866000000000002</v>
      </c>
      <c r="H207" s="77">
        <v>28</v>
      </c>
      <c r="I207" s="79" t="s">
        <v>12</v>
      </c>
      <c r="J207" s="80">
        <f t="shared" si="23"/>
        <v>28000</v>
      </c>
      <c r="K207" s="77">
        <v>1.1200000000000001</v>
      </c>
      <c r="L207" s="78" t="s">
        <v>12</v>
      </c>
      <c r="M207" s="76">
        <f t="shared" ref="M207:M216" si="25">K207*1000</f>
        <v>1120</v>
      </c>
      <c r="N207" s="77">
        <v>143.19</v>
      </c>
      <c r="O207" s="79" t="s">
        <v>66</v>
      </c>
      <c r="P207" s="76">
        <f t="shared" si="20"/>
        <v>143.19</v>
      </c>
    </row>
    <row r="208" spans="2:16">
      <c r="B208" s="89">
        <v>3.5</v>
      </c>
      <c r="C208" s="90" t="s">
        <v>67</v>
      </c>
      <c r="D208" s="74">
        <f t="shared" si="24"/>
        <v>175</v>
      </c>
      <c r="E208" s="91">
        <v>0.44540000000000002</v>
      </c>
      <c r="F208" s="92">
        <v>1.495E-4</v>
      </c>
      <c r="G208" s="88">
        <f t="shared" si="16"/>
        <v>0.44554950000000004</v>
      </c>
      <c r="H208" s="77">
        <v>31.86</v>
      </c>
      <c r="I208" s="79" t="s">
        <v>12</v>
      </c>
      <c r="J208" s="80">
        <f t="shared" si="23"/>
        <v>31860</v>
      </c>
      <c r="K208" s="77">
        <v>1.25</v>
      </c>
      <c r="L208" s="79" t="s">
        <v>12</v>
      </c>
      <c r="M208" s="76">
        <f t="shared" si="25"/>
        <v>1250</v>
      </c>
      <c r="N208" s="77">
        <v>162.07</v>
      </c>
      <c r="O208" s="79" t="s">
        <v>66</v>
      </c>
      <c r="P208" s="76">
        <f t="shared" si="20"/>
        <v>162.07</v>
      </c>
    </row>
    <row r="209" spans="2:16">
      <c r="B209" s="89">
        <v>3.75</v>
      </c>
      <c r="C209" s="90" t="s">
        <v>67</v>
      </c>
      <c r="D209" s="74">
        <f t="shared" si="24"/>
        <v>187.5</v>
      </c>
      <c r="E209" s="91">
        <v>0.42530000000000001</v>
      </c>
      <c r="F209" s="92">
        <v>1.403E-4</v>
      </c>
      <c r="G209" s="88">
        <f t="shared" si="16"/>
        <v>0.42544029999999999</v>
      </c>
      <c r="H209" s="77">
        <v>35.9</v>
      </c>
      <c r="I209" s="79" t="s">
        <v>12</v>
      </c>
      <c r="J209" s="80">
        <f t="shared" si="23"/>
        <v>35900</v>
      </c>
      <c r="K209" s="77">
        <v>1.37</v>
      </c>
      <c r="L209" s="79" t="s">
        <v>12</v>
      </c>
      <c r="M209" s="80">
        <f t="shared" si="25"/>
        <v>1370</v>
      </c>
      <c r="N209" s="77">
        <v>181.76</v>
      </c>
      <c r="O209" s="79" t="s">
        <v>66</v>
      </c>
      <c r="P209" s="76">
        <f t="shared" si="20"/>
        <v>181.76</v>
      </c>
    </row>
    <row r="210" spans="2:16">
      <c r="B210" s="89">
        <v>4</v>
      </c>
      <c r="C210" s="90" t="s">
        <v>67</v>
      </c>
      <c r="D210" s="74">
        <f t="shared" si="24"/>
        <v>200</v>
      </c>
      <c r="E210" s="91">
        <v>0.40770000000000001</v>
      </c>
      <c r="F210" s="92">
        <v>1.3219999999999999E-4</v>
      </c>
      <c r="G210" s="88">
        <f t="shared" si="16"/>
        <v>0.40783220000000003</v>
      </c>
      <c r="H210" s="77">
        <v>40.130000000000003</v>
      </c>
      <c r="I210" s="79" t="s">
        <v>12</v>
      </c>
      <c r="J210" s="80">
        <f t="shared" si="23"/>
        <v>40130</v>
      </c>
      <c r="K210" s="77">
        <v>1.5</v>
      </c>
      <c r="L210" s="79" t="s">
        <v>12</v>
      </c>
      <c r="M210" s="80">
        <f t="shared" si="25"/>
        <v>1500</v>
      </c>
      <c r="N210" s="77">
        <v>202.21</v>
      </c>
      <c r="O210" s="79" t="s">
        <v>66</v>
      </c>
      <c r="P210" s="76">
        <f t="shared" si="20"/>
        <v>202.21</v>
      </c>
    </row>
    <row r="211" spans="2:16">
      <c r="B211" s="89">
        <v>4.5</v>
      </c>
      <c r="C211" s="90" t="s">
        <v>67</v>
      </c>
      <c r="D211" s="74">
        <f t="shared" si="24"/>
        <v>225</v>
      </c>
      <c r="E211" s="91">
        <v>0.37809999999999999</v>
      </c>
      <c r="F211" s="92">
        <v>1.186E-4</v>
      </c>
      <c r="G211" s="88">
        <f t="shared" si="16"/>
        <v>0.37821860000000002</v>
      </c>
      <c r="H211" s="77">
        <v>49.1</v>
      </c>
      <c r="I211" s="79" t="s">
        <v>12</v>
      </c>
      <c r="J211" s="80">
        <f t="shared" si="23"/>
        <v>49100</v>
      </c>
      <c r="K211" s="77">
        <v>1.96</v>
      </c>
      <c r="L211" s="79" t="s">
        <v>12</v>
      </c>
      <c r="M211" s="80">
        <f t="shared" si="25"/>
        <v>1960</v>
      </c>
      <c r="N211" s="77">
        <v>245.21</v>
      </c>
      <c r="O211" s="79" t="s">
        <v>66</v>
      </c>
      <c r="P211" s="76">
        <f t="shared" si="20"/>
        <v>245.21</v>
      </c>
    </row>
    <row r="212" spans="2:16">
      <c r="B212" s="89">
        <v>5</v>
      </c>
      <c r="C212" s="90" t="s">
        <v>67</v>
      </c>
      <c r="D212" s="74">
        <f t="shared" si="24"/>
        <v>250</v>
      </c>
      <c r="E212" s="91">
        <v>0.3543</v>
      </c>
      <c r="F212" s="92">
        <v>1.077E-4</v>
      </c>
      <c r="G212" s="88">
        <f t="shared" si="16"/>
        <v>0.35440769999999999</v>
      </c>
      <c r="H212" s="77">
        <v>58.72</v>
      </c>
      <c r="I212" s="79" t="s">
        <v>12</v>
      </c>
      <c r="J212" s="80">
        <f t="shared" si="23"/>
        <v>58720</v>
      </c>
      <c r="K212" s="77">
        <v>2.39</v>
      </c>
      <c r="L212" s="79" t="s">
        <v>12</v>
      </c>
      <c r="M212" s="80">
        <f t="shared" si="25"/>
        <v>2390</v>
      </c>
      <c r="N212" s="77">
        <v>290.75</v>
      </c>
      <c r="O212" s="79" t="s">
        <v>66</v>
      </c>
      <c r="P212" s="76">
        <f t="shared" si="20"/>
        <v>290.75</v>
      </c>
    </row>
    <row r="213" spans="2:16">
      <c r="B213" s="89">
        <v>5.5</v>
      </c>
      <c r="C213" s="90" t="s">
        <v>67</v>
      </c>
      <c r="D213" s="74">
        <f t="shared" si="24"/>
        <v>275</v>
      </c>
      <c r="E213" s="91">
        <v>0.3347</v>
      </c>
      <c r="F213" s="92">
        <v>9.8599999999999998E-5</v>
      </c>
      <c r="G213" s="88">
        <f t="shared" ref="G213:G228" si="26">E213+F213</f>
        <v>0.3347986</v>
      </c>
      <c r="H213" s="77">
        <v>68.95</v>
      </c>
      <c r="I213" s="79" t="s">
        <v>12</v>
      </c>
      <c r="J213" s="80">
        <f t="shared" si="23"/>
        <v>68950</v>
      </c>
      <c r="K213" s="77">
        <v>2.8</v>
      </c>
      <c r="L213" s="79" t="s">
        <v>12</v>
      </c>
      <c r="M213" s="80">
        <f t="shared" si="25"/>
        <v>2800</v>
      </c>
      <c r="N213" s="77">
        <v>338.56</v>
      </c>
      <c r="O213" s="79" t="s">
        <v>66</v>
      </c>
      <c r="P213" s="76">
        <f t="shared" si="20"/>
        <v>338.56</v>
      </c>
    </row>
    <row r="214" spans="2:16">
      <c r="B214" s="89">
        <v>6</v>
      </c>
      <c r="C214" s="90" t="s">
        <v>67</v>
      </c>
      <c r="D214" s="74">
        <f t="shared" si="24"/>
        <v>300</v>
      </c>
      <c r="E214" s="91">
        <v>0.31840000000000002</v>
      </c>
      <c r="F214" s="92">
        <v>9.1000000000000003E-5</v>
      </c>
      <c r="G214" s="88">
        <f t="shared" si="26"/>
        <v>0.31849100000000002</v>
      </c>
      <c r="H214" s="77">
        <v>79.73</v>
      </c>
      <c r="I214" s="79" t="s">
        <v>12</v>
      </c>
      <c r="J214" s="80">
        <f t="shared" si="23"/>
        <v>79730</v>
      </c>
      <c r="K214" s="77">
        <v>3.19</v>
      </c>
      <c r="L214" s="79" t="s">
        <v>12</v>
      </c>
      <c r="M214" s="80">
        <f t="shared" si="25"/>
        <v>3190</v>
      </c>
      <c r="N214" s="77">
        <v>388.38</v>
      </c>
      <c r="O214" s="79" t="s">
        <v>66</v>
      </c>
      <c r="P214" s="76">
        <f t="shared" si="20"/>
        <v>388.38</v>
      </c>
    </row>
    <row r="215" spans="2:16">
      <c r="B215" s="89">
        <v>6.5</v>
      </c>
      <c r="C215" s="90" t="s">
        <v>67</v>
      </c>
      <c r="D215" s="74">
        <f t="shared" si="24"/>
        <v>325</v>
      </c>
      <c r="E215" s="91">
        <v>0.30459999999999998</v>
      </c>
      <c r="F215" s="92">
        <v>8.4519999999999997E-5</v>
      </c>
      <c r="G215" s="88">
        <f t="shared" si="26"/>
        <v>0.30468451999999996</v>
      </c>
      <c r="H215" s="77">
        <v>91.04</v>
      </c>
      <c r="I215" s="79" t="s">
        <v>12</v>
      </c>
      <c r="J215" s="80">
        <f t="shared" si="23"/>
        <v>91040</v>
      </c>
      <c r="K215" s="77">
        <v>3.57</v>
      </c>
      <c r="L215" s="79" t="s">
        <v>12</v>
      </c>
      <c r="M215" s="80">
        <f t="shared" si="25"/>
        <v>3570</v>
      </c>
      <c r="N215" s="77">
        <v>439.99</v>
      </c>
      <c r="O215" s="79" t="s">
        <v>66</v>
      </c>
      <c r="P215" s="76">
        <f t="shared" si="20"/>
        <v>439.99</v>
      </c>
    </row>
    <row r="216" spans="2:16">
      <c r="B216" s="89">
        <v>7</v>
      </c>
      <c r="C216" s="90" t="s">
        <v>67</v>
      </c>
      <c r="D216" s="74">
        <f t="shared" si="24"/>
        <v>350</v>
      </c>
      <c r="E216" s="91">
        <v>0.2928</v>
      </c>
      <c r="F216" s="92">
        <v>7.8930000000000005E-5</v>
      </c>
      <c r="G216" s="88">
        <f t="shared" si="26"/>
        <v>0.29287892999999998</v>
      </c>
      <c r="H216" s="77">
        <v>102.83</v>
      </c>
      <c r="I216" s="79" t="s">
        <v>12</v>
      </c>
      <c r="J216" s="80">
        <f t="shared" si="23"/>
        <v>102830</v>
      </c>
      <c r="K216" s="77">
        <v>3.94</v>
      </c>
      <c r="L216" s="79" t="s">
        <v>12</v>
      </c>
      <c r="M216" s="80">
        <f t="shared" si="25"/>
        <v>3940</v>
      </c>
      <c r="N216" s="77">
        <v>493.21</v>
      </c>
      <c r="O216" s="79" t="s">
        <v>66</v>
      </c>
      <c r="P216" s="76">
        <f t="shared" si="20"/>
        <v>493.21</v>
      </c>
    </row>
    <row r="217" spans="2:16">
      <c r="B217" s="89">
        <v>8</v>
      </c>
      <c r="C217" s="90" t="s">
        <v>67</v>
      </c>
      <c r="D217" s="74">
        <f t="shared" si="24"/>
        <v>400</v>
      </c>
      <c r="E217" s="91">
        <v>0.27360000000000001</v>
      </c>
      <c r="F217" s="92">
        <v>6.9770000000000005E-5</v>
      </c>
      <c r="G217" s="88">
        <f t="shared" si="26"/>
        <v>0.27366977000000003</v>
      </c>
      <c r="H217" s="77">
        <v>127.72</v>
      </c>
      <c r="I217" s="79" t="s">
        <v>12</v>
      </c>
      <c r="J217" s="80">
        <f t="shared" si="23"/>
        <v>127720</v>
      </c>
      <c r="K217" s="77">
        <v>5.28</v>
      </c>
      <c r="L217" s="79" t="s">
        <v>12</v>
      </c>
      <c r="M217" s="80">
        <f>K217*1000</f>
        <v>5280</v>
      </c>
      <c r="N217" s="77">
        <v>603.76</v>
      </c>
      <c r="O217" s="79" t="s">
        <v>66</v>
      </c>
      <c r="P217" s="76">
        <f t="shared" si="20"/>
        <v>603.76</v>
      </c>
    </row>
    <row r="218" spans="2:16">
      <c r="B218" s="89">
        <v>9</v>
      </c>
      <c r="C218" s="90" t="s">
        <v>67</v>
      </c>
      <c r="D218" s="74">
        <f t="shared" si="24"/>
        <v>450</v>
      </c>
      <c r="E218" s="91">
        <v>0.25869999999999999</v>
      </c>
      <c r="F218" s="92">
        <v>6.2570000000000006E-5</v>
      </c>
      <c r="G218" s="88">
        <f t="shared" si="26"/>
        <v>0.25876256999999997</v>
      </c>
      <c r="H218" s="77">
        <v>154.19</v>
      </c>
      <c r="I218" s="79" t="s">
        <v>12</v>
      </c>
      <c r="J218" s="80">
        <f t="shared" si="23"/>
        <v>154190</v>
      </c>
      <c r="K218" s="77">
        <v>6.48</v>
      </c>
      <c r="L218" s="79" t="s">
        <v>12</v>
      </c>
      <c r="M218" s="80">
        <f t="shared" ref="M218:M228" si="27">K218*1000</f>
        <v>6480</v>
      </c>
      <c r="N218" s="77">
        <v>718.8</v>
      </c>
      <c r="O218" s="79" t="s">
        <v>66</v>
      </c>
      <c r="P218" s="76">
        <f t="shared" si="20"/>
        <v>718.8</v>
      </c>
    </row>
    <row r="219" spans="2:16">
      <c r="B219" s="89">
        <v>10</v>
      </c>
      <c r="C219" s="90" t="s">
        <v>67</v>
      </c>
      <c r="D219" s="74">
        <f t="shared" si="24"/>
        <v>500</v>
      </c>
      <c r="E219" s="91">
        <v>0.247</v>
      </c>
      <c r="F219" s="92">
        <v>5.6759999999999999E-5</v>
      </c>
      <c r="G219" s="88">
        <f t="shared" si="26"/>
        <v>0.24705675999999999</v>
      </c>
      <c r="H219" s="77">
        <v>182.06</v>
      </c>
      <c r="I219" s="79" t="s">
        <v>12</v>
      </c>
      <c r="J219" s="80">
        <f t="shared" si="23"/>
        <v>182060</v>
      </c>
      <c r="K219" s="77">
        <v>7.58</v>
      </c>
      <c r="L219" s="79" t="s">
        <v>12</v>
      </c>
      <c r="M219" s="80">
        <f t="shared" si="27"/>
        <v>7580</v>
      </c>
      <c r="N219" s="77">
        <v>837.36</v>
      </c>
      <c r="O219" s="79" t="s">
        <v>66</v>
      </c>
      <c r="P219" s="76">
        <f t="shared" si="20"/>
        <v>837.36</v>
      </c>
    </row>
    <row r="220" spans="2:16">
      <c r="B220" s="89">
        <v>11</v>
      </c>
      <c r="C220" s="90" t="s">
        <v>67</v>
      </c>
      <c r="D220" s="74">
        <f t="shared" si="24"/>
        <v>550</v>
      </c>
      <c r="E220" s="91">
        <v>0.2374</v>
      </c>
      <c r="F220" s="92">
        <v>5.1959999999999997E-5</v>
      </c>
      <c r="G220" s="88">
        <f t="shared" si="26"/>
        <v>0.23745195999999999</v>
      </c>
      <c r="H220" s="77">
        <v>211.14</v>
      </c>
      <c r="I220" s="79" t="s">
        <v>12</v>
      </c>
      <c r="J220" s="80">
        <f t="shared" si="23"/>
        <v>211140</v>
      </c>
      <c r="K220" s="77">
        <v>8.6300000000000008</v>
      </c>
      <c r="L220" s="79" t="s">
        <v>12</v>
      </c>
      <c r="M220" s="80">
        <f t="shared" si="27"/>
        <v>8630</v>
      </c>
      <c r="N220" s="77">
        <v>958.61</v>
      </c>
      <c r="O220" s="79" t="s">
        <v>66</v>
      </c>
      <c r="P220" s="76">
        <f t="shared" si="20"/>
        <v>958.61</v>
      </c>
    </row>
    <row r="221" spans="2:16">
      <c r="B221" s="89">
        <v>12</v>
      </c>
      <c r="C221" s="90" t="s">
        <v>67</v>
      </c>
      <c r="D221" s="74">
        <f t="shared" si="24"/>
        <v>600</v>
      </c>
      <c r="E221" s="91">
        <v>0.2296</v>
      </c>
      <c r="F221" s="92">
        <v>4.7939999999999998E-5</v>
      </c>
      <c r="G221" s="88">
        <f t="shared" si="26"/>
        <v>0.22964793999999999</v>
      </c>
      <c r="H221" s="77">
        <v>241.3</v>
      </c>
      <c r="I221" s="79" t="s">
        <v>12</v>
      </c>
      <c r="J221" s="80">
        <f t="shared" si="23"/>
        <v>241300</v>
      </c>
      <c r="K221" s="77">
        <v>9.6300000000000008</v>
      </c>
      <c r="L221" s="79" t="s">
        <v>12</v>
      </c>
      <c r="M221" s="80">
        <f t="shared" si="27"/>
        <v>9630</v>
      </c>
      <c r="N221" s="77">
        <v>1.08</v>
      </c>
      <c r="O221" s="78" t="s">
        <v>12</v>
      </c>
      <c r="P221" s="76">
        <f>N221*1000</f>
        <v>1080</v>
      </c>
    </row>
    <row r="222" spans="2:16">
      <c r="B222" s="89">
        <v>13</v>
      </c>
      <c r="C222" s="90" t="s">
        <v>67</v>
      </c>
      <c r="D222" s="74">
        <f t="shared" si="24"/>
        <v>650</v>
      </c>
      <c r="E222" s="91">
        <v>0.22309999999999999</v>
      </c>
      <c r="F222" s="92">
        <v>4.4509999999999999E-5</v>
      </c>
      <c r="G222" s="88">
        <f t="shared" si="26"/>
        <v>0.22314450999999999</v>
      </c>
      <c r="H222" s="77">
        <v>272.42</v>
      </c>
      <c r="I222" s="79" t="s">
        <v>12</v>
      </c>
      <c r="J222" s="80">
        <f t="shared" si="23"/>
        <v>272420</v>
      </c>
      <c r="K222" s="77">
        <v>10.59</v>
      </c>
      <c r="L222" s="79" t="s">
        <v>12</v>
      </c>
      <c r="M222" s="80">
        <f t="shared" si="27"/>
        <v>10590</v>
      </c>
      <c r="N222" s="77">
        <v>1.21</v>
      </c>
      <c r="O222" s="79" t="s">
        <v>12</v>
      </c>
      <c r="P222" s="76">
        <f t="shared" ref="P222:P228" si="28">N222*1000</f>
        <v>1210</v>
      </c>
    </row>
    <row r="223" spans="2:16">
      <c r="B223" s="89">
        <v>14</v>
      </c>
      <c r="C223" s="90" t="s">
        <v>67</v>
      </c>
      <c r="D223" s="74">
        <f t="shared" si="24"/>
        <v>700</v>
      </c>
      <c r="E223" s="91">
        <v>0.21759999999999999</v>
      </c>
      <c r="F223" s="92">
        <v>4.1560000000000002E-5</v>
      </c>
      <c r="G223" s="88">
        <f t="shared" si="26"/>
        <v>0.21764155999999998</v>
      </c>
      <c r="H223" s="77">
        <v>304.39</v>
      </c>
      <c r="I223" s="79" t="s">
        <v>12</v>
      </c>
      <c r="J223" s="80">
        <f t="shared" si="23"/>
        <v>304390</v>
      </c>
      <c r="K223" s="77">
        <v>11.52</v>
      </c>
      <c r="L223" s="79" t="s">
        <v>12</v>
      </c>
      <c r="M223" s="80">
        <f t="shared" si="27"/>
        <v>11520</v>
      </c>
      <c r="N223" s="77">
        <v>1.33</v>
      </c>
      <c r="O223" s="79" t="s">
        <v>12</v>
      </c>
      <c r="P223" s="76">
        <f t="shared" si="28"/>
        <v>1330</v>
      </c>
    </row>
    <row r="224" spans="2:16">
      <c r="B224" s="89">
        <v>15</v>
      </c>
      <c r="C224" s="90" t="s">
        <v>67</v>
      </c>
      <c r="D224" s="74">
        <f t="shared" si="24"/>
        <v>750</v>
      </c>
      <c r="E224" s="91">
        <v>0.21290000000000001</v>
      </c>
      <c r="F224" s="92">
        <v>3.8980000000000003E-5</v>
      </c>
      <c r="G224" s="88">
        <f t="shared" si="26"/>
        <v>0.21293898</v>
      </c>
      <c r="H224" s="77">
        <v>337.11</v>
      </c>
      <c r="I224" s="79" t="s">
        <v>12</v>
      </c>
      <c r="J224" s="80">
        <f t="shared" si="23"/>
        <v>337110</v>
      </c>
      <c r="K224" s="77">
        <v>12.41</v>
      </c>
      <c r="L224" s="79" t="s">
        <v>12</v>
      </c>
      <c r="M224" s="80">
        <f t="shared" si="27"/>
        <v>12410</v>
      </c>
      <c r="N224" s="77">
        <v>1.46</v>
      </c>
      <c r="O224" s="79" t="s">
        <v>12</v>
      </c>
      <c r="P224" s="76">
        <f t="shared" si="28"/>
        <v>1460</v>
      </c>
    </row>
    <row r="225" spans="1:16">
      <c r="B225" s="89">
        <v>16</v>
      </c>
      <c r="C225" s="90" t="s">
        <v>67</v>
      </c>
      <c r="D225" s="74">
        <f t="shared" si="24"/>
        <v>800</v>
      </c>
      <c r="E225" s="91">
        <v>0.2089</v>
      </c>
      <c r="F225" s="92">
        <v>3.6720000000000001E-5</v>
      </c>
      <c r="G225" s="88">
        <f t="shared" si="26"/>
        <v>0.20893671999999999</v>
      </c>
      <c r="H225" s="77">
        <v>370.5</v>
      </c>
      <c r="I225" s="79" t="s">
        <v>12</v>
      </c>
      <c r="J225" s="80">
        <f t="shared" si="23"/>
        <v>370500</v>
      </c>
      <c r="K225" s="77">
        <v>13.28</v>
      </c>
      <c r="L225" s="79" t="s">
        <v>12</v>
      </c>
      <c r="M225" s="80">
        <f t="shared" si="27"/>
        <v>13280</v>
      </c>
      <c r="N225" s="77">
        <v>1.59</v>
      </c>
      <c r="O225" s="79" t="s">
        <v>12</v>
      </c>
      <c r="P225" s="76">
        <f t="shared" si="28"/>
        <v>1590</v>
      </c>
    </row>
    <row r="226" spans="1:16">
      <c r="B226" s="89">
        <v>17</v>
      </c>
      <c r="C226" s="90" t="s">
        <v>67</v>
      </c>
      <c r="D226" s="74">
        <f t="shared" si="24"/>
        <v>850</v>
      </c>
      <c r="E226" s="91">
        <v>0.2054</v>
      </c>
      <c r="F226" s="92">
        <v>3.4709999999999998E-5</v>
      </c>
      <c r="G226" s="88">
        <f t="shared" si="26"/>
        <v>0.20543470999999999</v>
      </c>
      <c r="H226" s="77">
        <v>404.5</v>
      </c>
      <c r="I226" s="79" t="s">
        <v>12</v>
      </c>
      <c r="J226" s="80">
        <f t="shared" si="23"/>
        <v>404500</v>
      </c>
      <c r="K226" s="77">
        <v>14.13</v>
      </c>
      <c r="L226" s="79" t="s">
        <v>12</v>
      </c>
      <c r="M226" s="80">
        <f t="shared" si="27"/>
        <v>14130</v>
      </c>
      <c r="N226" s="77">
        <v>1.71</v>
      </c>
      <c r="O226" s="79" t="s">
        <v>12</v>
      </c>
      <c r="P226" s="76">
        <f t="shared" si="28"/>
        <v>1710</v>
      </c>
    </row>
    <row r="227" spans="1:16">
      <c r="B227" s="89">
        <v>18</v>
      </c>
      <c r="C227" s="90" t="s">
        <v>67</v>
      </c>
      <c r="D227" s="74">
        <f t="shared" si="24"/>
        <v>900</v>
      </c>
      <c r="E227" s="91">
        <v>0.2024</v>
      </c>
      <c r="F227" s="92">
        <v>3.2910000000000002E-5</v>
      </c>
      <c r="G227" s="88">
        <f t="shared" si="26"/>
        <v>0.20243290999999999</v>
      </c>
      <c r="H227" s="77">
        <v>439.04</v>
      </c>
      <c r="I227" s="79" t="s">
        <v>12</v>
      </c>
      <c r="J227" s="80">
        <f t="shared" si="23"/>
        <v>439040</v>
      </c>
      <c r="K227" s="77">
        <v>14.95</v>
      </c>
      <c r="L227" s="79" t="s">
        <v>12</v>
      </c>
      <c r="M227" s="80">
        <f t="shared" si="27"/>
        <v>14950</v>
      </c>
      <c r="N227" s="77">
        <v>1.84</v>
      </c>
      <c r="O227" s="79" t="s">
        <v>12</v>
      </c>
      <c r="P227" s="76">
        <f t="shared" si="28"/>
        <v>1840</v>
      </c>
    </row>
    <row r="228" spans="1:16">
      <c r="A228" s="4">
        <v>228</v>
      </c>
      <c r="B228" s="89">
        <v>20</v>
      </c>
      <c r="C228" s="90" t="s">
        <v>67</v>
      </c>
      <c r="D228" s="74">
        <f t="shared" si="24"/>
        <v>1000</v>
      </c>
      <c r="E228" s="91">
        <v>0.19739999999999999</v>
      </c>
      <c r="F228" s="92">
        <v>2.9839999999999999E-5</v>
      </c>
      <c r="G228" s="88">
        <f t="shared" si="26"/>
        <v>0.19742984</v>
      </c>
      <c r="H228" s="77">
        <v>509.51</v>
      </c>
      <c r="I228" s="79" t="s">
        <v>12</v>
      </c>
      <c r="J228" s="80">
        <f t="shared" si="23"/>
        <v>509510</v>
      </c>
      <c r="K228" s="77">
        <v>17.97</v>
      </c>
      <c r="L228" s="79" t="s">
        <v>12</v>
      </c>
      <c r="M228" s="80">
        <f t="shared" si="27"/>
        <v>17970</v>
      </c>
      <c r="N228" s="77">
        <v>2.09</v>
      </c>
      <c r="O228" s="79" t="s">
        <v>12</v>
      </c>
      <c r="P228" s="76">
        <f t="shared" si="28"/>
        <v>2090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Y228"/>
  <sheetViews>
    <sheetView zoomScale="70" zoomScaleNormal="70" workbookViewId="0">
      <selection activeCell="F3" sqref="F3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37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62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3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13</v>
      </c>
      <c r="F2" s="7"/>
      <c r="G2" s="7"/>
      <c r="L2" s="5" t="s">
        <v>14</v>
      </c>
      <c r="M2" s="8"/>
      <c r="N2" s="9" t="s">
        <v>15</v>
      </c>
      <c r="R2" s="46"/>
      <c r="S2" s="132"/>
      <c r="T2" s="25"/>
      <c r="U2" s="46"/>
      <c r="V2" s="133"/>
      <c r="W2" s="25"/>
      <c r="X2" s="25"/>
      <c r="Y2" s="25"/>
    </row>
    <row r="3" spans="1:25">
      <c r="A3" s="4">
        <v>3</v>
      </c>
      <c r="B3" s="12" t="s">
        <v>16</v>
      </c>
      <c r="C3" s="13" t="s">
        <v>17</v>
      </c>
      <c r="E3" s="12" t="s">
        <v>113</v>
      </c>
      <c r="F3" s="190"/>
      <c r="G3" s="14" t="s">
        <v>18</v>
      </c>
      <c r="H3" s="14"/>
      <c r="I3" s="14"/>
      <c r="K3" s="15"/>
      <c r="L3" s="5" t="s">
        <v>19</v>
      </c>
      <c r="M3" s="16"/>
      <c r="N3" s="9" t="s">
        <v>20</v>
      </c>
      <c r="O3" s="9"/>
      <c r="R3" s="25"/>
      <c r="S3" s="25"/>
      <c r="T3" s="25"/>
      <c r="U3" s="46"/>
      <c r="V3" s="125"/>
      <c r="W3" s="126"/>
      <c r="X3" s="25"/>
      <c r="Y3" s="25"/>
    </row>
    <row r="4" spans="1:25">
      <c r="A4" s="4">
        <v>4</v>
      </c>
      <c r="B4" s="12" t="s">
        <v>21</v>
      </c>
      <c r="C4" s="20">
        <v>10</v>
      </c>
      <c r="D4" s="21"/>
      <c r="F4" s="14" t="s">
        <v>11</v>
      </c>
      <c r="G4" s="14" t="s">
        <v>11</v>
      </c>
      <c r="H4" s="14" t="s">
        <v>22</v>
      </c>
      <c r="I4" s="14" t="s">
        <v>1</v>
      </c>
      <c r="J4" s="9"/>
      <c r="K4" s="22" t="s">
        <v>23</v>
      </c>
      <c r="L4" s="9"/>
      <c r="M4" s="9"/>
      <c r="N4" s="9"/>
      <c r="O4" s="9"/>
      <c r="R4" s="46"/>
      <c r="S4" s="23"/>
      <c r="T4" s="25"/>
      <c r="U4" s="25"/>
      <c r="V4" s="127"/>
      <c r="W4" s="25"/>
      <c r="X4" s="25"/>
      <c r="Y4" s="25"/>
    </row>
    <row r="5" spans="1:25">
      <c r="A5" s="1">
        <v>5</v>
      </c>
      <c r="B5" s="12" t="s">
        <v>24</v>
      </c>
      <c r="C5" s="20">
        <v>20</v>
      </c>
      <c r="D5" s="21" t="s">
        <v>25</v>
      </c>
      <c r="F5" s="14" t="s">
        <v>0</v>
      </c>
      <c r="G5" s="14" t="s">
        <v>26</v>
      </c>
      <c r="H5" s="14" t="s">
        <v>27</v>
      </c>
      <c r="I5" s="14" t="s">
        <v>27</v>
      </c>
      <c r="J5" s="24" t="s">
        <v>28</v>
      </c>
      <c r="K5" s="5" t="s">
        <v>29</v>
      </c>
      <c r="L5" s="14"/>
      <c r="M5" s="14"/>
      <c r="N5" s="9"/>
      <c r="O5" s="15" t="s">
        <v>112</v>
      </c>
      <c r="P5" s="1" t="str">
        <f ca="1">RIGHT(CELL("filename",A1),LEN(CELL("filename",A1))-FIND("]",CELL("filename",A1)))</f>
        <v>srim20Ne_Mylar</v>
      </c>
      <c r="R5" s="46"/>
      <c r="S5" s="23"/>
      <c r="T5" s="128"/>
      <c r="U5" s="123"/>
      <c r="V5" s="114"/>
      <c r="W5" s="25"/>
      <c r="X5" s="25"/>
      <c r="Y5" s="25"/>
    </row>
    <row r="6" spans="1:25">
      <c r="A6" s="4">
        <v>6</v>
      </c>
      <c r="B6" s="12" t="s">
        <v>30</v>
      </c>
      <c r="C6" s="26" t="s">
        <v>96</v>
      </c>
      <c r="D6" s="21" t="s">
        <v>32</v>
      </c>
      <c r="F6" s="27" t="s">
        <v>3</v>
      </c>
      <c r="G6" s="28">
        <v>1</v>
      </c>
      <c r="H6" s="28">
        <v>36.36</v>
      </c>
      <c r="I6" s="29">
        <v>4.2</v>
      </c>
      <c r="J6" s="4">
        <v>1</v>
      </c>
      <c r="K6" s="30">
        <v>13.97</v>
      </c>
      <c r="L6" s="22" t="s">
        <v>33</v>
      </c>
      <c r="M6" s="9"/>
      <c r="N6" s="9"/>
      <c r="O6" s="15" t="s">
        <v>111</v>
      </c>
      <c r="P6" s="136" t="s">
        <v>116</v>
      </c>
      <c r="R6" s="46"/>
      <c r="S6" s="23"/>
      <c r="T6" s="59"/>
      <c r="U6" s="123"/>
      <c r="V6" s="114"/>
      <c r="W6" s="25"/>
      <c r="X6" s="25"/>
      <c r="Y6" s="25"/>
    </row>
    <row r="7" spans="1:25">
      <c r="A7" s="1">
        <v>7</v>
      </c>
      <c r="B7" s="31"/>
      <c r="C7" s="26" t="s">
        <v>97</v>
      </c>
      <c r="F7" s="32" t="s">
        <v>4</v>
      </c>
      <c r="G7" s="33">
        <v>6</v>
      </c>
      <c r="H7" s="33">
        <v>45.45</v>
      </c>
      <c r="I7" s="34">
        <v>62.5</v>
      </c>
      <c r="J7" s="4">
        <v>2</v>
      </c>
      <c r="K7" s="35">
        <v>139.69999999999999</v>
      </c>
      <c r="L7" s="22" t="s">
        <v>35</v>
      </c>
      <c r="M7" s="9"/>
      <c r="N7" s="9"/>
      <c r="O7" s="9"/>
      <c r="R7" s="46"/>
      <c r="S7" s="23"/>
      <c r="T7" s="25"/>
      <c r="U7" s="123"/>
      <c r="V7" s="114"/>
      <c r="W7" s="25"/>
      <c r="X7" s="36"/>
      <c r="Y7" s="25"/>
    </row>
    <row r="8" spans="1:25">
      <c r="A8" s="1">
        <v>8</v>
      </c>
      <c r="B8" s="12" t="s">
        <v>36</v>
      </c>
      <c r="C8" s="37">
        <v>1.397</v>
      </c>
      <c r="D8" s="38" t="s">
        <v>9</v>
      </c>
      <c r="F8" s="32" t="s">
        <v>5</v>
      </c>
      <c r="G8" s="33">
        <v>8</v>
      </c>
      <c r="H8" s="33">
        <v>18.18</v>
      </c>
      <c r="I8" s="34">
        <v>33.299999999999997</v>
      </c>
      <c r="J8" s="4">
        <v>3</v>
      </c>
      <c r="K8" s="35">
        <v>139.69999999999999</v>
      </c>
      <c r="L8" s="22" t="s">
        <v>37</v>
      </c>
      <c r="M8" s="9"/>
      <c r="N8" s="9"/>
      <c r="O8" s="9"/>
      <c r="R8" s="46"/>
      <c r="S8" s="23"/>
      <c r="T8" s="25"/>
      <c r="U8" s="123"/>
      <c r="V8" s="39"/>
      <c r="W8" s="25"/>
      <c r="X8" s="40"/>
      <c r="Y8" s="129"/>
    </row>
    <row r="9" spans="1:25">
      <c r="A9" s="1">
        <v>9</v>
      </c>
      <c r="B9" s="31"/>
      <c r="C9" s="37">
        <v>9.6310999999999992E+22</v>
      </c>
      <c r="D9" s="21" t="s">
        <v>10</v>
      </c>
      <c r="F9" s="32"/>
      <c r="G9" s="33"/>
      <c r="H9" s="33"/>
      <c r="I9" s="34"/>
      <c r="J9" s="4">
        <v>4</v>
      </c>
      <c r="K9" s="35">
        <v>1</v>
      </c>
      <c r="L9" s="22" t="s">
        <v>38</v>
      </c>
      <c r="M9" s="9"/>
      <c r="N9" s="9"/>
      <c r="O9" s="9"/>
      <c r="R9" s="46"/>
      <c r="S9" s="41"/>
      <c r="T9" s="130"/>
      <c r="U9" s="123"/>
      <c r="V9" s="39"/>
      <c r="W9" s="25"/>
      <c r="X9" s="40"/>
      <c r="Y9" s="129"/>
    </row>
    <row r="10" spans="1:25">
      <c r="A10" s="1">
        <v>10</v>
      </c>
      <c r="B10" s="12" t="s">
        <v>39</v>
      </c>
      <c r="C10" s="42">
        <v>-4.2999999999999997E-2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40</v>
      </c>
      <c r="M10" s="9"/>
      <c r="N10" s="9"/>
      <c r="O10" s="9"/>
      <c r="R10" s="46"/>
      <c r="S10" s="41"/>
      <c r="T10" s="59"/>
      <c r="U10" s="123"/>
      <c r="V10" s="39"/>
      <c r="W10" s="25"/>
      <c r="X10" s="40"/>
      <c r="Y10" s="129"/>
    </row>
    <row r="11" spans="1:25">
      <c r="A11" s="1">
        <v>11</v>
      </c>
      <c r="C11" s="43" t="s">
        <v>41</v>
      </c>
      <c r="D11" s="7" t="s">
        <v>42</v>
      </c>
      <c r="F11" s="32"/>
      <c r="G11" s="33"/>
      <c r="H11" s="33"/>
      <c r="I11" s="34"/>
      <c r="J11" s="4">
        <v>6</v>
      </c>
      <c r="K11" s="35">
        <v>1000</v>
      </c>
      <c r="L11" s="22" t="s">
        <v>43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44</v>
      </c>
      <c r="C12" s="44">
        <v>20</v>
      </c>
      <c r="D12" s="45">
        <f>$C$5/100</f>
        <v>0.2</v>
      </c>
      <c r="E12" s="21" t="s">
        <v>109</v>
      </c>
      <c r="F12" s="32"/>
      <c r="G12" s="33"/>
      <c r="H12" s="33"/>
      <c r="I12" s="34"/>
      <c r="J12" s="4">
        <v>7</v>
      </c>
      <c r="K12" s="35">
        <v>14.505000000000001</v>
      </c>
      <c r="L12" s="22" t="s">
        <v>45</v>
      </c>
      <c r="M12" s="9"/>
      <c r="R12" s="46"/>
      <c r="S12" s="47"/>
      <c r="T12" s="25"/>
      <c r="U12" s="25"/>
      <c r="V12" s="114"/>
      <c r="W12" s="114"/>
      <c r="X12" s="114"/>
      <c r="Y12" s="25"/>
    </row>
    <row r="13" spans="1:25">
      <c r="A13" s="1">
        <v>13</v>
      </c>
      <c r="B13" s="5" t="s">
        <v>46</v>
      </c>
      <c r="C13" s="48">
        <v>228</v>
      </c>
      <c r="D13" s="45">
        <f>$C$5*1000000</f>
        <v>20000000</v>
      </c>
      <c r="E13" s="21" t="s">
        <v>82</v>
      </c>
      <c r="F13" s="49"/>
      <c r="G13" s="50"/>
      <c r="H13" s="50"/>
      <c r="I13" s="51"/>
      <c r="J13" s="4">
        <v>8</v>
      </c>
      <c r="K13" s="52">
        <v>0.14724999999999999</v>
      </c>
      <c r="L13" s="22" t="s">
        <v>47</v>
      </c>
      <c r="R13" s="46"/>
      <c r="S13" s="47"/>
      <c r="T13" s="25"/>
      <c r="U13" s="46"/>
      <c r="V13" s="114"/>
      <c r="W13" s="114"/>
      <c r="X13" s="39"/>
      <c r="Y13" s="25"/>
    </row>
    <row r="14" spans="1:25" ht="13.5">
      <c r="A14" s="1">
        <v>14</v>
      </c>
      <c r="B14" s="5" t="s">
        <v>224</v>
      </c>
      <c r="C14" s="102"/>
      <c r="D14" s="21" t="s">
        <v>221</v>
      </c>
      <c r="E14" s="25"/>
      <c r="F14" s="25"/>
      <c r="G14" s="25"/>
      <c r="H14" s="106">
        <f>SUM(H6:H13)</f>
        <v>99.990000000000009</v>
      </c>
      <c r="I14" s="106">
        <f>SUM(I6:I13)</f>
        <v>100</v>
      </c>
      <c r="J14" s="4">
        <v>0</v>
      </c>
      <c r="K14" s="53" t="s">
        <v>48</v>
      </c>
      <c r="L14" s="54"/>
      <c r="N14" s="43"/>
      <c r="O14" s="43"/>
      <c r="P14" s="43"/>
      <c r="R14" s="46"/>
      <c r="S14" s="47"/>
      <c r="T14" s="25"/>
      <c r="U14" s="46"/>
      <c r="V14" s="121"/>
      <c r="W14" s="121"/>
      <c r="X14" s="131"/>
      <c r="Y14" s="25"/>
    </row>
    <row r="15" spans="1:25" ht="13.5">
      <c r="A15" s="1">
        <v>15</v>
      </c>
      <c r="B15" s="5" t="s">
        <v>225</v>
      </c>
      <c r="C15" s="103"/>
      <c r="D15" s="101" t="s">
        <v>226</v>
      </c>
      <c r="E15" s="81"/>
      <c r="F15" s="81"/>
      <c r="G15" s="81"/>
      <c r="H15" s="59"/>
      <c r="I15" s="59"/>
      <c r="J15" s="82"/>
      <c r="K15" s="61"/>
      <c r="L15" s="62"/>
      <c r="M15" s="82"/>
      <c r="N15" s="21"/>
      <c r="O15" s="21"/>
      <c r="P15" s="82"/>
      <c r="R15" s="46"/>
      <c r="S15" s="47"/>
      <c r="T15" s="25"/>
      <c r="U15" s="25"/>
      <c r="V15" s="122"/>
      <c r="W15" s="122"/>
      <c r="X15" s="40"/>
      <c r="Y15" s="25"/>
    </row>
    <row r="16" spans="1:25" ht="13.5">
      <c r="A16" s="1">
        <v>16</v>
      </c>
      <c r="B16" s="21"/>
      <c r="C16" s="56"/>
      <c r="D16" s="57"/>
      <c r="F16" s="63" t="s">
        <v>49</v>
      </c>
      <c r="G16" s="81"/>
      <c r="H16" s="64"/>
      <c r="I16" s="59"/>
      <c r="J16" s="116" t="s">
        <v>104</v>
      </c>
      <c r="K16" s="61"/>
      <c r="L16" s="62"/>
      <c r="M16" s="21"/>
      <c r="N16" s="21"/>
      <c r="O16" s="21"/>
      <c r="P16" s="21"/>
      <c r="R16" s="46"/>
      <c r="S16" s="47"/>
      <c r="T16" s="25"/>
      <c r="U16" s="25"/>
      <c r="V16" s="122"/>
      <c r="W16" s="122"/>
      <c r="X16" s="40"/>
      <c r="Y16" s="25"/>
    </row>
    <row r="17" spans="1:16">
      <c r="A17" s="1">
        <v>17</v>
      </c>
      <c r="B17" s="66" t="s">
        <v>50</v>
      </c>
      <c r="C17" s="11"/>
      <c r="D17" s="10"/>
      <c r="E17" s="66" t="s">
        <v>51</v>
      </c>
      <c r="F17" s="67" t="s">
        <v>52</v>
      </c>
      <c r="G17" s="68" t="s">
        <v>53</v>
      </c>
      <c r="H17" s="66" t="s">
        <v>54</v>
      </c>
      <c r="I17" s="11"/>
      <c r="J17" s="10"/>
      <c r="K17" s="66" t="s">
        <v>55</v>
      </c>
      <c r="L17" s="69"/>
      <c r="M17" s="70"/>
      <c r="N17" s="66" t="s">
        <v>56</v>
      </c>
      <c r="O17" s="11"/>
      <c r="P17" s="10"/>
    </row>
    <row r="18" spans="1:16">
      <c r="A18" s="1">
        <v>18</v>
      </c>
      <c r="B18" s="71" t="s">
        <v>57</v>
      </c>
      <c r="C18" s="25"/>
      <c r="D18" s="115" t="s">
        <v>58</v>
      </c>
      <c r="E18" s="187" t="s">
        <v>59</v>
      </c>
      <c r="F18" s="188"/>
      <c r="G18" s="189"/>
      <c r="H18" s="71" t="s">
        <v>60</v>
      </c>
      <c r="I18" s="25"/>
      <c r="J18" s="115" t="s">
        <v>61</v>
      </c>
      <c r="K18" s="71" t="s">
        <v>62</v>
      </c>
      <c r="L18" s="73"/>
      <c r="M18" s="115" t="s">
        <v>61</v>
      </c>
      <c r="N18" s="71" t="s">
        <v>62</v>
      </c>
      <c r="O18" s="25"/>
      <c r="P18" s="115" t="s">
        <v>61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84">
        <v>199.999</v>
      </c>
      <c r="C20" s="85" t="s">
        <v>107</v>
      </c>
      <c r="D20" s="119">
        <f>B20/1000000/$C$5</f>
        <v>9.999949999999999E-6</v>
      </c>
      <c r="E20" s="86">
        <v>7.0300000000000001E-2</v>
      </c>
      <c r="F20" s="87">
        <v>0.92810000000000004</v>
      </c>
      <c r="G20" s="88">
        <f>E20+F20</f>
        <v>0.99840000000000007</v>
      </c>
      <c r="H20" s="84">
        <v>18</v>
      </c>
      <c r="I20" s="85" t="s">
        <v>64</v>
      </c>
      <c r="J20" s="97">
        <f>H20/1000/10</f>
        <v>1.8E-3</v>
      </c>
      <c r="K20" s="84">
        <v>9</v>
      </c>
      <c r="L20" s="85" t="s">
        <v>64</v>
      </c>
      <c r="M20" s="97">
        <f t="shared" ref="M20:M83" si="0">K20/1000/10</f>
        <v>8.9999999999999998E-4</v>
      </c>
      <c r="N20" s="84">
        <v>7</v>
      </c>
      <c r="O20" s="85" t="s">
        <v>64</v>
      </c>
      <c r="P20" s="97">
        <f t="shared" ref="P20:P83" si="1">N20/1000/10</f>
        <v>6.9999999999999999E-4</v>
      </c>
    </row>
    <row r="21" spans="1:16">
      <c r="B21" s="89">
        <v>224.999</v>
      </c>
      <c r="C21" s="90" t="s">
        <v>107</v>
      </c>
      <c r="D21" s="120">
        <f t="shared" ref="D21:D37" si="2">B21/1000000/$C$5</f>
        <v>1.1249950000000001E-5</v>
      </c>
      <c r="E21" s="91">
        <v>7.4560000000000001E-2</v>
      </c>
      <c r="F21" s="92">
        <v>0.96960000000000002</v>
      </c>
      <c r="G21" s="88">
        <f t="shared" ref="G21:G84" si="3">E21+F21</f>
        <v>1.04416</v>
      </c>
      <c r="H21" s="89">
        <v>19</v>
      </c>
      <c r="I21" s="90" t="s">
        <v>64</v>
      </c>
      <c r="J21" s="74">
        <f t="shared" ref="J21:J84" si="4">H21/1000/10</f>
        <v>1.9E-3</v>
      </c>
      <c r="K21" s="89">
        <v>10</v>
      </c>
      <c r="L21" s="90" t="s">
        <v>64</v>
      </c>
      <c r="M21" s="74">
        <f t="shared" si="0"/>
        <v>1E-3</v>
      </c>
      <c r="N21" s="89">
        <v>7</v>
      </c>
      <c r="O21" s="90" t="s">
        <v>64</v>
      </c>
      <c r="P21" s="74">
        <f t="shared" si="1"/>
        <v>6.9999999999999999E-4</v>
      </c>
    </row>
    <row r="22" spans="1:16">
      <c r="B22" s="89">
        <v>249.999</v>
      </c>
      <c r="C22" s="90" t="s">
        <v>107</v>
      </c>
      <c r="D22" s="120">
        <f t="shared" si="2"/>
        <v>1.2499949999999999E-5</v>
      </c>
      <c r="E22" s="91">
        <v>7.8589999999999993E-2</v>
      </c>
      <c r="F22" s="92">
        <v>1.0069999999999999</v>
      </c>
      <c r="G22" s="88">
        <f t="shared" si="3"/>
        <v>1.0855899999999998</v>
      </c>
      <c r="H22" s="89">
        <v>20</v>
      </c>
      <c r="I22" s="90" t="s">
        <v>64</v>
      </c>
      <c r="J22" s="74">
        <f t="shared" si="4"/>
        <v>2E-3</v>
      </c>
      <c r="K22" s="89">
        <v>10</v>
      </c>
      <c r="L22" s="90" t="s">
        <v>64</v>
      </c>
      <c r="M22" s="74">
        <f t="shared" si="0"/>
        <v>1E-3</v>
      </c>
      <c r="N22" s="89">
        <v>7</v>
      </c>
      <c r="O22" s="90" t="s">
        <v>64</v>
      </c>
      <c r="P22" s="74">
        <f t="shared" si="1"/>
        <v>6.9999999999999999E-4</v>
      </c>
    </row>
    <row r="23" spans="1:16">
      <c r="B23" s="89">
        <v>274.99900000000002</v>
      </c>
      <c r="C23" s="90" t="s">
        <v>107</v>
      </c>
      <c r="D23" s="120">
        <f t="shared" si="2"/>
        <v>1.374995E-5</v>
      </c>
      <c r="E23" s="91">
        <v>8.2430000000000003E-2</v>
      </c>
      <c r="F23" s="92">
        <v>1.042</v>
      </c>
      <c r="G23" s="88">
        <f t="shared" si="3"/>
        <v>1.12443</v>
      </c>
      <c r="H23" s="89">
        <v>21</v>
      </c>
      <c r="I23" s="90" t="s">
        <v>64</v>
      </c>
      <c r="J23" s="74">
        <f t="shared" si="4"/>
        <v>2.1000000000000003E-3</v>
      </c>
      <c r="K23" s="89">
        <v>11</v>
      </c>
      <c r="L23" s="90" t="s">
        <v>64</v>
      </c>
      <c r="M23" s="74">
        <f t="shared" si="0"/>
        <v>1.0999999999999998E-3</v>
      </c>
      <c r="N23" s="89">
        <v>8</v>
      </c>
      <c r="O23" s="90" t="s">
        <v>64</v>
      </c>
      <c r="P23" s="74">
        <f t="shared" si="1"/>
        <v>8.0000000000000004E-4</v>
      </c>
    </row>
    <row r="24" spans="1:16">
      <c r="B24" s="89">
        <v>299.99900000000002</v>
      </c>
      <c r="C24" s="90" t="s">
        <v>107</v>
      </c>
      <c r="D24" s="120">
        <f t="shared" si="2"/>
        <v>1.499995E-5</v>
      </c>
      <c r="E24" s="91">
        <v>8.609E-2</v>
      </c>
      <c r="F24" s="92">
        <v>1.0740000000000001</v>
      </c>
      <c r="G24" s="88">
        <f t="shared" si="3"/>
        <v>1.1600900000000001</v>
      </c>
      <c r="H24" s="89">
        <v>22</v>
      </c>
      <c r="I24" s="90" t="s">
        <v>64</v>
      </c>
      <c r="J24" s="74">
        <f t="shared" si="4"/>
        <v>2.1999999999999997E-3</v>
      </c>
      <c r="K24" s="89">
        <v>11</v>
      </c>
      <c r="L24" s="90" t="s">
        <v>64</v>
      </c>
      <c r="M24" s="74">
        <f t="shared" si="0"/>
        <v>1.0999999999999998E-3</v>
      </c>
      <c r="N24" s="89">
        <v>8</v>
      </c>
      <c r="O24" s="90" t="s">
        <v>64</v>
      </c>
      <c r="P24" s="74">
        <f t="shared" si="1"/>
        <v>8.0000000000000004E-4</v>
      </c>
    </row>
    <row r="25" spans="1:16">
      <c r="B25" s="89">
        <v>324.99900000000002</v>
      </c>
      <c r="C25" s="90" t="s">
        <v>107</v>
      </c>
      <c r="D25" s="120">
        <f t="shared" si="2"/>
        <v>1.6249950000000002E-5</v>
      </c>
      <c r="E25" s="91">
        <v>8.9609999999999995E-2</v>
      </c>
      <c r="F25" s="92">
        <v>1.103</v>
      </c>
      <c r="G25" s="88">
        <f t="shared" si="3"/>
        <v>1.1926099999999999</v>
      </c>
      <c r="H25" s="89">
        <v>23</v>
      </c>
      <c r="I25" s="90" t="s">
        <v>64</v>
      </c>
      <c r="J25" s="74">
        <f t="shared" si="4"/>
        <v>2.3E-3</v>
      </c>
      <c r="K25" s="89">
        <v>12</v>
      </c>
      <c r="L25" s="90" t="s">
        <v>64</v>
      </c>
      <c r="M25" s="74">
        <f t="shared" si="0"/>
        <v>1.2000000000000001E-3</v>
      </c>
      <c r="N25" s="89">
        <v>8</v>
      </c>
      <c r="O25" s="90" t="s">
        <v>64</v>
      </c>
      <c r="P25" s="74">
        <f t="shared" si="1"/>
        <v>8.0000000000000004E-4</v>
      </c>
    </row>
    <row r="26" spans="1:16">
      <c r="B26" s="89">
        <v>349.99900000000002</v>
      </c>
      <c r="C26" s="90" t="s">
        <v>107</v>
      </c>
      <c r="D26" s="120">
        <f t="shared" si="2"/>
        <v>1.7499950000000002E-5</v>
      </c>
      <c r="E26" s="91">
        <v>9.2990000000000003E-2</v>
      </c>
      <c r="F26" s="92">
        <v>1.131</v>
      </c>
      <c r="G26" s="88">
        <f t="shared" si="3"/>
        <v>1.2239899999999999</v>
      </c>
      <c r="H26" s="89">
        <v>24</v>
      </c>
      <c r="I26" s="90" t="s">
        <v>64</v>
      </c>
      <c r="J26" s="74">
        <f t="shared" si="4"/>
        <v>2.4000000000000002E-3</v>
      </c>
      <c r="K26" s="89">
        <v>12</v>
      </c>
      <c r="L26" s="90" t="s">
        <v>64</v>
      </c>
      <c r="M26" s="74">
        <f t="shared" si="0"/>
        <v>1.2000000000000001E-3</v>
      </c>
      <c r="N26" s="89">
        <v>9</v>
      </c>
      <c r="O26" s="90" t="s">
        <v>64</v>
      </c>
      <c r="P26" s="74">
        <f t="shared" si="1"/>
        <v>8.9999999999999998E-4</v>
      </c>
    </row>
    <row r="27" spans="1:16">
      <c r="B27" s="89">
        <v>374.99900000000002</v>
      </c>
      <c r="C27" s="90" t="s">
        <v>107</v>
      </c>
      <c r="D27" s="120">
        <f t="shared" si="2"/>
        <v>1.8749950000000002E-5</v>
      </c>
      <c r="E27" s="91">
        <v>9.6259999999999998E-2</v>
      </c>
      <c r="F27" s="92">
        <v>1.1559999999999999</v>
      </c>
      <c r="G27" s="88">
        <f t="shared" si="3"/>
        <v>1.2522599999999999</v>
      </c>
      <c r="H27" s="89">
        <v>25</v>
      </c>
      <c r="I27" s="90" t="s">
        <v>64</v>
      </c>
      <c r="J27" s="74">
        <f t="shared" si="4"/>
        <v>2.5000000000000001E-3</v>
      </c>
      <c r="K27" s="89">
        <v>12</v>
      </c>
      <c r="L27" s="90" t="s">
        <v>64</v>
      </c>
      <c r="M27" s="74">
        <f t="shared" si="0"/>
        <v>1.2000000000000001E-3</v>
      </c>
      <c r="N27" s="89">
        <v>9</v>
      </c>
      <c r="O27" s="90" t="s">
        <v>64</v>
      </c>
      <c r="P27" s="74">
        <f t="shared" si="1"/>
        <v>8.9999999999999998E-4</v>
      </c>
    </row>
    <row r="28" spans="1:16">
      <c r="B28" s="89">
        <v>399.99900000000002</v>
      </c>
      <c r="C28" s="90" t="s">
        <v>107</v>
      </c>
      <c r="D28" s="120">
        <f t="shared" si="2"/>
        <v>1.9999950000000002E-5</v>
      </c>
      <c r="E28" s="91">
        <v>9.9409999999999998E-2</v>
      </c>
      <c r="F28" s="92">
        <v>1.18</v>
      </c>
      <c r="G28" s="88">
        <f t="shared" si="3"/>
        <v>1.2794099999999999</v>
      </c>
      <c r="H28" s="89">
        <v>26</v>
      </c>
      <c r="I28" s="90" t="s">
        <v>64</v>
      </c>
      <c r="J28" s="74">
        <f t="shared" si="4"/>
        <v>2.5999999999999999E-3</v>
      </c>
      <c r="K28" s="89">
        <v>13</v>
      </c>
      <c r="L28" s="90" t="s">
        <v>64</v>
      </c>
      <c r="M28" s="74">
        <f t="shared" si="0"/>
        <v>1.2999999999999999E-3</v>
      </c>
      <c r="N28" s="89">
        <v>9</v>
      </c>
      <c r="O28" s="90" t="s">
        <v>64</v>
      </c>
      <c r="P28" s="74">
        <f t="shared" si="1"/>
        <v>8.9999999999999998E-4</v>
      </c>
    </row>
    <row r="29" spans="1:16">
      <c r="B29" s="89">
        <v>449.99900000000002</v>
      </c>
      <c r="C29" s="90" t="s">
        <v>107</v>
      </c>
      <c r="D29" s="120">
        <f t="shared" si="2"/>
        <v>2.2499950000000001E-5</v>
      </c>
      <c r="E29" s="91">
        <v>0.10539999999999999</v>
      </c>
      <c r="F29" s="92">
        <v>1.224</v>
      </c>
      <c r="G29" s="88">
        <f t="shared" si="3"/>
        <v>1.3293999999999999</v>
      </c>
      <c r="H29" s="89">
        <v>28</v>
      </c>
      <c r="I29" s="90" t="s">
        <v>64</v>
      </c>
      <c r="J29" s="74">
        <f t="shared" si="4"/>
        <v>2.8E-3</v>
      </c>
      <c r="K29" s="89">
        <v>14</v>
      </c>
      <c r="L29" s="90" t="s">
        <v>64</v>
      </c>
      <c r="M29" s="74">
        <f t="shared" si="0"/>
        <v>1.4E-3</v>
      </c>
      <c r="N29" s="89">
        <v>10</v>
      </c>
      <c r="O29" s="90" t="s">
        <v>64</v>
      </c>
      <c r="P29" s="74">
        <f t="shared" si="1"/>
        <v>1E-3</v>
      </c>
    </row>
    <row r="30" spans="1:16">
      <c r="B30" s="89">
        <v>499.99900000000002</v>
      </c>
      <c r="C30" s="90" t="s">
        <v>107</v>
      </c>
      <c r="D30" s="118">
        <f t="shared" si="2"/>
        <v>2.4999950000000001E-5</v>
      </c>
      <c r="E30" s="91">
        <v>0.1111</v>
      </c>
      <c r="F30" s="92">
        <v>1.2629999999999999</v>
      </c>
      <c r="G30" s="88">
        <f t="shared" si="3"/>
        <v>1.3740999999999999</v>
      </c>
      <c r="H30" s="89">
        <v>30</v>
      </c>
      <c r="I30" s="90" t="s">
        <v>64</v>
      </c>
      <c r="J30" s="74">
        <f t="shared" si="4"/>
        <v>3.0000000000000001E-3</v>
      </c>
      <c r="K30" s="89">
        <v>14</v>
      </c>
      <c r="L30" s="90" t="s">
        <v>64</v>
      </c>
      <c r="M30" s="74">
        <f t="shared" si="0"/>
        <v>1.4E-3</v>
      </c>
      <c r="N30" s="89">
        <v>11</v>
      </c>
      <c r="O30" s="90" t="s">
        <v>64</v>
      </c>
      <c r="P30" s="74">
        <f t="shared" si="1"/>
        <v>1.0999999999999998E-3</v>
      </c>
    </row>
    <row r="31" spans="1:16">
      <c r="B31" s="89">
        <v>549.99900000000002</v>
      </c>
      <c r="C31" s="90" t="s">
        <v>107</v>
      </c>
      <c r="D31" s="118">
        <f t="shared" si="2"/>
        <v>2.7499950000000001E-5</v>
      </c>
      <c r="E31" s="91">
        <v>0.1166</v>
      </c>
      <c r="F31" s="92">
        <v>1.2989999999999999</v>
      </c>
      <c r="G31" s="88">
        <f t="shared" si="3"/>
        <v>1.4156</v>
      </c>
      <c r="H31" s="89">
        <v>32</v>
      </c>
      <c r="I31" s="90" t="s">
        <v>64</v>
      </c>
      <c r="J31" s="74">
        <f t="shared" si="4"/>
        <v>3.2000000000000002E-3</v>
      </c>
      <c r="K31" s="89">
        <v>15</v>
      </c>
      <c r="L31" s="90" t="s">
        <v>64</v>
      </c>
      <c r="M31" s="74">
        <f t="shared" si="0"/>
        <v>1.5E-3</v>
      </c>
      <c r="N31" s="89">
        <v>11</v>
      </c>
      <c r="O31" s="90" t="s">
        <v>64</v>
      </c>
      <c r="P31" s="74">
        <f t="shared" si="1"/>
        <v>1.0999999999999998E-3</v>
      </c>
    </row>
    <row r="32" spans="1:16">
      <c r="B32" s="89">
        <v>599.99900000000002</v>
      </c>
      <c r="C32" s="90" t="s">
        <v>107</v>
      </c>
      <c r="D32" s="118">
        <f t="shared" si="2"/>
        <v>2.9999950000000001E-5</v>
      </c>
      <c r="E32" s="91">
        <v>0.12180000000000001</v>
      </c>
      <c r="F32" s="92">
        <v>1.331</v>
      </c>
      <c r="G32" s="88">
        <f t="shared" si="3"/>
        <v>1.4527999999999999</v>
      </c>
      <c r="H32" s="89">
        <v>34</v>
      </c>
      <c r="I32" s="90" t="s">
        <v>64</v>
      </c>
      <c r="J32" s="74">
        <f t="shared" si="4"/>
        <v>3.4000000000000002E-3</v>
      </c>
      <c r="K32" s="89">
        <v>16</v>
      </c>
      <c r="L32" s="90" t="s">
        <v>64</v>
      </c>
      <c r="M32" s="74">
        <f t="shared" si="0"/>
        <v>1.6000000000000001E-3</v>
      </c>
      <c r="N32" s="89">
        <v>12</v>
      </c>
      <c r="O32" s="90" t="s">
        <v>64</v>
      </c>
      <c r="P32" s="74">
        <f t="shared" si="1"/>
        <v>1.2000000000000001E-3</v>
      </c>
    </row>
    <row r="33" spans="2:16">
      <c r="B33" s="89">
        <v>649.99900000000002</v>
      </c>
      <c r="C33" s="90" t="s">
        <v>107</v>
      </c>
      <c r="D33" s="118">
        <f t="shared" si="2"/>
        <v>3.249995E-5</v>
      </c>
      <c r="E33" s="91">
        <v>0.12670000000000001</v>
      </c>
      <c r="F33" s="92">
        <v>1.361</v>
      </c>
      <c r="G33" s="88">
        <f t="shared" si="3"/>
        <v>1.4877</v>
      </c>
      <c r="H33" s="89">
        <v>35</v>
      </c>
      <c r="I33" s="90" t="s">
        <v>64</v>
      </c>
      <c r="J33" s="74">
        <f t="shared" si="4"/>
        <v>3.5000000000000005E-3</v>
      </c>
      <c r="K33" s="89">
        <v>17</v>
      </c>
      <c r="L33" s="90" t="s">
        <v>64</v>
      </c>
      <c r="M33" s="74">
        <f t="shared" si="0"/>
        <v>1.7000000000000001E-3</v>
      </c>
      <c r="N33" s="89">
        <v>12</v>
      </c>
      <c r="O33" s="90" t="s">
        <v>64</v>
      </c>
      <c r="P33" s="74">
        <f t="shared" si="1"/>
        <v>1.2000000000000001E-3</v>
      </c>
    </row>
    <row r="34" spans="2:16">
      <c r="B34" s="89">
        <v>699.99900000000002</v>
      </c>
      <c r="C34" s="90" t="s">
        <v>107</v>
      </c>
      <c r="D34" s="118">
        <f t="shared" si="2"/>
        <v>3.499995E-5</v>
      </c>
      <c r="E34" s="91">
        <v>0.13150000000000001</v>
      </c>
      <c r="F34" s="92">
        <v>1.3879999999999999</v>
      </c>
      <c r="G34" s="88">
        <f t="shared" si="3"/>
        <v>1.5194999999999999</v>
      </c>
      <c r="H34" s="89">
        <v>37</v>
      </c>
      <c r="I34" s="90" t="s">
        <v>64</v>
      </c>
      <c r="J34" s="74">
        <f t="shared" si="4"/>
        <v>3.6999999999999997E-3</v>
      </c>
      <c r="K34" s="89">
        <v>17</v>
      </c>
      <c r="L34" s="90" t="s">
        <v>64</v>
      </c>
      <c r="M34" s="74">
        <f t="shared" si="0"/>
        <v>1.7000000000000001E-3</v>
      </c>
      <c r="N34" s="89">
        <v>13</v>
      </c>
      <c r="O34" s="90" t="s">
        <v>64</v>
      </c>
      <c r="P34" s="74">
        <f t="shared" si="1"/>
        <v>1.2999999999999999E-3</v>
      </c>
    </row>
    <row r="35" spans="2:16">
      <c r="B35" s="89">
        <v>799.99900000000002</v>
      </c>
      <c r="C35" s="90" t="s">
        <v>107</v>
      </c>
      <c r="D35" s="118">
        <f t="shared" si="2"/>
        <v>3.999995E-5</v>
      </c>
      <c r="E35" s="91">
        <v>0.1406</v>
      </c>
      <c r="F35" s="92">
        <v>1.4359999999999999</v>
      </c>
      <c r="G35" s="88">
        <f t="shared" si="3"/>
        <v>1.5766</v>
      </c>
      <c r="H35" s="89">
        <v>40</v>
      </c>
      <c r="I35" s="90" t="s">
        <v>64</v>
      </c>
      <c r="J35" s="74">
        <f t="shared" si="4"/>
        <v>4.0000000000000001E-3</v>
      </c>
      <c r="K35" s="89">
        <v>19</v>
      </c>
      <c r="L35" s="90" t="s">
        <v>64</v>
      </c>
      <c r="M35" s="74">
        <f t="shared" si="0"/>
        <v>1.9E-3</v>
      </c>
      <c r="N35" s="89">
        <v>14</v>
      </c>
      <c r="O35" s="90" t="s">
        <v>64</v>
      </c>
      <c r="P35" s="74">
        <f t="shared" si="1"/>
        <v>1.4E-3</v>
      </c>
    </row>
    <row r="36" spans="2:16">
      <c r="B36" s="89">
        <v>899.99900000000002</v>
      </c>
      <c r="C36" s="90" t="s">
        <v>107</v>
      </c>
      <c r="D36" s="118">
        <f t="shared" si="2"/>
        <v>4.4999950000000006E-5</v>
      </c>
      <c r="E36" s="91">
        <v>0.14910000000000001</v>
      </c>
      <c r="F36" s="92">
        <v>1.478</v>
      </c>
      <c r="G36" s="88">
        <f t="shared" si="3"/>
        <v>1.6271</v>
      </c>
      <c r="H36" s="89">
        <v>44</v>
      </c>
      <c r="I36" s="90" t="s">
        <v>64</v>
      </c>
      <c r="J36" s="74">
        <f t="shared" si="4"/>
        <v>4.3999999999999994E-3</v>
      </c>
      <c r="K36" s="89">
        <v>20</v>
      </c>
      <c r="L36" s="90" t="s">
        <v>64</v>
      </c>
      <c r="M36" s="74">
        <f t="shared" si="0"/>
        <v>2E-3</v>
      </c>
      <c r="N36" s="89">
        <v>15</v>
      </c>
      <c r="O36" s="90" t="s">
        <v>64</v>
      </c>
      <c r="P36" s="74">
        <f t="shared" si="1"/>
        <v>1.5E-3</v>
      </c>
    </row>
    <row r="37" spans="2:16">
      <c r="B37" s="89">
        <v>999.99900000000002</v>
      </c>
      <c r="C37" s="90" t="s">
        <v>107</v>
      </c>
      <c r="D37" s="118">
        <f t="shared" si="2"/>
        <v>4.9999950000000006E-5</v>
      </c>
      <c r="E37" s="91">
        <v>0.15720000000000001</v>
      </c>
      <c r="F37" s="92">
        <v>1.514</v>
      </c>
      <c r="G37" s="88">
        <f t="shared" si="3"/>
        <v>1.6712</v>
      </c>
      <c r="H37" s="89">
        <v>47</v>
      </c>
      <c r="I37" s="90" t="s">
        <v>64</v>
      </c>
      <c r="J37" s="74">
        <f t="shared" si="4"/>
        <v>4.7000000000000002E-3</v>
      </c>
      <c r="K37" s="89">
        <v>21</v>
      </c>
      <c r="L37" s="90" t="s">
        <v>64</v>
      </c>
      <c r="M37" s="74">
        <f t="shared" si="0"/>
        <v>2.1000000000000003E-3</v>
      </c>
      <c r="N37" s="89">
        <v>16</v>
      </c>
      <c r="O37" s="90" t="s">
        <v>64</v>
      </c>
      <c r="P37" s="74">
        <f t="shared" si="1"/>
        <v>1.6000000000000001E-3</v>
      </c>
    </row>
    <row r="38" spans="2:16">
      <c r="B38" s="89">
        <v>1.1000000000000001</v>
      </c>
      <c r="C38" s="93" t="s">
        <v>63</v>
      </c>
      <c r="D38" s="118">
        <f t="shared" ref="D38:D101" si="5">B38/1000/$C$5</f>
        <v>5.5000000000000002E-5</v>
      </c>
      <c r="E38" s="91">
        <v>0.16489999999999999</v>
      </c>
      <c r="F38" s="92">
        <v>1.546</v>
      </c>
      <c r="G38" s="88">
        <f t="shared" si="3"/>
        <v>1.7109000000000001</v>
      </c>
      <c r="H38" s="89">
        <v>50</v>
      </c>
      <c r="I38" s="90" t="s">
        <v>64</v>
      </c>
      <c r="J38" s="74">
        <f t="shared" si="4"/>
        <v>5.0000000000000001E-3</v>
      </c>
      <c r="K38" s="89">
        <v>22</v>
      </c>
      <c r="L38" s="90" t="s">
        <v>64</v>
      </c>
      <c r="M38" s="74">
        <f t="shared" si="0"/>
        <v>2.1999999999999997E-3</v>
      </c>
      <c r="N38" s="89">
        <v>17</v>
      </c>
      <c r="O38" s="90" t="s">
        <v>64</v>
      </c>
      <c r="P38" s="74">
        <f t="shared" si="1"/>
        <v>1.7000000000000001E-3</v>
      </c>
    </row>
    <row r="39" spans="2:16">
      <c r="B39" s="89">
        <v>1.2</v>
      </c>
      <c r="C39" s="90" t="s">
        <v>63</v>
      </c>
      <c r="D39" s="118">
        <f t="shared" si="5"/>
        <v>5.9999999999999995E-5</v>
      </c>
      <c r="E39" s="91">
        <v>0.17219999999999999</v>
      </c>
      <c r="F39" s="92">
        <v>1.575</v>
      </c>
      <c r="G39" s="88">
        <f t="shared" si="3"/>
        <v>1.7471999999999999</v>
      </c>
      <c r="H39" s="89">
        <v>53</v>
      </c>
      <c r="I39" s="90" t="s">
        <v>64</v>
      </c>
      <c r="J39" s="74">
        <f t="shared" si="4"/>
        <v>5.3E-3</v>
      </c>
      <c r="K39" s="89">
        <v>23</v>
      </c>
      <c r="L39" s="90" t="s">
        <v>64</v>
      </c>
      <c r="M39" s="74">
        <f t="shared" si="0"/>
        <v>2.3E-3</v>
      </c>
      <c r="N39" s="89">
        <v>17</v>
      </c>
      <c r="O39" s="90" t="s">
        <v>64</v>
      </c>
      <c r="P39" s="74">
        <f t="shared" si="1"/>
        <v>1.7000000000000001E-3</v>
      </c>
    </row>
    <row r="40" spans="2:16">
      <c r="B40" s="89">
        <v>1.3</v>
      </c>
      <c r="C40" s="90" t="s">
        <v>63</v>
      </c>
      <c r="D40" s="118">
        <f t="shared" si="5"/>
        <v>6.4999999999999994E-5</v>
      </c>
      <c r="E40" s="91">
        <v>0.1792</v>
      </c>
      <c r="F40" s="92">
        <v>1.6</v>
      </c>
      <c r="G40" s="88">
        <f t="shared" si="3"/>
        <v>1.7792000000000001</v>
      </c>
      <c r="H40" s="89">
        <v>56</v>
      </c>
      <c r="I40" s="90" t="s">
        <v>64</v>
      </c>
      <c r="J40" s="74">
        <f t="shared" si="4"/>
        <v>5.5999999999999999E-3</v>
      </c>
      <c r="K40" s="89">
        <v>25</v>
      </c>
      <c r="L40" s="90" t="s">
        <v>64</v>
      </c>
      <c r="M40" s="74">
        <f t="shared" si="0"/>
        <v>2.5000000000000001E-3</v>
      </c>
      <c r="N40" s="89">
        <v>18</v>
      </c>
      <c r="O40" s="90" t="s">
        <v>64</v>
      </c>
      <c r="P40" s="74">
        <f t="shared" si="1"/>
        <v>1.8E-3</v>
      </c>
    </row>
    <row r="41" spans="2:16">
      <c r="B41" s="89">
        <v>1.4</v>
      </c>
      <c r="C41" s="90" t="s">
        <v>63</v>
      </c>
      <c r="D41" s="118">
        <f t="shared" si="5"/>
        <v>6.9999999999999994E-5</v>
      </c>
      <c r="E41" s="91">
        <v>0.186</v>
      </c>
      <c r="F41" s="92">
        <v>1.623</v>
      </c>
      <c r="G41" s="88">
        <f t="shared" si="3"/>
        <v>1.8089999999999999</v>
      </c>
      <c r="H41" s="89">
        <v>59</v>
      </c>
      <c r="I41" s="90" t="s">
        <v>64</v>
      </c>
      <c r="J41" s="74">
        <f t="shared" si="4"/>
        <v>5.8999999999999999E-3</v>
      </c>
      <c r="K41" s="89">
        <v>26</v>
      </c>
      <c r="L41" s="90" t="s">
        <v>64</v>
      </c>
      <c r="M41" s="74">
        <f t="shared" si="0"/>
        <v>2.5999999999999999E-3</v>
      </c>
      <c r="N41" s="89">
        <v>19</v>
      </c>
      <c r="O41" s="90" t="s">
        <v>64</v>
      </c>
      <c r="P41" s="74">
        <f t="shared" si="1"/>
        <v>1.9E-3</v>
      </c>
    </row>
    <row r="42" spans="2:16">
      <c r="B42" s="89">
        <v>1.5</v>
      </c>
      <c r="C42" s="90" t="s">
        <v>63</v>
      </c>
      <c r="D42" s="118">
        <f t="shared" si="5"/>
        <v>7.5000000000000007E-5</v>
      </c>
      <c r="E42" s="91">
        <v>0.1925</v>
      </c>
      <c r="F42" s="92">
        <v>1.6439999999999999</v>
      </c>
      <c r="G42" s="88">
        <f t="shared" si="3"/>
        <v>1.8365</v>
      </c>
      <c r="H42" s="89">
        <v>62</v>
      </c>
      <c r="I42" s="90" t="s">
        <v>64</v>
      </c>
      <c r="J42" s="74">
        <f t="shared" si="4"/>
        <v>6.1999999999999998E-3</v>
      </c>
      <c r="K42" s="89">
        <v>27</v>
      </c>
      <c r="L42" s="90" t="s">
        <v>64</v>
      </c>
      <c r="M42" s="74">
        <f t="shared" si="0"/>
        <v>2.7000000000000001E-3</v>
      </c>
      <c r="N42" s="89">
        <v>20</v>
      </c>
      <c r="O42" s="90" t="s">
        <v>64</v>
      </c>
      <c r="P42" s="74">
        <f t="shared" si="1"/>
        <v>2E-3</v>
      </c>
    </row>
    <row r="43" spans="2:16">
      <c r="B43" s="89">
        <v>1.6</v>
      </c>
      <c r="C43" s="90" t="s">
        <v>63</v>
      </c>
      <c r="D43" s="118">
        <f t="shared" si="5"/>
        <v>8.0000000000000007E-5</v>
      </c>
      <c r="E43" s="91">
        <v>0.1988</v>
      </c>
      <c r="F43" s="92">
        <v>1.6619999999999999</v>
      </c>
      <c r="G43" s="88">
        <f t="shared" si="3"/>
        <v>1.8608</v>
      </c>
      <c r="H43" s="89">
        <v>65</v>
      </c>
      <c r="I43" s="90" t="s">
        <v>64</v>
      </c>
      <c r="J43" s="74">
        <f t="shared" si="4"/>
        <v>6.5000000000000006E-3</v>
      </c>
      <c r="K43" s="89">
        <v>28</v>
      </c>
      <c r="L43" s="90" t="s">
        <v>64</v>
      </c>
      <c r="M43" s="74">
        <f t="shared" si="0"/>
        <v>2.8E-3</v>
      </c>
      <c r="N43" s="89">
        <v>21</v>
      </c>
      <c r="O43" s="90" t="s">
        <v>64</v>
      </c>
      <c r="P43" s="74">
        <f t="shared" si="1"/>
        <v>2.1000000000000003E-3</v>
      </c>
    </row>
    <row r="44" spans="2:16">
      <c r="B44" s="89">
        <v>1.7</v>
      </c>
      <c r="C44" s="90" t="s">
        <v>63</v>
      </c>
      <c r="D44" s="118">
        <f t="shared" si="5"/>
        <v>8.4999999999999993E-5</v>
      </c>
      <c r="E44" s="91">
        <v>0.2049</v>
      </c>
      <c r="F44" s="92">
        <v>1.68</v>
      </c>
      <c r="G44" s="88">
        <f t="shared" si="3"/>
        <v>1.8849</v>
      </c>
      <c r="H44" s="89">
        <v>68</v>
      </c>
      <c r="I44" s="90" t="s">
        <v>64</v>
      </c>
      <c r="J44" s="74">
        <f t="shared" si="4"/>
        <v>6.8000000000000005E-3</v>
      </c>
      <c r="K44" s="89">
        <v>29</v>
      </c>
      <c r="L44" s="90" t="s">
        <v>64</v>
      </c>
      <c r="M44" s="74">
        <f t="shared" si="0"/>
        <v>2.9000000000000002E-3</v>
      </c>
      <c r="N44" s="89">
        <v>22</v>
      </c>
      <c r="O44" s="90" t="s">
        <v>64</v>
      </c>
      <c r="P44" s="74">
        <f t="shared" si="1"/>
        <v>2.1999999999999997E-3</v>
      </c>
    </row>
    <row r="45" spans="2:16">
      <c r="B45" s="89">
        <v>1.8</v>
      </c>
      <c r="C45" s="90" t="s">
        <v>63</v>
      </c>
      <c r="D45" s="118">
        <f t="shared" si="5"/>
        <v>8.9999999999999992E-5</v>
      </c>
      <c r="E45" s="91">
        <v>0.2109</v>
      </c>
      <c r="F45" s="92">
        <v>1.6950000000000001</v>
      </c>
      <c r="G45" s="88">
        <f t="shared" si="3"/>
        <v>1.9059000000000001</v>
      </c>
      <c r="H45" s="89">
        <v>71</v>
      </c>
      <c r="I45" s="90" t="s">
        <v>64</v>
      </c>
      <c r="J45" s="74">
        <f t="shared" si="4"/>
        <v>7.0999999999999995E-3</v>
      </c>
      <c r="K45" s="89">
        <v>30</v>
      </c>
      <c r="L45" s="90" t="s">
        <v>64</v>
      </c>
      <c r="M45" s="74">
        <f t="shared" si="0"/>
        <v>3.0000000000000001E-3</v>
      </c>
      <c r="N45" s="89">
        <v>22</v>
      </c>
      <c r="O45" s="90" t="s">
        <v>64</v>
      </c>
      <c r="P45" s="74">
        <f t="shared" si="1"/>
        <v>2.1999999999999997E-3</v>
      </c>
    </row>
    <row r="46" spans="2:16">
      <c r="B46" s="89">
        <v>2</v>
      </c>
      <c r="C46" s="90" t="s">
        <v>63</v>
      </c>
      <c r="D46" s="118">
        <f t="shared" si="5"/>
        <v>1E-4</v>
      </c>
      <c r="E46" s="91">
        <v>0.2223</v>
      </c>
      <c r="F46" s="92">
        <v>1.722</v>
      </c>
      <c r="G46" s="88">
        <f t="shared" si="3"/>
        <v>1.9442999999999999</v>
      </c>
      <c r="H46" s="89">
        <v>76</v>
      </c>
      <c r="I46" s="90" t="s">
        <v>64</v>
      </c>
      <c r="J46" s="74">
        <f t="shared" si="4"/>
        <v>7.6E-3</v>
      </c>
      <c r="K46" s="89">
        <v>32</v>
      </c>
      <c r="L46" s="90" t="s">
        <v>64</v>
      </c>
      <c r="M46" s="74">
        <f t="shared" si="0"/>
        <v>3.2000000000000002E-3</v>
      </c>
      <c r="N46" s="89">
        <v>24</v>
      </c>
      <c r="O46" s="90" t="s">
        <v>64</v>
      </c>
      <c r="P46" s="74">
        <f t="shared" si="1"/>
        <v>2.4000000000000002E-3</v>
      </c>
    </row>
    <row r="47" spans="2:16">
      <c r="B47" s="89">
        <v>2.25</v>
      </c>
      <c r="C47" s="90" t="s">
        <v>63</v>
      </c>
      <c r="D47" s="118">
        <f t="shared" si="5"/>
        <v>1.125E-4</v>
      </c>
      <c r="E47" s="91">
        <v>0.23580000000000001</v>
      </c>
      <c r="F47" s="92">
        <v>1.7509999999999999</v>
      </c>
      <c r="G47" s="88">
        <f t="shared" si="3"/>
        <v>1.9867999999999999</v>
      </c>
      <c r="H47" s="89">
        <v>83</v>
      </c>
      <c r="I47" s="90" t="s">
        <v>64</v>
      </c>
      <c r="J47" s="74">
        <f t="shared" si="4"/>
        <v>8.3000000000000001E-3</v>
      </c>
      <c r="K47" s="89">
        <v>34</v>
      </c>
      <c r="L47" s="90" t="s">
        <v>64</v>
      </c>
      <c r="M47" s="74">
        <f t="shared" si="0"/>
        <v>3.4000000000000002E-3</v>
      </c>
      <c r="N47" s="89">
        <v>26</v>
      </c>
      <c r="O47" s="90" t="s">
        <v>64</v>
      </c>
      <c r="P47" s="74">
        <f t="shared" si="1"/>
        <v>2.5999999999999999E-3</v>
      </c>
    </row>
    <row r="48" spans="2:16">
      <c r="B48" s="89">
        <v>2.5</v>
      </c>
      <c r="C48" s="90" t="s">
        <v>63</v>
      </c>
      <c r="D48" s="118">
        <f t="shared" si="5"/>
        <v>1.25E-4</v>
      </c>
      <c r="E48" s="91">
        <v>0.2485</v>
      </c>
      <c r="F48" s="92">
        <v>1.7729999999999999</v>
      </c>
      <c r="G48" s="88">
        <f t="shared" si="3"/>
        <v>2.0215000000000001</v>
      </c>
      <c r="H48" s="89">
        <v>90</v>
      </c>
      <c r="I48" s="90" t="s">
        <v>64</v>
      </c>
      <c r="J48" s="74">
        <f t="shared" si="4"/>
        <v>8.9999999999999993E-3</v>
      </c>
      <c r="K48" s="89">
        <v>37</v>
      </c>
      <c r="L48" s="90" t="s">
        <v>64</v>
      </c>
      <c r="M48" s="74">
        <f t="shared" si="0"/>
        <v>3.6999999999999997E-3</v>
      </c>
      <c r="N48" s="89">
        <v>28</v>
      </c>
      <c r="O48" s="90" t="s">
        <v>64</v>
      </c>
      <c r="P48" s="74">
        <f t="shared" si="1"/>
        <v>2.8E-3</v>
      </c>
    </row>
    <row r="49" spans="2:16">
      <c r="B49" s="89">
        <v>2.75</v>
      </c>
      <c r="C49" s="90" t="s">
        <v>63</v>
      </c>
      <c r="D49" s="118">
        <f t="shared" si="5"/>
        <v>1.3749999999999998E-4</v>
      </c>
      <c r="E49" s="91">
        <v>0.26069999999999999</v>
      </c>
      <c r="F49" s="92">
        <v>1.792</v>
      </c>
      <c r="G49" s="88">
        <f t="shared" si="3"/>
        <v>2.0527000000000002</v>
      </c>
      <c r="H49" s="89">
        <v>97</v>
      </c>
      <c r="I49" s="90" t="s">
        <v>64</v>
      </c>
      <c r="J49" s="74">
        <f t="shared" si="4"/>
        <v>9.7000000000000003E-3</v>
      </c>
      <c r="K49" s="89">
        <v>39</v>
      </c>
      <c r="L49" s="90" t="s">
        <v>64</v>
      </c>
      <c r="M49" s="74">
        <f t="shared" si="0"/>
        <v>3.8999999999999998E-3</v>
      </c>
      <c r="N49" s="89">
        <v>29</v>
      </c>
      <c r="O49" s="90" t="s">
        <v>64</v>
      </c>
      <c r="P49" s="74">
        <f t="shared" si="1"/>
        <v>2.9000000000000002E-3</v>
      </c>
    </row>
    <row r="50" spans="2:16">
      <c r="B50" s="89">
        <v>3</v>
      </c>
      <c r="C50" s="90" t="s">
        <v>63</v>
      </c>
      <c r="D50" s="118">
        <f t="shared" si="5"/>
        <v>1.5000000000000001E-4</v>
      </c>
      <c r="E50" s="91">
        <v>0.27229999999999999</v>
      </c>
      <c r="F50" s="92">
        <v>1.8069999999999999</v>
      </c>
      <c r="G50" s="88">
        <f t="shared" si="3"/>
        <v>2.0792999999999999</v>
      </c>
      <c r="H50" s="89">
        <v>103</v>
      </c>
      <c r="I50" s="90" t="s">
        <v>64</v>
      </c>
      <c r="J50" s="74">
        <f t="shared" si="4"/>
        <v>1.03E-2</v>
      </c>
      <c r="K50" s="89">
        <v>42</v>
      </c>
      <c r="L50" s="90" t="s">
        <v>64</v>
      </c>
      <c r="M50" s="74">
        <f t="shared" si="0"/>
        <v>4.2000000000000006E-3</v>
      </c>
      <c r="N50" s="89">
        <v>31</v>
      </c>
      <c r="O50" s="90" t="s">
        <v>64</v>
      </c>
      <c r="P50" s="74">
        <f t="shared" si="1"/>
        <v>3.0999999999999999E-3</v>
      </c>
    </row>
    <row r="51" spans="2:16">
      <c r="B51" s="89">
        <v>3.25</v>
      </c>
      <c r="C51" s="90" t="s">
        <v>63</v>
      </c>
      <c r="D51" s="118">
        <f t="shared" si="5"/>
        <v>1.6249999999999999E-4</v>
      </c>
      <c r="E51" s="91">
        <v>0.28339999999999999</v>
      </c>
      <c r="F51" s="92">
        <v>1.82</v>
      </c>
      <c r="G51" s="88">
        <f t="shared" si="3"/>
        <v>2.1034000000000002</v>
      </c>
      <c r="H51" s="89">
        <v>110</v>
      </c>
      <c r="I51" s="90" t="s">
        <v>64</v>
      </c>
      <c r="J51" s="74">
        <f t="shared" si="4"/>
        <v>1.0999999999999999E-2</v>
      </c>
      <c r="K51" s="89">
        <v>44</v>
      </c>
      <c r="L51" s="90" t="s">
        <v>64</v>
      </c>
      <c r="M51" s="74">
        <f t="shared" si="0"/>
        <v>4.3999999999999994E-3</v>
      </c>
      <c r="N51" s="89">
        <v>33</v>
      </c>
      <c r="O51" s="90" t="s">
        <v>64</v>
      </c>
      <c r="P51" s="74">
        <f t="shared" si="1"/>
        <v>3.3E-3</v>
      </c>
    </row>
    <row r="52" spans="2:16">
      <c r="B52" s="89">
        <v>3.5</v>
      </c>
      <c r="C52" s="90" t="s">
        <v>63</v>
      </c>
      <c r="D52" s="118">
        <f t="shared" si="5"/>
        <v>1.75E-4</v>
      </c>
      <c r="E52" s="91">
        <v>0.29409999999999997</v>
      </c>
      <c r="F52" s="92">
        <v>1.83</v>
      </c>
      <c r="G52" s="88">
        <f t="shared" si="3"/>
        <v>2.1240999999999999</v>
      </c>
      <c r="H52" s="89">
        <v>116</v>
      </c>
      <c r="I52" s="90" t="s">
        <v>64</v>
      </c>
      <c r="J52" s="74">
        <f t="shared" si="4"/>
        <v>1.1600000000000001E-2</v>
      </c>
      <c r="K52" s="89">
        <v>46</v>
      </c>
      <c r="L52" s="90" t="s">
        <v>64</v>
      </c>
      <c r="M52" s="74">
        <f t="shared" si="0"/>
        <v>4.5999999999999999E-3</v>
      </c>
      <c r="N52" s="89">
        <v>34</v>
      </c>
      <c r="O52" s="90" t="s">
        <v>64</v>
      </c>
      <c r="P52" s="74">
        <f t="shared" si="1"/>
        <v>3.4000000000000002E-3</v>
      </c>
    </row>
    <row r="53" spans="2:16">
      <c r="B53" s="89">
        <v>3.75</v>
      </c>
      <c r="C53" s="90" t="s">
        <v>63</v>
      </c>
      <c r="D53" s="118">
        <f t="shared" si="5"/>
        <v>1.875E-4</v>
      </c>
      <c r="E53" s="91">
        <v>0.3044</v>
      </c>
      <c r="F53" s="92">
        <v>1.8380000000000001</v>
      </c>
      <c r="G53" s="88">
        <f t="shared" si="3"/>
        <v>2.1424000000000003</v>
      </c>
      <c r="H53" s="89">
        <v>123</v>
      </c>
      <c r="I53" s="90" t="s">
        <v>64</v>
      </c>
      <c r="J53" s="74">
        <f t="shared" si="4"/>
        <v>1.23E-2</v>
      </c>
      <c r="K53" s="89">
        <v>48</v>
      </c>
      <c r="L53" s="90" t="s">
        <v>64</v>
      </c>
      <c r="M53" s="74">
        <f t="shared" si="0"/>
        <v>4.8000000000000004E-3</v>
      </c>
      <c r="N53" s="89">
        <v>36</v>
      </c>
      <c r="O53" s="90" t="s">
        <v>64</v>
      </c>
      <c r="P53" s="74">
        <f t="shared" si="1"/>
        <v>3.5999999999999999E-3</v>
      </c>
    </row>
    <row r="54" spans="2:16">
      <c r="B54" s="89">
        <v>4</v>
      </c>
      <c r="C54" s="90" t="s">
        <v>63</v>
      </c>
      <c r="D54" s="118">
        <f t="shared" si="5"/>
        <v>2.0000000000000001E-4</v>
      </c>
      <c r="E54" s="91">
        <v>0.31440000000000001</v>
      </c>
      <c r="F54" s="92">
        <v>1.8440000000000001</v>
      </c>
      <c r="G54" s="88">
        <f t="shared" si="3"/>
        <v>2.1584000000000003</v>
      </c>
      <c r="H54" s="89">
        <v>130</v>
      </c>
      <c r="I54" s="90" t="s">
        <v>64</v>
      </c>
      <c r="J54" s="74">
        <f t="shared" si="4"/>
        <v>1.3000000000000001E-2</v>
      </c>
      <c r="K54" s="89">
        <v>51</v>
      </c>
      <c r="L54" s="90" t="s">
        <v>64</v>
      </c>
      <c r="M54" s="74">
        <f t="shared" si="0"/>
        <v>5.0999999999999995E-3</v>
      </c>
      <c r="N54" s="89">
        <v>38</v>
      </c>
      <c r="O54" s="90" t="s">
        <v>64</v>
      </c>
      <c r="P54" s="74">
        <f t="shared" si="1"/>
        <v>3.8E-3</v>
      </c>
    </row>
    <row r="55" spans="2:16">
      <c r="B55" s="89">
        <v>4.5</v>
      </c>
      <c r="C55" s="90" t="s">
        <v>63</v>
      </c>
      <c r="D55" s="118">
        <f t="shared" si="5"/>
        <v>2.2499999999999999E-4</v>
      </c>
      <c r="E55" s="91">
        <v>0.33350000000000002</v>
      </c>
      <c r="F55" s="92">
        <v>1.853</v>
      </c>
      <c r="G55" s="88">
        <f t="shared" si="3"/>
        <v>2.1865000000000001</v>
      </c>
      <c r="H55" s="89">
        <v>142</v>
      </c>
      <c r="I55" s="90" t="s">
        <v>64</v>
      </c>
      <c r="J55" s="74">
        <f t="shared" si="4"/>
        <v>1.4199999999999999E-2</v>
      </c>
      <c r="K55" s="89">
        <v>55</v>
      </c>
      <c r="L55" s="90" t="s">
        <v>64</v>
      </c>
      <c r="M55" s="74">
        <f t="shared" si="0"/>
        <v>5.4999999999999997E-3</v>
      </c>
      <c r="N55" s="89">
        <v>41</v>
      </c>
      <c r="O55" s="90" t="s">
        <v>64</v>
      </c>
      <c r="P55" s="74">
        <f t="shared" si="1"/>
        <v>4.1000000000000003E-3</v>
      </c>
    </row>
    <row r="56" spans="2:16">
      <c r="B56" s="89">
        <v>5</v>
      </c>
      <c r="C56" s="90" t="s">
        <v>63</v>
      </c>
      <c r="D56" s="118">
        <f t="shared" si="5"/>
        <v>2.5000000000000001E-4</v>
      </c>
      <c r="E56" s="91">
        <v>0.35149999999999998</v>
      </c>
      <c r="F56" s="92">
        <v>1.857</v>
      </c>
      <c r="G56" s="88">
        <f t="shared" si="3"/>
        <v>2.2084999999999999</v>
      </c>
      <c r="H56" s="89">
        <v>155</v>
      </c>
      <c r="I56" s="90" t="s">
        <v>64</v>
      </c>
      <c r="J56" s="74">
        <f t="shared" si="4"/>
        <v>1.55E-2</v>
      </c>
      <c r="K56" s="89">
        <v>59</v>
      </c>
      <c r="L56" s="90" t="s">
        <v>64</v>
      </c>
      <c r="M56" s="74">
        <f t="shared" si="0"/>
        <v>5.8999999999999999E-3</v>
      </c>
      <c r="N56" s="89">
        <v>44</v>
      </c>
      <c r="O56" s="90" t="s">
        <v>64</v>
      </c>
      <c r="P56" s="74">
        <f t="shared" si="1"/>
        <v>4.3999999999999994E-3</v>
      </c>
    </row>
    <row r="57" spans="2:16">
      <c r="B57" s="89">
        <v>5.5</v>
      </c>
      <c r="C57" s="90" t="s">
        <v>63</v>
      </c>
      <c r="D57" s="118">
        <f t="shared" si="5"/>
        <v>2.7499999999999996E-4</v>
      </c>
      <c r="E57" s="91">
        <v>0.36859999999999998</v>
      </c>
      <c r="F57" s="92">
        <v>1.8580000000000001</v>
      </c>
      <c r="G57" s="88">
        <f t="shared" si="3"/>
        <v>2.2265999999999999</v>
      </c>
      <c r="H57" s="89">
        <v>168</v>
      </c>
      <c r="I57" s="90" t="s">
        <v>64</v>
      </c>
      <c r="J57" s="74">
        <f t="shared" si="4"/>
        <v>1.6800000000000002E-2</v>
      </c>
      <c r="K57" s="89">
        <v>64</v>
      </c>
      <c r="L57" s="90" t="s">
        <v>64</v>
      </c>
      <c r="M57" s="74">
        <f t="shared" si="0"/>
        <v>6.4000000000000003E-3</v>
      </c>
      <c r="N57" s="89">
        <v>47</v>
      </c>
      <c r="O57" s="90" t="s">
        <v>64</v>
      </c>
      <c r="P57" s="74">
        <f t="shared" si="1"/>
        <v>4.7000000000000002E-3</v>
      </c>
    </row>
    <row r="58" spans="2:16">
      <c r="B58" s="89">
        <v>6</v>
      </c>
      <c r="C58" s="90" t="s">
        <v>63</v>
      </c>
      <c r="D58" s="118">
        <f t="shared" si="5"/>
        <v>3.0000000000000003E-4</v>
      </c>
      <c r="E58" s="91">
        <v>0.38500000000000001</v>
      </c>
      <c r="F58" s="92">
        <v>1.857</v>
      </c>
      <c r="G58" s="88">
        <f t="shared" si="3"/>
        <v>2.242</v>
      </c>
      <c r="H58" s="89">
        <v>181</v>
      </c>
      <c r="I58" s="90" t="s">
        <v>64</v>
      </c>
      <c r="J58" s="74">
        <f t="shared" si="4"/>
        <v>1.8099999999999998E-2</v>
      </c>
      <c r="K58" s="89">
        <v>68</v>
      </c>
      <c r="L58" s="90" t="s">
        <v>64</v>
      </c>
      <c r="M58" s="74">
        <f t="shared" si="0"/>
        <v>6.8000000000000005E-3</v>
      </c>
      <c r="N58" s="89">
        <v>50</v>
      </c>
      <c r="O58" s="90" t="s">
        <v>64</v>
      </c>
      <c r="P58" s="74">
        <f t="shared" si="1"/>
        <v>5.0000000000000001E-3</v>
      </c>
    </row>
    <row r="59" spans="2:16">
      <c r="B59" s="89">
        <v>6.5</v>
      </c>
      <c r="C59" s="90" t="s">
        <v>63</v>
      </c>
      <c r="D59" s="118">
        <f t="shared" si="5"/>
        <v>3.2499999999999999E-4</v>
      </c>
      <c r="E59" s="91">
        <v>0.40079999999999999</v>
      </c>
      <c r="F59" s="92">
        <v>1.853</v>
      </c>
      <c r="G59" s="88">
        <f t="shared" si="3"/>
        <v>2.2538</v>
      </c>
      <c r="H59" s="89">
        <v>194</v>
      </c>
      <c r="I59" s="90" t="s">
        <v>64</v>
      </c>
      <c r="J59" s="74">
        <f t="shared" si="4"/>
        <v>1.9400000000000001E-2</v>
      </c>
      <c r="K59" s="89">
        <v>72</v>
      </c>
      <c r="L59" s="90" t="s">
        <v>64</v>
      </c>
      <c r="M59" s="74">
        <f t="shared" si="0"/>
        <v>7.1999999999999998E-3</v>
      </c>
      <c r="N59" s="89">
        <v>53</v>
      </c>
      <c r="O59" s="90" t="s">
        <v>64</v>
      </c>
      <c r="P59" s="74">
        <f t="shared" si="1"/>
        <v>5.3E-3</v>
      </c>
    </row>
    <row r="60" spans="2:16">
      <c r="B60" s="89">
        <v>7</v>
      </c>
      <c r="C60" s="90" t="s">
        <v>63</v>
      </c>
      <c r="D60" s="118">
        <f t="shared" si="5"/>
        <v>3.5E-4</v>
      </c>
      <c r="E60" s="91">
        <v>0.41589999999999999</v>
      </c>
      <c r="F60" s="92">
        <v>1.8480000000000001</v>
      </c>
      <c r="G60" s="88">
        <f t="shared" si="3"/>
        <v>2.2639</v>
      </c>
      <c r="H60" s="89">
        <v>206</v>
      </c>
      <c r="I60" s="90" t="s">
        <v>64</v>
      </c>
      <c r="J60" s="74">
        <f t="shared" si="4"/>
        <v>2.06E-2</v>
      </c>
      <c r="K60" s="89">
        <v>76</v>
      </c>
      <c r="L60" s="90" t="s">
        <v>64</v>
      </c>
      <c r="M60" s="74">
        <f t="shared" si="0"/>
        <v>7.6E-3</v>
      </c>
      <c r="N60" s="89">
        <v>56</v>
      </c>
      <c r="O60" s="90" t="s">
        <v>64</v>
      </c>
      <c r="P60" s="74">
        <f t="shared" si="1"/>
        <v>5.5999999999999999E-3</v>
      </c>
    </row>
    <row r="61" spans="2:16">
      <c r="B61" s="89">
        <v>8</v>
      </c>
      <c r="C61" s="90" t="s">
        <v>63</v>
      </c>
      <c r="D61" s="118">
        <f t="shared" si="5"/>
        <v>4.0000000000000002E-4</v>
      </c>
      <c r="E61" s="91">
        <v>0.4446</v>
      </c>
      <c r="F61" s="92">
        <v>1.835</v>
      </c>
      <c r="G61" s="88">
        <f t="shared" si="3"/>
        <v>2.2795999999999998</v>
      </c>
      <c r="H61" s="89">
        <v>232</v>
      </c>
      <c r="I61" s="90" t="s">
        <v>64</v>
      </c>
      <c r="J61" s="74">
        <f t="shared" si="4"/>
        <v>2.3200000000000002E-2</v>
      </c>
      <c r="K61" s="89">
        <v>84</v>
      </c>
      <c r="L61" s="90" t="s">
        <v>64</v>
      </c>
      <c r="M61" s="74">
        <f t="shared" si="0"/>
        <v>8.4000000000000012E-3</v>
      </c>
      <c r="N61" s="89">
        <v>62</v>
      </c>
      <c r="O61" s="90" t="s">
        <v>64</v>
      </c>
      <c r="P61" s="74">
        <f t="shared" si="1"/>
        <v>6.1999999999999998E-3</v>
      </c>
    </row>
    <row r="62" spans="2:16">
      <c r="B62" s="89">
        <v>9</v>
      </c>
      <c r="C62" s="90" t="s">
        <v>63</v>
      </c>
      <c r="D62" s="118">
        <f t="shared" si="5"/>
        <v>4.4999999999999999E-4</v>
      </c>
      <c r="E62" s="91">
        <v>0.47160000000000002</v>
      </c>
      <c r="F62" s="92">
        <v>1.8180000000000001</v>
      </c>
      <c r="G62" s="88">
        <f t="shared" si="3"/>
        <v>2.2896000000000001</v>
      </c>
      <c r="H62" s="89">
        <v>257</v>
      </c>
      <c r="I62" s="90" t="s">
        <v>64</v>
      </c>
      <c r="J62" s="74">
        <f t="shared" si="4"/>
        <v>2.5700000000000001E-2</v>
      </c>
      <c r="K62" s="89">
        <v>92</v>
      </c>
      <c r="L62" s="90" t="s">
        <v>64</v>
      </c>
      <c r="M62" s="74">
        <f t="shared" si="0"/>
        <v>9.1999999999999998E-3</v>
      </c>
      <c r="N62" s="89">
        <v>68</v>
      </c>
      <c r="O62" s="90" t="s">
        <v>64</v>
      </c>
      <c r="P62" s="74">
        <f t="shared" si="1"/>
        <v>6.8000000000000005E-3</v>
      </c>
    </row>
    <row r="63" spans="2:16">
      <c r="B63" s="89">
        <v>10</v>
      </c>
      <c r="C63" s="90" t="s">
        <v>63</v>
      </c>
      <c r="D63" s="118">
        <f t="shared" si="5"/>
        <v>5.0000000000000001E-4</v>
      </c>
      <c r="E63" s="91">
        <v>0.49709999999999999</v>
      </c>
      <c r="F63" s="92">
        <v>1.7989999999999999</v>
      </c>
      <c r="G63" s="88">
        <f t="shared" si="3"/>
        <v>2.2961</v>
      </c>
      <c r="H63" s="89">
        <v>283</v>
      </c>
      <c r="I63" s="90" t="s">
        <v>64</v>
      </c>
      <c r="J63" s="74">
        <f t="shared" si="4"/>
        <v>2.8299999999999999E-2</v>
      </c>
      <c r="K63" s="89">
        <v>100</v>
      </c>
      <c r="L63" s="90" t="s">
        <v>64</v>
      </c>
      <c r="M63" s="74">
        <f t="shared" si="0"/>
        <v>0.01</v>
      </c>
      <c r="N63" s="89">
        <v>73</v>
      </c>
      <c r="O63" s="90" t="s">
        <v>64</v>
      </c>
      <c r="P63" s="74">
        <f t="shared" si="1"/>
        <v>7.2999999999999992E-3</v>
      </c>
    </row>
    <row r="64" spans="2:16">
      <c r="B64" s="89">
        <v>11</v>
      </c>
      <c r="C64" s="90" t="s">
        <v>63</v>
      </c>
      <c r="D64" s="118">
        <f t="shared" si="5"/>
        <v>5.4999999999999992E-4</v>
      </c>
      <c r="E64" s="91">
        <v>0.52139999999999997</v>
      </c>
      <c r="F64" s="92">
        <v>1.7789999999999999</v>
      </c>
      <c r="G64" s="88">
        <f t="shared" si="3"/>
        <v>2.3003999999999998</v>
      </c>
      <c r="H64" s="89">
        <v>308</v>
      </c>
      <c r="I64" s="90" t="s">
        <v>64</v>
      </c>
      <c r="J64" s="74">
        <f t="shared" si="4"/>
        <v>3.0800000000000001E-2</v>
      </c>
      <c r="K64" s="89">
        <v>108</v>
      </c>
      <c r="L64" s="90" t="s">
        <v>64</v>
      </c>
      <c r="M64" s="74">
        <f t="shared" si="0"/>
        <v>1.0800000000000001E-2</v>
      </c>
      <c r="N64" s="89">
        <v>79</v>
      </c>
      <c r="O64" s="90" t="s">
        <v>64</v>
      </c>
      <c r="P64" s="74">
        <f t="shared" si="1"/>
        <v>7.9000000000000008E-3</v>
      </c>
    </row>
    <row r="65" spans="2:16">
      <c r="B65" s="89">
        <v>12</v>
      </c>
      <c r="C65" s="90" t="s">
        <v>63</v>
      </c>
      <c r="D65" s="118">
        <f t="shared" si="5"/>
        <v>6.0000000000000006E-4</v>
      </c>
      <c r="E65" s="91">
        <v>0.54449999999999998</v>
      </c>
      <c r="F65" s="92">
        <v>1.758</v>
      </c>
      <c r="G65" s="88">
        <f t="shared" si="3"/>
        <v>2.3025000000000002</v>
      </c>
      <c r="H65" s="89">
        <v>334</v>
      </c>
      <c r="I65" s="90" t="s">
        <v>64</v>
      </c>
      <c r="J65" s="74">
        <f t="shared" si="4"/>
        <v>3.3399999999999999E-2</v>
      </c>
      <c r="K65" s="89">
        <v>115</v>
      </c>
      <c r="L65" s="90" t="s">
        <v>64</v>
      </c>
      <c r="M65" s="74">
        <f t="shared" si="0"/>
        <v>1.15E-2</v>
      </c>
      <c r="N65" s="89">
        <v>84</v>
      </c>
      <c r="O65" s="90" t="s">
        <v>64</v>
      </c>
      <c r="P65" s="74">
        <f t="shared" si="1"/>
        <v>8.4000000000000012E-3</v>
      </c>
    </row>
    <row r="66" spans="2:16">
      <c r="B66" s="89">
        <v>13</v>
      </c>
      <c r="C66" s="90" t="s">
        <v>63</v>
      </c>
      <c r="D66" s="118">
        <f t="shared" si="5"/>
        <v>6.4999999999999997E-4</v>
      </c>
      <c r="E66" s="91">
        <v>0.56679999999999997</v>
      </c>
      <c r="F66" s="92">
        <v>1.7370000000000001</v>
      </c>
      <c r="G66" s="88">
        <f t="shared" si="3"/>
        <v>2.3037999999999998</v>
      </c>
      <c r="H66" s="89">
        <v>360</v>
      </c>
      <c r="I66" s="90" t="s">
        <v>64</v>
      </c>
      <c r="J66" s="74">
        <f t="shared" si="4"/>
        <v>3.5999999999999997E-2</v>
      </c>
      <c r="K66" s="89">
        <v>123</v>
      </c>
      <c r="L66" s="90" t="s">
        <v>64</v>
      </c>
      <c r="M66" s="74">
        <f t="shared" si="0"/>
        <v>1.23E-2</v>
      </c>
      <c r="N66" s="89">
        <v>90</v>
      </c>
      <c r="O66" s="90" t="s">
        <v>64</v>
      </c>
      <c r="P66" s="74">
        <f t="shared" si="1"/>
        <v>8.9999999999999993E-3</v>
      </c>
    </row>
    <row r="67" spans="2:16">
      <c r="B67" s="89">
        <v>14</v>
      </c>
      <c r="C67" s="90" t="s">
        <v>63</v>
      </c>
      <c r="D67" s="118">
        <f t="shared" si="5"/>
        <v>6.9999999999999999E-4</v>
      </c>
      <c r="E67" s="91">
        <v>0.58819999999999995</v>
      </c>
      <c r="F67" s="92">
        <v>1.7150000000000001</v>
      </c>
      <c r="G67" s="88">
        <f t="shared" si="3"/>
        <v>2.3031999999999999</v>
      </c>
      <c r="H67" s="89">
        <v>386</v>
      </c>
      <c r="I67" s="90" t="s">
        <v>64</v>
      </c>
      <c r="J67" s="74">
        <f t="shared" si="4"/>
        <v>3.8600000000000002E-2</v>
      </c>
      <c r="K67" s="89">
        <v>130</v>
      </c>
      <c r="L67" s="90" t="s">
        <v>64</v>
      </c>
      <c r="M67" s="74">
        <f t="shared" si="0"/>
        <v>1.3000000000000001E-2</v>
      </c>
      <c r="N67" s="89">
        <v>95</v>
      </c>
      <c r="O67" s="90" t="s">
        <v>64</v>
      </c>
      <c r="P67" s="74">
        <f t="shared" si="1"/>
        <v>9.4999999999999998E-3</v>
      </c>
    </row>
    <row r="68" spans="2:16">
      <c r="B68" s="89">
        <v>15</v>
      </c>
      <c r="C68" s="90" t="s">
        <v>63</v>
      </c>
      <c r="D68" s="118">
        <f t="shared" si="5"/>
        <v>7.5000000000000002E-4</v>
      </c>
      <c r="E68" s="91">
        <v>0.60880000000000001</v>
      </c>
      <c r="F68" s="92">
        <v>1.694</v>
      </c>
      <c r="G68" s="88">
        <f t="shared" si="3"/>
        <v>2.3028</v>
      </c>
      <c r="H68" s="89">
        <v>412</v>
      </c>
      <c r="I68" s="90" t="s">
        <v>64</v>
      </c>
      <c r="J68" s="74">
        <f t="shared" si="4"/>
        <v>4.1200000000000001E-2</v>
      </c>
      <c r="K68" s="89">
        <v>138</v>
      </c>
      <c r="L68" s="90" t="s">
        <v>64</v>
      </c>
      <c r="M68" s="74">
        <f t="shared" si="0"/>
        <v>1.3800000000000002E-2</v>
      </c>
      <c r="N68" s="89">
        <v>100</v>
      </c>
      <c r="O68" s="90" t="s">
        <v>64</v>
      </c>
      <c r="P68" s="74">
        <f t="shared" si="1"/>
        <v>0.01</v>
      </c>
    </row>
    <row r="69" spans="2:16">
      <c r="B69" s="89">
        <v>16</v>
      </c>
      <c r="C69" s="90" t="s">
        <v>63</v>
      </c>
      <c r="D69" s="118">
        <f t="shared" si="5"/>
        <v>8.0000000000000004E-4</v>
      </c>
      <c r="E69" s="91">
        <v>0.62880000000000003</v>
      </c>
      <c r="F69" s="92">
        <v>1.673</v>
      </c>
      <c r="G69" s="88">
        <f t="shared" si="3"/>
        <v>2.3018000000000001</v>
      </c>
      <c r="H69" s="89">
        <v>438</v>
      </c>
      <c r="I69" s="90" t="s">
        <v>64</v>
      </c>
      <c r="J69" s="74">
        <f t="shared" si="4"/>
        <v>4.3799999999999999E-2</v>
      </c>
      <c r="K69" s="89">
        <v>145</v>
      </c>
      <c r="L69" s="90" t="s">
        <v>64</v>
      </c>
      <c r="M69" s="74">
        <f t="shared" si="0"/>
        <v>1.4499999999999999E-2</v>
      </c>
      <c r="N69" s="89">
        <v>106</v>
      </c>
      <c r="O69" s="90" t="s">
        <v>64</v>
      </c>
      <c r="P69" s="74">
        <f t="shared" si="1"/>
        <v>1.06E-2</v>
      </c>
    </row>
    <row r="70" spans="2:16">
      <c r="B70" s="89">
        <v>17</v>
      </c>
      <c r="C70" s="90" t="s">
        <v>63</v>
      </c>
      <c r="D70" s="118">
        <f t="shared" si="5"/>
        <v>8.5000000000000006E-4</v>
      </c>
      <c r="E70" s="91">
        <v>0.64810000000000001</v>
      </c>
      <c r="F70" s="92">
        <v>1.6519999999999999</v>
      </c>
      <c r="G70" s="88">
        <f t="shared" si="3"/>
        <v>2.3001</v>
      </c>
      <c r="H70" s="89">
        <v>464</v>
      </c>
      <c r="I70" s="90" t="s">
        <v>64</v>
      </c>
      <c r="J70" s="74">
        <f t="shared" si="4"/>
        <v>4.6400000000000004E-2</v>
      </c>
      <c r="K70" s="89">
        <v>153</v>
      </c>
      <c r="L70" s="90" t="s">
        <v>64</v>
      </c>
      <c r="M70" s="74">
        <f t="shared" si="0"/>
        <v>1.5299999999999999E-2</v>
      </c>
      <c r="N70" s="89">
        <v>111</v>
      </c>
      <c r="O70" s="90" t="s">
        <v>64</v>
      </c>
      <c r="P70" s="74">
        <f t="shared" si="1"/>
        <v>1.11E-2</v>
      </c>
    </row>
    <row r="71" spans="2:16">
      <c r="B71" s="89">
        <v>18</v>
      </c>
      <c r="C71" s="90" t="s">
        <v>63</v>
      </c>
      <c r="D71" s="118">
        <f t="shared" si="5"/>
        <v>8.9999999999999998E-4</v>
      </c>
      <c r="E71" s="91">
        <v>0.66690000000000005</v>
      </c>
      <c r="F71" s="92">
        <v>1.631</v>
      </c>
      <c r="G71" s="88">
        <f t="shared" si="3"/>
        <v>2.2979000000000003</v>
      </c>
      <c r="H71" s="89">
        <v>490</v>
      </c>
      <c r="I71" s="90" t="s">
        <v>64</v>
      </c>
      <c r="J71" s="74">
        <f t="shared" si="4"/>
        <v>4.9000000000000002E-2</v>
      </c>
      <c r="K71" s="89">
        <v>160</v>
      </c>
      <c r="L71" s="90" t="s">
        <v>64</v>
      </c>
      <c r="M71" s="74">
        <f t="shared" si="0"/>
        <v>1.6E-2</v>
      </c>
      <c r="N71" s="89">
        <v>116</v>
      </c>
      <c r="O71" s="90" t="s">
        <v>64</v>
      </c>
      <c r="P71" s="74">
        <f t="shared" si="1"/>
        <v>1.1600000000000001E-2</v>
      </c>
    </row>
    <row r="72" spans="2:16">
      <c r="B72" s="89">
        <v>20</v>
      </c>
      <c r="C72" s="90" t="s">
        <v>63</v>
      </c>
      <c r="D72" s="118">
        <f t="shared" si="5"/>
        <v>1E-3</v>
      </c>
      <c r="E72" s="91">
        <v>0.70299999999999996</v>
      </c>
      <c r="F72" s="92">
        <v>1.591</v>
      </c>
      <c r="G72" s="88">
        <f t="shared" si="3"/>
        <v>2.294</v>
      </c>
      <c r="H72" s="89">
        <v>543</v>
      </c>
      <c r="I72" s="90" t="s">
        <v>64</v>
      </c>
      <c r="J72" s="74">
        <f t="shared" si="4"/>
        <v>5.4300000000000001E-2</v>
      </c>
      <c r="K72" s="89">
        <v>174</v>
      </c>
      <c r="L72" s="90" t="s">
        <v>64</v>
      </c>
      <c r="M72" s="74">
        <f t="shared" si="0"/>
        <v>1.7399999999999999E-2</v>
      </c>
      <c r="N72" s="89">
        <v>127</v>
      </c>
      <c r="O72" s="90" t="s">
        <v>64</v>
      </c>
      <c r="P72" s="74">
        <f t="shared" si="1"/>
        <v>1.2699999999999999E-2</v>
      </c>
    </row>
    <row r="73" spans="2:16">
      <c r="B73" s="89">
        <v>22.5</v>
      </c>
      <c r="C73" s="90" t="s">
        <v>63</v>
      </c>
      <c r="D73" s="118">
        <f t="shared" si="5"/>
        <v>1.1249999999999999E-3</v>
      </c>
      <c r="E73" s="91">
        <v>0.74570000000000003</v>
      </c>
      <c r="F73" s="92">
        <v>1.5429999999999999</v>
      </c>
      <c r="G73" s="88">
        <f t="shared" si="3"/>
        <v>2.2887</v>
      </c>
      <c r="H73" s="89">
        <v>609</v>
      </c>
      <c r="I73" s="90" t="s">
        <v>64</v>
      </c>
      <c r="J73" s="74">
        <f t="shared" si="4"/>
        <v>6.0899999999999996E-2</v>
      </c>
      <c r="K73" s="89">
        <v>192</v>
      </c>
      <c r="L73" s="90" t="s">
        <v>64</v>
      </c>
      <c r="M73" s="74">
        <f t="shared" si="0"/>
        <v>1.9200000000000002E-2</v>
      </c>
      <c r="N73" s="89">
        <v>140</v>
      </c>
      <c r="O73" s="90" t="s">
        <v>64</v>
      </c>
      <c r="P73" s="74">
        <f t="shared" si="1"/>
        <v>1.4000000000000002E-2</v>
      </c>
    </row>
    <row r="74" spans="2:16">
      <c r="B74" s="89">
        <v>25</v>
      </c>
      <c r="C74" s="90" t="s">
        <v>63</v>
      </c>
      <c r="D74" s="118">
        <f t="shared" si="5"/>
        <v>1.25E-3</v>
      </c>
      <c r="E74" s="91">
        <v>0.78600000000000003</v>
      </c>
      <c r="F74" s="92">
        <v>1.498</v>
      </c>
      <c r="G74" s="88">
        <f t="shared" si="3"/>
        <v>2.2839999999999998</v>
      </c>
      <c r="H74" s="89">
        <v>676</v>
      </c>
      <c r="I74" s="90" t="s">
        <v>64</v>
      </c>
      <c r="J74" s="74">
        <f t="shared" si="4"/>
        <v>6.7600000000000007E-2</v>
      </c>
      <c r="K74" s="89">
        <v>209</v>
      </c>
      <c r="L74" s="90" t="s">
        <v>64</v>
      </c>
      <c r="M74" s="74">
        <f t="shared" si="0"/>
        <v>2.0899999999999998E-2</v>
      </c>
      <c r="N74" s="89">
        <v>153</v>
      </c>
      <c r="O74" s="90" t="s">
        <v>64</v>
      </c>
      <c r="P74" s="74">
        <f t="shared" si="1"/>
        <v>1.5299999999999999E-2</v>
      </c>
    </row>
    <row r="75" spans="2:16">
      <c r="B75" s="89">
        <v>27.5</v>
      </c>
      <c r="C75" s="90" t="s">
        <v>63</v>
      </c>
      <c r="D75" s="118">
        <f t="shared" si="5"/>
        <v>1.3749999999999999E-3</v>
      </c>
      <c r="E75" s="91">
        <v>0.82440000000000002</v>
      </c>
      <c r="F75" s="92">
        <v>1.456</v>
      </c>
      <c r="G75" s="88">
        <f t="shared" si="3"/>
        <v>2.2804000000000002</v>
      </c>
      <c r="H75" s="89">
        <v>744</v>
      </c>
      <c r="I75" s="90" t="s">
        <v>64</v>
      </c>
      <c r="J75" s="74">
        <f t="shared" si="4"/>
        <v>7.4399999999999994E-2</v>
      </c>
      <c r="K75" s="89">
        <v>226</v>
      </c>
      <c r="L75" s="90" t="s">
        <v>64</v>
      </c>
      <c r="M75" s="74">
        <f t="shared" si="0"/>
        <v>2.2600000000000002E-2</v>
      </c>
      <c r="N75" s="89">
        <v>166</v>
      </c>
      <c r="O75" s="90" t="s">
        <v>64</v>
      </c>
      <c r="P75" s="74">
        <f t="shared" si="1"/>
        <v>1.66E-2</v>
      </c>
    </row>
    <row r="76" spans="2:16">
      <c r="B76" s="89">
        <v>30</v>
      </c>
      <c r="C76" s="90" t="s">
        <v>63</v>
      </c>
      <c r="D76" s="118">
        <f t="shared" si="5"/>
        <v>1.5E-3</v>
      </c>
      <c r="E76" s="91">
        <v>0.86099999999999999</v>
      </c>
      <c r="F76" s="92">
        <v>1.4159999999999999</v>
      </c>
      <c r="G76" s="88">
        <f t="shared" si="3"/>
        <v>2.2770000000000001</v>
      </c>
      <c r="H76" s="89">
        <v>812</v>
      </c>
      <c r="I76" s="90" t="s">
        <v>64</v>
      </c>
      <c r="J76" s="74">
        <f t="shared" si="4"/>
        <v>8.1200000000000008E-2</v>
      </c>
      <c r="K76" s="89">
        <v>242</v>
      </c>
      <c r="L76" s="90" t="s">
        <v>64</v>
      </c>
      <c r="M76" s="74">
        <f t="shared" si="0"/>
        <v>2.4199999999999999E-2</v>
      </c>
      <c r="N76" s="89">
        <v>179</v>
      </c>
      <c r="O76" s="90" t="s">
        <v>64</v>
      </c>
      <c r="P76" s="74">
        <f t="shared" si="1"/>
        <v>1.7899999999999999E-2</v>
      </c>
    </row>
    <row r="77" spans="2:16">
      <c r="B77" s="89">
        <v>32.5</v>
      </c>
      <c r="C77" s="90" t="s">
        <v>63</v>
      </c>
      <c r="D77" s="118">
        <f t="shared" si="5"/>
        <v>1.6250000000000001E-3</v>
      </c>
      <c r="E77" s="91">
        <v>0.8962</v>
      </c>
      <c r="F77" s="92">
        <v>1.3779999999999999</v>
      </c>
      <c r="G77" s="88">
        <f t="shared" si="3"/>
        <v>2.2742</v>
      </c>
      <c r="H77" s="89">
        <v>880</v>
      </c>
      <c r="I77" s="90" t="s">
        <v>64</v>
      </c>
      <c r="J77" s="74">
        <f t="shared" si="4"/>
        <v>8.7999999999999995E-2</v>
      </c>
      <c r="K77" s="89">
        <v>259</v>
      </c>
      <c r="L77" s="90" t="s">
        <v>64</v>
      </c>
      <c r="M77" s="74">
        <f t="shared" si="0"/>
        <v>2.5899999999999999E-2</v>
      </c>
      <c r="N77" s="89">
        <v>192</v>
      </c>
      <c r="O77" s="90" t="s">
        <v>64</v>
      </c>
      <c r="P77" s="74">
        <f t="shared" si="1"/>
        <v>1.9200000000000002E-2</v>
      </c>
    </row>
    <row r="78" spans="2:16">
      <c r="B78" s="89">
        <v>35</v>
      </c>
      <c r="C78" s="90" t="s">
        <v>63</v>
      </c>
      <c r="D78" s="118">
        <f t="shared" si="5"/>
        <v>1.7500000000000003E-3</v>
      </c>
      <c r="E78" s="91">
        <v>0.93</v>
      </c>
      <c r="F78" s="92">
        <v>1.343</v>
      </c>
      <c r="G78" s="88">
        <f t="shared" si="3"/>
        <v>2.2730000000000001</v>
      </c>
      <c r="H78" s="89">
        <v>949</v>
      </c>
      <c r="I78" s="90" t="s">
        <v>64</v>
      </c>
      <c r="J78" s="74">
        <f t="shared" si="4"/>
        <v>9.4899999999999998E-2</v>
      </c>
      <c r="K78" s="89">
        <v>275</v>
      </c>
      <c r="L78" s="90" t="s">
        <v>64</v>
      </c>
      <c r="M78" s="74">
        <f t="shared" si="0"/>
        <v>2.7500000000000004E-2</v>
      </c>
      <c r="N78" s="89">
        <v>205</v>
      </c>
      <c r="O78" s="90" t="s">
        <v>64</v>
      </c>
      <c r="P78" s="74">
        <f t="shared" si="1"/>
        <v>2.0499999999999997E-2</v>
      </c>
    </row>
    <row r="79" spans="2:16">
      <c r="B79" s="89">
        <v>37.5</v>
      </c>
      <c r="C79" s="90" t="s">
        <v>63</v>
      </c>
      <c r="D79" s="118">
        <f t="shared" si="5"/>
        <v>1.8749999999999999E-3</v>
      </c>
      <c r="E79" s="91">
        <v>0.9627</v>
      </c>
      <c r="F79" s="92">
        <v>1.3089999999999999</v>
      </c>
      <c r="G79" s="88">
        <f t="shared" si="3"/>
        <v>2.2717000000000001</v>
      </c>
      <c r="H79" s="89">
        <v>1017</v>
      </c>
      <c r="I79" s="90" t="s">
        <v>64</v>
      </c>
      <c r="J79" s="74">
        <f t="shared" si="4"/>
        <v>0.10169999999999998</v>
      </c>
      <c r="K79" s="89">
        <v>290</v>
      </c>
      <c r="L79" s="90" t="s">
        <v>64</v>
      </c>
      <c r="M79" s="74">
        <f t="shared" si="0"/>
        <v>2.8999999999999998E-2</v>
      </c>
      <c r="N79" s="89">
        <v>218</v>
      </c>
      <c r="O79" s="90" t="s">
        <v>64</v>
      </c>
      <c r="P79" s="74">
        <f t="shared" si="1"/>
        <v>2.18E-2</v>
      </c>
    </row>
    <row r="80" spans="2:16">
      <c r="B80" s="89">
        <v>40</v>
      </c>
      <c r="C80" s="90" t="s">
        <v>63</v>
      </c>
      <c r="D80" s="118">
        <f t="shared" si="5"/>
        <v>2E-3</v>
      </c>
      <c r="E80" s="91">
        <v>0.99419999999999997</v>
      </c>
      <c r="F80" s="92">
        <v>1.278</v>
      </c>
      <c r="G80" s="88">
        <f t="shared" si="3"/>
        <v>2.2721999999999998</v>
      </c>
      <c r="H80" s="89">
        <v>1086</v>
      </c>
      <c r="I80" s="90" t="s">
        <v>64</v>
      </c>
      <c r="J80" s="74">
        <f t="shared" si="4"/>
        <v>0.1086</v>
      </c>
      <c r="K80" s="89">
        <v>305</v>
      </c>
      <c r="L80" s="90" t="s">
        <v>64</v>
      </c>
      <c r="M80" s="74">
        <f t="shared" si="0"/>
        <v>3.0499999999999999E-2</v>
      </c>
      <c r="N80" s="89">
        <v>231</v>
      </c>
      <c r="O80" s="90" t="s">
        <v>64</v>
      </c>
      <c r="P80" s="74">
        <f t="shared" si="1"/>
        <v>2.3100000000000002E-2</v>
      </c>
    </row>
    <row r="81" spans="2:16">
      <c r="B81" s="89">
        <v>45</v>
      </c>
      <c r="C81" s="90" t="s">
        <v>63</v>
      </c>
      <c r="D81" s="118">
        <f t="shared" si="5"/>
        <v>2.2499999999999998E-3</v>
      </c>
      <c r="E81" s="91">
        <v>1.1240000000000001</v>
      </c>
      <c r="F81" s="92">
        <v>1.22</v>
      </c>
      <c r="G81" s="88">
        <f t="shared" si="3"/>
        <v>2.3440000000000003</v>
      </c>
      <c r="H81" s="89">
        <v>1223</v>
      </c>
      <c r="I81" s="90" t="s">
        <v>64</v>
      </c>
      <c r="J81" s="74">
        <f t="shared" si="4"/>
        <v>0.12230000000000001</v>
      </c>
      <c r="K81" s="89">
        <v>335</v>
      </c>
      <c r="L81" s="90" t="s">
        <v>64</v>
      </c>
      <c r="M81" s="74">
        <f t="shared" si="0"/>
        <v>3.3500000000000002E-2</v>
      </c>
      <c r="N81" s="89">
        <v>256</v>
      </c>
      <c r="O81" s="90" t="s">
        <v>64</v>
      </c>
      <c r="P81" s="74">
        <f t="shared" si="1"/>
        <v>2.5600000000000001E-2</v>
      </c>
    </row>
    <row r="82" spans="2:16">
      <c r="B82" s="89">
        <v>50</v>
      </c>
      <c r="C82" s="90" t="s">
        <v>63</v>
      </c>
      <c r="D82" s="118">
        <f t="shared" si="5"/>
        <v>2.5000000000000001E-3</v>
      </c>
      <c r="E82" s="91">
        <v>1.2230000000000001</v>
      </c>
      <c r="F82" s="92">
        <v>1.167</v>
      </c>
      <c r="G82" s="88">
        <f t="shared" si="3"/>
        <v>2.39</v>
      </c>
      <c r="H82" s="89">
        <v>1357</v>
      </c>
      <c r="I82" s="90" t="s">
        <v>64</v>
      </c>
      <c r="J82" s="74">
        <f t="shared" si="4"/>
        <v>0.13569999999999999</v>
      </c>
      <c r="K82" s="89">
        <v>362</v>
      </c>
      <c r="L82" s="90" t="s">
        <v>64</v>
      </c>
      <c r="M82" s="74">
        <f t="shared" si="0"/>
        <v>3.6199999999999996E-2</v>
      </c>
      <c r="N82" s="89">
        <v>281</v>
      </c>
      <c r="O82" s="90" t="s">
        <v>64</v>
      </c>
      <c r="P82" s="74">
        <f t="shared" si="1"/>
        <v>2.8100000000000003E-2</v>
      </c>
    </row>
    <row r="83" spans="2:16">
      <c r="B83" s="89">
        <v>55</v>
      </c>
      <c r="C83" s="90" t="s">
        <v>63</v>
      </c>
      <c r="D83" s="118">
        <f t="shared" si="5"/>
        <v>2.7499999999999998E-3</v>
      </c>
      <c r="E83" s="91">
        <v>1.3029999999999999</v>
      </c>
      <c r="F83" s="92">
        <v>1.1200000000000001</v>
      </c>
      <c r="G83" s="88">
        <f t="shared" si="3"/>
        <v>2.423</v>
      </c>
      <c r="H83" s="89">
        <v>1489</v>
      </c>
      <c r="I83" s="90" t="s">
        <v>64</v>
      </c>
      <c r="J83" s="74">
        <f t="shared" si="4"/>
        <v>0.1489</v>
      </c>
      <c r="K83" s="89">
        <v>387</v>
      </c>
      <c r="L83" s="90" t="s">
        <v>64</v>
      </c>
      <c r="M83" s="74">
        <f t="shared" si="0"/>
        <v>3.8699999999999998E-2</v>
      </c>
      <c r="N83" s="89">
        <v>305</v>
      </c>
      <c r="O83" s="90" t="s">
        <v>64</v>
      </c>
      <c r="P83" s="74">
        <f t="shared" si="1"/>
        <v>3.0499999999999999E-2</v>
      </c>
    </row>
    <row r="84" spans="2:16">
      <c r="B84" s="89">
        <v>60</v>
      </c>
      <c r="C84" s="90" t="s">
        <v>63</v>
      </c>
      <c r="D84" s="118">
        <f t="shared" si="5"/>
        <v>3.0000000000000001E-3</v>
      </c>
      <c r="E84" s="91">
        <v>1.3680000000000001</v>
      </c>
      <c r="F84" s="92">
        <v>1.077</v>
      </c>
      <c r="G84" s="88">
        <f t="shared" si="3"/>
        <v>2.4450000000000003</v>
      </c>
      <c r="H84" s="89">
        <v>1620</v>
      </c>
      <c r="I84" s="90" t="s">
        <v>64</v>
      </c>
      <c r="J84" s="74">
        <f t="shared" si="4"/>
        <v>0.16200000000000001</v>
      </c>
      <c r="K84" s="89">
        <v>411</v>
      </c>
      <c r="L84" s="90" t="s">
        <v>64</v>
      </c>
      <c r="M84" s="74">
        <f t="shared" ref="M84:M147" si="6">K84/1000/10</f>
        <v>4.1099999999999998E-2</v>
      </c>
      <c r="N84" s="89">
        <v>328</v>
      </c>
      <c r="O84" s="90" t="s">
        <v>64</v>
      </c>
      <c r="P84" s="74">
        <f t="shared" ref="P84:P147" si="7">N84/1000/10</f>
        <v>3.2800000000000003E-2</v>
      </c>
    </row>
    <row r="85" spans="2:16">
      <c r="B85" s="89">
        <v>65</v>
      </c>
      <c r="C85" s="90" t="s">
        <v>63</v>
      </c>
      <c r="D85" s="118">
        <f t="shared" si="5"/>
        <v>3.2500000000000003E-3</v>
      </c>
      <c r="E85" s="91">
        <v>1.423</v>
      </c>
      <c r="F85" s="92">
        <v>1.038</v>
      </c>
      <c r="G85" s="88">
        <f t="shared" ref="G85:G148" si="8">E85+F85</f>
        <v>2.4610000000000003</v>
      </c>
      <c r="H85" s="89">
        <v>1751</v>
      </c>
      <c r="I85" s="90" t="s">
        <v>64</v>
      </c>
      <c r="J85" s="74">
        <f t="shared" ref="J85:J106" si="9">H85/1000/10</f>
        <v>0.17509999999999998</v>
      </c>
      <c r="K85" s="89">
        <v>435</v>
      </c>
      <c r="L85" s="90" t="s">
        <v>64</v>
      </c>
      <c r="M85" s="74">
        <f t="shared" si="6"/>
        <v>4.3499999999999997E-2</v>
      </c>
      <c r="N85" s="89">
        <v>351</v>
      </c>
      <c r="O85" s="90" t="s">
        <v>64</v>
      </c>
      <c r="P85" s="74">
        <f t="shared" si="7"/>
        <v>3.5099999999999999E-2</v>
      </c>
    </row>
    <row r="86" spans="2:16">
      <c r="B86" s="89">
        <v>70</v>
      </c>
      <c r="C86" s="90" t="s">
        <v>63</v>
      </c>
      <c r="D86" s="118">
        <f t="shared" si="5"/>
        <v>3.5000000000000005E-3</v>
      </c>
      <c r="E86" s="91">
        <v>1.47</v>
      </c>
      <c r="F86" s="92">
        <v>1.002</v>
      </c>
      <c r="G86" s="88">
        <f t="shared" si="8"/>
        <v>2.472</v>
      </c>
      <c r="H86" s="89">
        <v>1882</v>
      </c>
      <c r="I86" s="90" t="s">
        <v>64</v>
      </c>
      <c r="J86" s="74">
        <f t="shared" si="9"/>
        <v>0.18819999999999998</v>
      </c>
      <c r="K86" s="89">
        <v>457</v>
      </c>
      <c r="L86" s="90" t="s">
        <v>64</v>
      </c>
      <c r="M86" s="74">
        <f t="shared" si="6"/>
        <v>4.5700000000000005E-2</v>
      </c>
      <c r="N86" s="89">
        <v>374</v>
      </c>
      <c r="O86" s="90" t="s">
        <v>64</v>
      </c>
      <c r="P86" s="74">
        <f t="shared" si="7"/>
        <v>3.7400000000000003E-2</v>
      </c>
    </row>
    <row r="87" spans="2:16">
      <c r="B87" s="89">
        <v>80</v>
      </c>
      <c r="C87" s="90" t="s">
        <v>63</v>
      </c>
      <c r="D87" s="118">
        <f t="shared" si="5"/>
        <v>4.0000000000000001E-3</v>
      </c>
      <c r="E87" s="91">
        <v>1.548</v>
      </c>
      <c r="F87" s="92">
        <v>0.93840000000000001</v>
      </c>
      <c r="G87" s="88">
        <f t="shared" si="8"/>
        <v>2.4864000000000002</v>
      </c>
      <c r="H87" s="89">
        <v>2144</v>
      </c>
      <c r="I87" s="90" t="s">
        <v>64</v>
      </c>
      <c r="J87" s="74">
        <f t="shared" si="9"/>
        <v>0.21440000000000001</v>
      </c>
      <c r="K87" s="89">
        <v>501</v>
      </c>
      <c r="L87" s="90" t="s">
        <v>64</v>
      </c>
      <c r="M87" s="74">
        <f t="shared" si="6"/>
        <v>5.0099999999999999E-2</v>
      </c>
      <c r="N87" s="89">
        <v>417</v>
      </c>
      <c r="O87" s="90" t="s">
        <v>64</v>
      </c>
      <c r="P87" s="74">
        <f t="shared" si="7"/>
        <v>4.1700000000000001E-2</v>
      </c>
    </row>
    <row r="88" spans="2:16">
      <c r="B88" s="89">
        <v>90</v>
      </c>
      <c r="C88" s="90" t="s">
        <v>63</v>
      </c>
      <c r="D88" s="118">
        <f t="shared" si="5"/>
        <v>4.4999999999999997E-3</v>
      </c>
      <c r="E88" s="91">
        <v>1.613</v>
      </c>
      <c r="F88" s="92">
        <v>0.88349999999999995</v>
      </c>
      <c r="G88" s="88">
        <f t="shared" si="8"/>
        <v>2.4965000000000002</v>
      </c>
      <c r="H88" s="89">
        <v>2406</v>
      </c>
      <c r="I88" s="90" t="s">
        <v>64</v>
      </c>
      <c r="J88" s="74">
        <f t="shared" si="9"/>
        <v>0.24060000000000001</v>
      </c>
      <c r="K88" s="89">
        <v>542</v>
      </c>
      <c r="L88" s="90" t="s">
        <v>64</v>
      </c>
      <c r="M88" s="74">
        <f t="shared" si="6"/>
        <v>5.4200000000000005E-2</v>
      </c>
      <c r="N88" s="89">
        <v>459</v>
      </c>
      <c r="O88" s="90" t="s">
        <v>64</v>
      </c>
      <c r="P88" s="74">
        <f t="shared" si="7"/>
        <v>4.5900000000000003E-2</v>
      </c>
    </row>
    <row r="89" spans="2:16">
      <c r="B89" s="89">
        <v>100</v>
      </c>
      <c r="C89" s="90" t="s">
        <v>63</v>
      </c>
      <c r="D89" s="118">
        <f t="shared" si="5"/>
        <v>5.0000000000000001E-3</v>
      </c>
      <c r="E89" s="91">
        <v>1.67</v>
      </c>
      <c r="F89" s="92">
        <v>0.83560000000000001</v>
      </c>
      <c r="G89" s="88">
        <f t="shared" si="8"/>
        <v>2.5055999999999998</v>
      </c>
      <c r="H89" s="89">
        <v>2668</v>
      </c>
      <c r="I89" s="90" t="s">
        <v>64</v>
      </c>
      <c r="J89" s="74">
        <f t="shared" si="9"/>
        <v>0.26680000000000004</v>
      </c>
      <c r="K89" s="89">
        <v>581</v>
      </c>
      <c r="L89" s="90" t="s">
        <v>64</v>
      </c>
      <c r="M89" s="74">
        <f t="shared" si="6"/>
        <v>5.8099999999999999E-2</v>
      </c>
      <c r="N89" s="89">
        <v>500</v>
      </c>
      <c r="O89" s="90" t="s">
        <v>64</v>
      </c>
      <c r="P89" s="74">
        <f t="shared" si="7"/>
        <v>0.05</v>
      </c>
    </row>
    <row r="90" spans="2:16">
      <c r="B90" s="89">
        <v>110</v>
      </c>
      <c r="C90" s="90" t="s">
        <v>63</v>
      </c>
      <c r="D90" s="118">
        <f t="shared" si="5"/>
        <v>5.4999999999999997E-3</v>
      </c>
      <c r="E90" s="91">
        <v>1.7230000000000001</v>
      </c>
      <c r="F90" s="92">
        <v>0.79339999999999999</v>
      </c>
      <c r="G90" s="88">
        <f t="shared" si="8"/>
        <v>2.5164</v>
      </c>
      <c r="H90" s="89">
        <v>2930</v>
      </c>
      <c r="I90" s="90" t="s">
        <v>64</v>
      </c>
      <c r="J90" s="74">
        <f t="shared" si="9"/>
        <v>0.29300000000000004</v>
      </c>
      <c r="K90" s="89">
        <v>619</v>
      </c>
      <c r="L90" s="90" t="s">
        <v>64</v>
      </c>
      <c r="M90" s="74">
        <f t="shared" si="6"/>
        <v>6.1899999999999997E-2</v>
      </c>
      <c r="N90" s="89">
        <v>540</v>
      </c>
      <c r="O90" s="90" t="s">
        <v>64</v>
      </c>
      <c r="P90" s="74">
        <f t="shared" si="7"/>
        <v>5.4000000000000006E-2</v>
      </c>
    </row>
    <row r="91" spans="2:16">
      <c r="B91" s="89">
        <v>120</v>
      </c>
      <c r="C91" s="90" t="s">
        <v>63</v>
      </c>
      <c r="D91" s="118">
        <f t="shared" si="5"/>
        <v>6.0000000000000001E-3</v>
      </c>
      <c r="E91" s="91">
        <v>1.774</v>
      </c>
      <c r="F91" s="92">
        <v>0.75590000000000002</v>
      </c>
      <c r="G91" s="88">
        <f t="shared" si="8"/>
        <v>2.5299</v>
      </c>
      <c r="H91" s="89">
        <v>3193</v>
      </c>
      <c r="I91" s="90" t="s">
        <v>64</v>
      </c>
      <c r="J91" s="74">
        <f t="shared" si="9"/>
        <v>0.31930000000000003</v>
      </c>
      <c r="K91" s="89">
        <v>655</v>
      </c>
      <c r="L91" s="90" t="s">
        <v>64</v>
      </c>
      <c r="M91" s="74">
        <f t="shared" si="6"/>
        <v>6.5500000000000003E-2</v>
      </c>
      <c r="N91" s="89">
        <v>578</v>
      </c>
      <c r="O91" s="90" t="s">
        <v>64</v>
      </c>
      <c r="P91" s="74">
        <f t="shared" si="7"/>
        <v>5.7799999999999997E-2</v>
      </c>
    </row>
    <row r="92" spans="2:16">
      <c r="B92" s="89">
        <v>130</v>
      </c>
      <c r="C92" s="90" t="s">
        <v>63</v>
      </c>
      <c r="D92" s="118">
        <f t="shared" si="5"/>
        <v>6.5000000000000006E-3</v>
      </c>
      <c r="E92" s="91">
        <v>1.823</v>
      </c>
      <c r="F92" s="92">
        <v>0.72230000000000005</v>
      </c>
      <c r="G92" s="88">
        <f t="shared" si="8"/>
        <v>2.5453000000000001</v>
      </c>
      <c r="H92" s="89">
        <v>3455</v>
      </c>
      <c r="I92" s="90" t="s">
        <v>64</v>
      </c>
      <c r="J92" s="74">
        <f t="shared" si="9"/>
        <v>0.34550000000000003</v>
      </c>
      <c r="K92" s="89">
        <v>689</v>
      </c>
      <c r="L92" s="90" t="s">
        <v>64</v>
      </c>
      <c r="M92" s="74">
        <f t="shared" si="6"/>
        <v>6.8899999999999989E-2</v>
      </c>
      <c r="N92" s="89">
        <v>616</v>
      </c>
      <c r="O92" s="90" t="s">
        <v>64</v>
      </c>
      <c r="P92" s="74">
        <f t="shared" si="7"/>
        <v>6.1600000000000002E-2</v>
      </c>
    </row>
    <row r="93" spans="2:16">
      <c r="B93" s="89">
        <v>140</v>
      </c>
      <c r="C93" s="90" t="s">
        <v>63</v>
      </c>
      <c r="D93" s="118">
        <f t="shared" si="5"/>
        <v>7.000000000000001E-3</v>
      </c>
      <c r="E93" s="91">
        <v>1.873</v>
      </c>
      <c r="F93" s="92">
        <v>0.69210000000000005</v>
      </c>
      <c r="G93" s="88">
        <f t="shared" si="8"/>
        <v>2.5651000000000002</v>
      </c>
      <c r="H93" s="89">
        <v>3716</v>
      </c>
      <c r="I93" s="90" t="s">
        <v>64</v>
      </c>
      <c r="J93" s="74">
        <f t="shared" si="9"/>
        <v>0.37160000000000004</v>
      </c>
      <c r="K93" s="89">
        <v>722</v>
      </c>
      <c r="L93" s="90" t="s">
        <v>64</v>
      </c>
      <c r="M93" s="74">
        <f t="shared" si="6"/>
        <v>7.22E-2</v>
      </c>
      <c r="N93" s="89">
        <v>653</v>
      </c>
      <c r="O93" s="90" t="s">
        <v>64</v>
      </c>
      <c r="P93" s="74">
        <f t="shared" si="7"/>
        <v>6.5299999999999997E-2</v>
      </c>
    </row>
    <row r="94" spans="2:16">
      <c r="B94" s="89">
        <v>150</v>
      </c>
      <c r="C94" s="90" t="s">
        <v>63</v>
      </c>
      <c r="D94" s="118">
        <f t="shared" si="5"/>
        <v>7.4999999999999997E-3</v>
      </c>
      <c r="E94" s="91">
        <v>1.9219999999999999</v>
      </c>
      <c r="F94" s="92">
        <v>0.66459999999999997</v>
      </c>
      <c r="G94" s="88">
        <f t="shared" si="8"/>
        <v>2.5865999999999998</v>
      </c>
      <c r="H94" s="89">
        <v>3975</v>
      </c>
      <c r="I94" s="90" t="s">
        <v>64</v>
      </c>
      <c r="J94" s="74">
        <f t="shared" si="9"/>
        <v>0.39750000000000002</v>
      </c>
      <c r="K94" s="89">
        <v>753</v>
      </c>
      <c r="L94" s="90" t="s">
        <v>64</v>
      </c>
      <c r="M94" s="74">
        <f t="shared" si="6"/>
        <v>7.5300000000000006E-2</v>
      </c>
      <c r="N94" s="89">
        <v>689</v>
      </c>
      <c r="O94" s="90" t="s">
        <v>64</v>
      </c>
      <c r="P94" s="74">
        <f t="shared" si="7"/>
        <v>6.8899999999999989E-2</v>
      </c>
    </row>
    <row r="95" spans="2:16">
      <c r="B95" s="89">
        <v>160</v>
      </c>
      <c r="C95" s="90" t="s">
        <v>63</v>
      </c>
      <c r="D95" s="118">
        <f t="shared" si="5"/>
        <v>8.0000000000000002E-3</v>
      </c>
      <c r="E95" s="91">
        <v>1.9710000000000001</v>
      </c>
      <c r="F95" s="92">
        <v>0.63959999999999995</v>
      </c>
      <c r="G95" s="88">
        <f t="shared" si="8"/>
        <v>2.6105999999999998</v>
      </c>
      <c r="H95" s="89">
        <v>4233</v>
      </c>
      <c r="I95" s="90" t="s">
        <v>64</v>
      </c>
      <c r="J95" s="74">
        <f t="shared" si="9"/>
        <v>0.42329999999999995</v>
      </c>
      <c r="K95" s="89">
        <v>783</v>
      </c>
      <c r="L95" s="90" t="s">
        <v>64</v>
      </c>
      <c r="M95" s="74">
        <f t="shared" si="6"/>
        <v>7.8300000000000008E-2</v>
      </c>
      <c r="N95" s="89">
        <v>724</v>
      </c>
      <c r="O95" s="90" t="s">
        <v>64</v>
      </c>
      <c r="P95" s="74">
        <f t="shared" si="7"/>
        <v>7.2399999999999992E-2</v>
      </c>
    </row>
    <row r="96" spans="2:16">
      <c r="B96" s="89">
        <v>170</v>
      </c>
      <c r="C96" s="90" t="s">
        <v>63</v>
      </c>
      <c r="D96" s="118">
        <f t="shared" si="5"/>
        <v>8.5000000000000006E-3</v>
      </c>
      <c r="E96" s="91">
        <v>2.0209999999999999</v>
      </c>
      <c r="F96" s="92">
        <v>0.61660000000000004</v>
      </c>
      <c r="G96" s="88">
        <f t="shared" si="8"/>
        <v>2.6375999999999999</v>
      </c>
      <c r="H96" s="89">
        <v>4489</v>
      </c>
      <c r="I96" s="90" t="s">
        <v>64</v>
      </c>
      <c r="J96" s="74">
        <f t="shared" si="9"/>
        <v>0.44889999999999997</v>
      </c>
      <c r="K96" s="89">
        <v>812</v>
      </c>
      <c r="L96" s="90" t="s">
        <v>64</v>
      </c>
      <c r="M96" s="74">
        <f t="shared" si="6"/>
        <v>8.1200000000000008E-2</v>
      </c>
      <c r="N96" s="89">
        <v>758</v>
      </c>
      <c r="O96" s="90" t="s">
        <v>64</v>
      </c>
      <c r="P96" s="74">
        <f t="shared" si="7"/>
        <v>7.5800000000000006E-2</v>
      </c>
    </row>
    <row r="97" spans="2:16">
      <c r="B97" s="89">
        <v>180</v>
      </c>
      <c r="C97" s="90" t="s">
        <v>63</v>
      </c>
      <c r="D97" s="118">
        <f t="shared" si="5"/>
        <v>8.9999999999999993E-3</v>
      </c>
      <c r="E97" s="91">
        <v>2.0710000000000002</v>
      </c>
      <c r="F97" s="92">
        <v>0.59550000000000003</v>
      </c>
      <c r="G97" s="88">
        <f t="shared" si="8"/>
        <v>2.6665000000000001</v>
      </c>
      <c r="H97" s="89">
        <v>4743</v>
      </c>
      <c r="I97" s="90" t="s">
        <v>64</v>
      </c>
      <c r="J97" s="74">
        <f t="shared" si="9"/>
        <v>0.47430000000000005</v>
      </c>
      <c r="K97" s="89">
        <v>840</v>
      </c>
      <c r="L97" s="90" t="s">
        <v>64</v>
      </c>
      <c r="M97" s="74">
        <f t="shared" si="6"/>
        <v>8.3999999999999991E-2</v>
      </c>
      <c r="N97" s="89">
        <v>791</v>
      </c>
      <c r="O97" s="90" t="s">
        <v>64</v>
      </c>
      <c r="P97" s="74">
        <f t="shared" si="7"/>
        <v>7.9100000000000004E-2</v>
      </c>
    </row>
    <row r="98" spans="2:16">
      <c r="B98" s="89">
        <v>200</v>
      </c>
      <c r="C98" s="90" t="s">
        <v>63</v>
      </c>
      <c r="D98" s="118">
        <f t="shared" si="5"/>
        <v>0.01</v>
      </c>
      <c r="E98" s="91">
        <v>2.17</v>
      </c>
      <c r="F98" s="92">
        <v>0.55789999999999995</v>
      </c>
      <c r="G98" s="88">
        <f t="shared" si="8"/>
        <v>2.7279</v>
      </c>
      <c r="H98" s="89">
        <v>5244</v>
      </c>
      <c r="I98" s="90" t="s">
        <v>64</v>
      </c>
      <c r="J98" s="74">
        <f t="shared" si="9"/>
        <v>0.52439999999999998</v>
      </c>
      <c r="K98" s="89">
        <v>893</v>
      </c>
      <c r="L98" s="90" t="s">
        <v>64</v>
      </c>
      <c r="M98" s="74">
        <f t="shared" si="6"/>
        <v>8.9300000000000004E-2</v>
      </c>
      <c r="N98" s="89">
        <v>856</v>
      </c>
      <c r="O98" s="90" t="s">
        <v>64</v>
      </c>
      <c r="P98" s="74">
        <f t="shared" si="7"/>
        <v>8.5599999999999996E-2</v>
      </c>
    </row>
    <row r="99" spans="2:16">
      <c r="B99" s="89">
        <v>225</v>
      </c>
      <c r="C99" s="90" t="s">
        <v>63</v>
      </c>
      <c r="D99" s="118">
        <f t="shared" si="5"/>
        <v>1.125E-2</v>
      </c>
      <c r="E99" s="91">
        <v>2.2949999999999999</v>
      </c>
      <c r="F99" s="92">
        <v>0.51800000000000002</v>
      </c>
      <c r="G99" s="88">
        <f t="shared" si="8"/>
        <v>2.8129999999999997</v>
      </c>
      <c r="H99" s="89">
        <v>5856</v>
      </c>
      <c r="I99" s="90" t="s">
        <v>64</v>
      </c>
      <c r="J99" s="74">
        <f t="shared" si="9"/>
        <v>0.58560000000000001</v>
      </c>
      <c r="K99" s="89">
        <v>954</v>
      </c>
      <c r="L99" s="90" t="s">
        <v>64</v>
      </c>
      <c r="M99" s="74">
        <f t="shared" si="6"/>
        <v>9.5399999999999999E-2</v>
      </c>
      <c r="N99" s="89">
        <v>932</v>
      </c>
      <c r="O99" s="90" t="s">
        <v>64</v>
      </c>
      <c r="P99" s="74">
        <f t="shared" si="7"/>
        <v>9.3200000000000005E-2</v>
      </c>
    </row>
    <row r="100" spans="2:16">
      <c r="B100" s="89">
        <v>250</v>
      </c>
      <c r="C100" s="90" t="s">
        <v>63</v>
      </c>
      <c r="D100" s="118">
        <f t="shared" si="5"/>
        <v>1.2500000000000001E-2</v>
      </c>
      <c r="E100" s="91">
        <v>2.419</v>
      </c>
      <c r="F100" s="92">
        <v>0.48409999999999997</v>
      </c>
      <c r="G100" s="88">
        <f t="shared" si="8"/>
        <v>2.9031000000000002</v>
      </c>
      <c r="H100" s="89">
        <v>6451</v>
      </c>
      <c r="I100" s="90" t="s">
        <v>64</v>
      </c>
      <c r="J100" s="74">
        <f t="shared" si="9"/>
        <v>0.64510000000000001</v>
      </c>
      <c r="K100" s="89">
        <v>1009</v>
      </c>
      <c r="L100" s="90" t="s">
        <v>64</v>
      </c>
      <c r="M100" s="74">
        <f t="shared" si="6"/>
        <v>0.10089999999999999</v>
      </c>
      <c r="N100" s="89">
        <v>1003</v>
      </c>
      <c r="O100" s="90" t="s">
        <v>64</v>
      </c>
      <c r="P100" s="74">
        <f t="shared" si="7"/>
        <v>0.10029999999999999</v>
      </c>
    </row>
    <row r="101" spans="2:16">
      <c r="B101" s="89">
        <v>275</v>
      </c>
      <c r="C101" s="90" t="s">
        <v>63</v>
      </c>
      <c r="D101" s="118">
        <f t="shared" si="5"/>
        <v>1.3750000000000002E-2</v>
      </c>
      <c r="E101" s="91">
        <v>2.5419999999999998</v>
      </c>
      <c r="F101" s="92">
        <v>0.45479999999999998</v>
      </c>
      <c r="G101" s="88">
        <f t="shared" si="8"/>
        <v>2.9967999999999999</v>
      </c>
      <c r="H101" s="89">
        <v>7030</v>
      </c>
      <c r="I101" s="90" t="s">
        <v>64</v>
      </c>
      <c r="J101" s="74">
        <f t="shared" si="9"/>
        <v>0.70300000000000007</v>
      </c>
      <c r="K101" s="89">
        <v>1058</v>
      </c>
      <c r="L101" s="90" t="s">
        <v>64</v>
      </c>
      <c r="M101" s="74">
        <f t="shared" si="6"/>
        <v>0.10580000000000001</v>
      </c>
      <c r="N101" s="89">
        <v>1069</v>
      </c>
      <c r="O101" s="90" t="s">
        <v>64</v>
      </c>
      <c r="P101" s="74">
        <f t="shared" si="7"/>
        <v>0.1069</v>
      </c>
    </row>
    <row r="102" spans="2:16">
      <c r="B102" s="89">
        <v>300</v>
      </c>
      <c r="C102" s="90" t="s">
        <v>63</v>
      </c>
      <c r="D102" s="118">
        <f t="shared" ref="D102:D114" si="10">B102/1000/$C$5</f>
        <v>1.4999999999999999E-2</v>
      </c>
      <c r="E102" s="91">
        <v>2.665</v>
      </c>
      <c r="F102" s="92">
        <v>0.4294</v>
      </c>
      <c r="G102" s="88">
        <f t="shared" si="8"/>
        <v>3.0944000000000003</v>
      </c>
      <c r="H102" s="89">
        <v>7593</v>
      </c>
      <c r="I102" s="90" t="s">
        <v>64</v>
      </c>
      <c r="J102" s="74">
        <f t="shared" si="9"/>
        <v>0.75929999999999997</v>
      </c>
      <c r="K102" s="89">
        <v>1103</v>
      </c>
      <c r="L102" s="90" t="s">
        <v>64</v>
      </c>
      <c r="M102" s="74">
        <f t="shared" si="6"/>
        <v>0.1103</v>
      </c>
      <c r="N102" s="89">
        <v>1132</v>
      </c>
      <c r="O102" s="90" t="s">
        <v>64</v>
      </c>
      <c r="P102" s="74">
        <f t="shared" si="7"/>
        <v>0.1132</v>
      </c>
    </row>
    <row r="103" spans="2:16">
      <c r="B103" s="89">
        <v>325</v>
      </c>
      <c r="C103" s="90" t="s">
        <v>63</v>
      </c>
      <c r="D103" s="118">
        <f t="shared" si="10"/>
        <v>1.6250000000000001E-2</v>
      </c>
      <c r="E103" s="91">
        <v>2.7869999999999999</v>
      </c>
      <c r="F103" s="92">
        <v>0.40699999999999997</v>
      </c>
      <c r="G103" s="88">
        <f t="shared" si="8"/>
        <v>3.194</v>
      </c>
      <c r="H103" s="89">
        <v>8139</v>
      </c>
      <c r="I103" s="90" t="s">
        <v>64</v>
      </c>
      <c r="J103" s="74">
        <f t="shared" si="9"/>
        <v>0.81389999999999996</v>
      </c>
      <c r="K103" s="89">
        <v>1144</v>
      </c>
      <c r="L103" s="90" t="s">
        <v>64</v>
      </c>
      <c r="M103" s="74">
        <f t="shared" si="6"/>
        <v>0.11439999999999999</v>
      </c>
      <c r="N103" s="89">
        <v>1191</v>
      </c>
      <c r="O103" s="90" t="s">
        <v>64</v>
      </c>
      <c r="P103" s="74">
        <f t="shared" si="7"/>
        <v>0.11910000000000001</v>
      </c>
    </row>
    <row r="104" spans="2:16">
      <c r="B104" s="89">
        <v>350</v>
      </c>
      <c r="C104" s="90" t="s">
        <v>63</v>
      </c>
      <c r="D104" s="118">
        <f t="shared" si="10"/>
        <v>1.7499999999999998E-2</v>
      </c>
      <c r="E104" s="91">
        <v>2.9079999999999999</v>
      </c>
      <c r="F104" s="92">
        <v>0.3871</v>
      </c>
      <c r="G104" s="88">
        <f t="shared" si="8"/>
        <v>3.2950999999999997</v>
      </c>
      <c r="H104" s="89">
        <v>8670</v>
      </c>
      <c r="I104" s="90" t="s">
        <v>64</v>
      </c>
      <c r="J104" s="74">
        <f t="shared" si="9"/>
        <v>0.86699999999999999</v>
      </c>
      <c r="K104" s="89">
        <v>1182</v>
      </c>
      <c r="L104" s="90" t="s">
        <v>64</v>
      </c>
      <c r="M104" s="74">
        <f t="shared" si="6"/>
        <v>0.1182</v>
      </c>
      <c r="N104" s="89">
        <v>1246</v>
      </c>
      <c r="O104" s="90" t="s">
        <v>64</v>
      </c>
      <c r="P104" s="74">
        <f t="shared" si="7"/>
        <v>0.1246</v>
      </c>
    </row>
    <row r="105" spans="2:16">
      <c r="B105" s="89">
        <v>375</v>
      </c>
      <c r="C105" s="90" t="s">
        <v>63</v>
      </c>
      <c r="D105" s="118">
        <f t="shared" si="10"/>
        <v>1.8749999999999999E-2</v>
      </c>
      <c r="E105" s="91">
        <v>3.028</v>
      </c>
      <c r="F105" s="92">
        <v>0.36930000000000002</v>
      </c>
      <c r="G105" s="88">
        <f t="shared" si="8"/>
        <v>3.3973</v>
      </c>
      <c r="H105" s="89">
        <v>9185</v>
      </c>
      <c r="I105" s="90" t="s">
        <v>64</v>
      </c>
      <c r="J105" s="76">
        <f t="shared" si="9"/>
        <v>0.91850000000000009</v>
      </c>
      <c r="K105" s="89">
        <v>1216</v>
      </c>
      <c r="L105" s="90" t="s">
        <v>64</v>
      </c>
      <c r="M105" s="74">
        <f t="shared" si="6"/>
        <v>0.1216</v>
      </c>
      <c r="N105" s="89">
        <v>1298</v>
      </c>
      <c r="O105" s="90" t="s">
        <v>64</v>
      </c>
      <c r="P105" s="74">
        <f t="shared" si="7"/>
        <v>0.1298</v>
      </c>
    </row>
    <row r="106" spans="2:16">
      <c r="B106" s="89">
        <v>400</v>
      </c>
      <c r="C106" s="90" t="s">
        <v>63</v>
      </c>
      <c r="D106" s="118">
        <f t="shared" si="10"/>
        <v>0.02</v>
      </c>
      <c r="E106" s="91">
        <v>3.1480000000000001</v>
      </c>
      <c r="F106" s="92">
        <v>0.35320000000000001</v>
      </c>
      <c r="G106" s="88">
        <f t="shared" si="8"/>
        <v>3.5012000000000003</v>
      </c>
      <c r="H106" s="89">
        <v>9686</v>
      </c>
      <c r="I106" s="90" t="s">
        <v>64</v>
      </c>
      <c r="J106" s="76">
        <f t="shared" si="9"/>
        <v>0.96860000000000002</v>
      </c>
      <c r="K106" s="89">
        <v>1248</v>
      </c>
      <c r="L106" s="90" t="s">
        <v>64</v>
      </c>
      <c r="M106" s="74">
        <f t="shared" si="6"/>
        <v>0.12479999999999999</v>
      </c>
      <c r="N106" s="89">
        <v>1346</v>
      </c>
      <c r="O106" s="90" t="s">
        <v>64</v>
      </c>
      <c r="P106" s="74">
        <f t="shared" si="7"/>
        <v>0.1346</v>
      </c>
    </row>
    <row r="107" spans="2:16">
      <c r="B107" s="89">
        <v>450</v>
      </c>
      <c r="C107" s="90" t="s">
        <v>63</v>
      </c>
      <c r="D107" s="74">
        <f t="shared" si="10"/>
        <v>2.2499999999999999E-2</v>
      </c>
      <c r="E107" s="91">
        <v>3.3839999999999999</v>
      </c>
      <c r="F107" s="92">
        <v>0.32540000000000002</v>
      </c>
      <c r="G107" s="88">
        <f t="shared" si="8"/>
        <v>3.7094</v>
      </c>
      <c r="H107" s="89">
        <v>1.06</v>
      </c>
      <c r="I107" s="93" t="s">
        <v>66</v>
      </c>
      <c r="J107" s="76">
        <f t="shared" ref="J107" si="11">H107</f>
        <v>1.06</v>
      </c>
      <c r="K107" s="89">
        <v>1307</v>
      </c>
      <c r="L107" s="90" t="s">
        <v>64</v>
      </c>
      <c r="M107" s="74">
        <f t="shared" si="6"/>
        <v>0.13069999999999998</v>
      </c>
      <c r="N107" s="89">
        <v>1436</v>
      </c>
      <c r="O107" s="90" t="s">
        <v>64</v>
      </c>
      <c r="P107" s="74">
        <f t="shared" si="7"/>
        <v>0.14360000000000001</v>
      </c>
    </row>
    <row r="108" spans="2:16">
      <c r="B108" s="89">
        <v>500</v>
      </c>
      <c r="C108" s="90" t="s">
        <v>63</v>
      </c>
      <c r="D108" s="74">
        <f t="shared" si="10"/>
        <v>2.5000000000000001E-2</v>
      </c>
      <c r="E108" s="91">
        <v>3.6150000000000002</v>
      </c>
      <c r="F108" s="92">
        <v>0.30209999999999998</v>
      </c>
      <c r="G108" s="88">
        <f t="shared" si="8"/>
        <v>3.9171</v>
      </c>
      <c r="H108" s="89">
        <v>1.1599999999999999</v>
      </c>
      <c r="I108" s="90" t="s">
        <v>66</v>
      </c>
      <c r="J108" s="76">
        <f t="shared" ref="J108:J171" si="12">H108</f>
        <v>1.1599999999999999</v>
      </c>
      <c r="K108" s="89">
        <v>1358</v>
      </c>
      <c r="L108" s="90" t="s">
        <v>64</v>
      </c>
      <c r="M108" s="74">
        <f t="shared" si="6"/>
        <v>0.1358</v>
      </c>
      <c r="N108" s="89">
        <v>1516</v>
      </c>
      <c r="O108" s="90" t="s">
        <v>64</v>
      </c>
      <c r="P108" s="74">
        <f t="shared" si="7"/>
        <v>0.15160000000000001</v>
      </c>
    </row>
    <row r="109" spans="2:16">
      <c r="B109" s="89">
        <v>550</v>
      </c>
      <c r="C109" s="90" t="s">
        <v>63</v>
      </c>
      <c r="D109" s="74">
        <f t="shared" si="10"/>
        <v>2.7500000000000004E-2</v>
      </c>
      <c r="E109" s="91">
        <v>3.8380000000000001</v>
      </c>
      <c r="F109" s="92">
        <v>0.2823</v>
      </c>
      <c r="G109" s="88">
        <f t="shared" si="8"/>
        <v>4.1203000000000003</v>
      </c>
      <c r="H109" s="89">
        <v>1.24</v>
      </c>
      <c r="I109" s="90" t="s">
        <v>66</v>
      </c>
      <c r="J109" s="76">
        <f t="shared" si="12"/>
        <v>1.24</v>
      </c>
      <c r="K109" s="89">
        <v>1403</v>
      </c>
      <c r="L109" s="90" t="s">
        <v>64</v>
      </c>
      <c r="M109" s="74">
        <f t="shared" si="6"/>
        <v>0.14030000000000001</v>
      </c>
      <c r="N109" s="89">
        <v>1588</v>
      </c>
      <c r="O109" s="90" t="s">
        <v>64</v>
      </c>
      <c r="P109" s="74">
        <f t="shared" si="7"/>
        <v>0.1588</v>
      </c>
    </row>
    <row r="110" spans="2:16">
      <c r="B110" s="89">
        <v>600</v>
      </c>
      <c r="C110" s="90" t="s">
        <v>63</v>
      </c>
      <c r="D110" s="74">
        <f t="shared" si="10"/>
        <v>0.03</v>
      </c>
      <c r="E110" s="91">
        <v>4.0540000000000003</v>
      </c>
      <c r="F110" s="92">
        <v>0.26519999999999999</v>
      </c>
      <c r="G110" s="88">
        <f t="shared" si="8"/>
        <v>4.3192000000000004</v>
      </c>
      <c r="H110" s="89">
        <v>1.33</v>
      </c>
      <c r="I110" s="90" t="s">
        <v>66</v>
      </c>
      <c r="J110" s="76">
        <f t="shared" si="12"/>
        <v>1.33</v>
      </c>
      <c r="K110" s="89">
        <v>1442</v>
      </c>
      <c r="L110" s="90" t="s">
        <v>64</v>
      </c>
      <c r="M110" s="74">
        <f t="shared" si="6"/>
        <v>0.14419999999999999</v>
      </c>
      <c r="N110" s="89">
        <v>1653</v>
      </c>
      <c r="O110" s="90" t="s">
        <v>64</v>
      </c>
      <c r="P110" s="74">
        <f t="shared" si="7"/>
        <v>0.1653</v>
      </c>
    </row>
    <row r="111" spans="2:16">
      <c r="B111" s="89">
        <v>650</v>
      </c>
      <c r="C111" s="90" t="s">
        <v>63</v>
      </c>
      <c r="D111" s="74">
        <f t="shared" si="10"/>
        <v>3.2500000000000001E-2</v>
      </c>
      <c r="E111" s="91">
        <v>4.2629999999999999</v>
      </c>
      <c r="F111" s="92">
        <v>0.25019999999999998</v>
      </c>
      <c r="G111" s="88">
        <f t="shared" si="8"/>
        <v>4.5131999999999994</v>
      </c>
      <c r="H111" s="89">
        <v>1.4</v>
      </c>
      <c r="I111" s="90" t="s">
        <v>66</v>
      </c>
      <c r="J111" s="76">
        <f t="shared" si="12"/>
        <v>1.4</v>
      </c>
      <c r="K111" s="89">
        <v>1476</v>
      </c>
      <c r="L111" s="90" t="s">
        <v>64</v>
      </c>
      <c r="M111" s="74">
        <f t="shared" si="6"/>
        <v>0.14760000000000001</v>
      </c>
      <c r="N111" s="89">
        <v>1713</v>
      </c>
      <c r="O111" s="90" t="s">
        <v>64</v>
      </c>
      <c r="P111" s="74">
        <f t="shared" si="7"/>
        <v>0.17130000000000001</v>
      </c>
    </row>
    <row r="112" spans="2:16">
      <c r="B112" s="89">
        <v>700</v>
      </c>
      <c r="C112" s="90" t="s">
        <v>63</v>
      </c>
      <c r="D112" s="74">
        <f t="shared" si="10"/>
        <v>3.4999999999999996E-2</v>
      </c>
      <c r="E112" s="91">
        <v>4.4640000000000004</v>
      </c>
      <c r="F112" s="92">
        <v>0.23699999999999999</v>
      </c>
      <c r="G112" s="88">
        <f t="shared" si="8"/>
        <v>4.7010000000000005</v>
      </c>
      <c r="H112" s="89">
        <v>1.48</v>
      </c>
      <c r="I112" s="90" t="s">
        <v>66</v>
      </c>
      <c r="J112" s="76">
        <f t="shared" si="12"/>
        <v>1.48</v>
      </c>
      <c r="K112" s="89">
        <v>1507</v>
      </c>
      <c r="L112" s="90" t="s">
        <v>64</v>
      </c>
      <c r="M112" s="74">
        <f t="shared" si="6"/>
        <v>0.1507</v>
      </c>
      <c r="N112" s="89">
        <v>1767</v>
      </c>
      <c r="O112" s="90" t="s">
        <v>64</v>
      </c>
      <c r="P112" s="74">
        <f t="shared" si="7"/>
        <v>0.1767</v>
      </c>
    </row>
    <row r="113" spans="1:16">
      <c r="B113" s="89">
        <v>800</v>
      </c>
      <c r="C113" s="90" t="s">
        <v>63</v>
      </c>
      <c r="D113" s="74">
        <f t="shared" si="10"/>
        <v>0.04</v>
      </c>
      <c r="E113" s="91">
        <v>4.8449999999999998</v>
      </c>
      <c r="F113" s="92">
        <v>0.21479999999999999</v>
      </c>
      <c r="G113" s="88">
        <f t="shared" si="8"/>
        <v>5.0598000000000001</v>
      </c>
      <c r="H113" s="89">
        <v>1.62</v>
      </c>
      <c r="I113" s="90" t="s">
        <v>66</v>
      </c>
      <c r="J113" s="76">
        <f t="shared" si="12"/>
        <v>1.62</v>
      </c>
      <c r="K113" s="89">
        <v>1566</v>
      </c>
      <c r="L113" s="90" t="s">
        <v>64</v>
      </c>
      <c r="M113" s="74">
        <f t="shared" si="6"/>
        <v>0.15660000000000002</v>
      </c>
      <c r="N113" s="89">
        <v>1863</v>
      </c>
      <c r="O113" s="90" t="s">
        <v>64</v>
      </c>
      <c r="P113" s="74">
        <f t="shared" si="7"/>
        <v>0.18629999999999999</v>
      </c>
    </row>
    <row r="114" spans="1:16">
      <c r="B114" s="89">
        <v>900</v>
      </c>
      <c r="C114" s="90" t="s">
        <v>63</v>
      </c>
      <c r="D114" s="74">
        <f t="shared" si="10"/>
        <v>4.4999999999999998E-2</v>
      </c>
      <c r="E114" s="91">
        <v>5.2009999999999996</v>
      </c>
      <c r="F114" s="92">
        <v>0.1968</v>
      </c>
      <c r="G114" s="88">
        <f t="shared" si="8"/>
        <v>5.3977999999999993</v>
      </c>
      <c r="H114" s="89">
        <v>1.76</v>
      </c>
      <c r="I114" s="90" t="s">
        <v>66</v>
      </c>
      <c r="J114" s="76">
        <f t="shared" si="12"/>
        <v>1.76</v>
      </c>
      <c r="K114" s="89">
        <v>1615</v>
      </c>
      <c r="L114" s="90" t="s">
        <v>64</v>
      </c>
      <c r="M114" s="74">
        <f t="shared" si="6"/>
        <v>0.1615</v>
      </c>
      <c r="N114" s="89">
        <v>1946</v>
      </c>
      <c r="O114" s="90" t="s">
        <v>64</v>
      </c>
      <c r="P114" s="74">
        <f t="shared" si="7"/>
        <v>0.1946</v>
      </c>
    </row>
    <row r="115" spans="1:16">
      <c r="B115" s="89">
        <v>1</v>
      </c>
      <c r="C115" s="93" t="s">
        <v>65</v>
      </c>
      <c r="D115" s="74">
        <f t="shared" ref="D115:D178" si="13">B115/$C$5</f>
        <v>0.05</v>
      </c>
      <c r="E115" s="91">
        <v>5.5339999999999998</v>
      </c>
      <c r="F115" s="92">
        <v>0.18179999999999999</v>
      </c>
      <c r="G115" s="88">
        <f t="shared" si="8"/>
        <v>5.7157999999999998</v>
      </c>
      <c r="H115" s="89">
        <v>1.89</v>
      </c>
      <c r="I115" s="90" t="s">
        <v>66</v>
      </c>
      <c r="J115" s="76">
        <f t="shared" si="12"/>
        <v>1.89</v>
      </c>
      <c r="K115" s="89">
        <v>1657</v>
      </c>
      <c r="L115" s="90" t="s">
        <v>64</v>
      </c>
      <c r="M115" s="74">
        <f t="shared" si="6"/>
        <v>0.16570000000000001</v>
      </c>
      <c r="N115" s="89">
        <v>2018</v>
      </c>
      <c r="O115" s="90" t="s">
        <v>64</v>
      </c>
      <c r="P115" s="74">
        <f t="shared" si="7"/>
        <v>0.20179999999999998</v>
      </c>
    </row>
    <row r="116" spans="1:16">
      <c r="B116" s="89">
        <v>1.1000000000000001</v>
      </c>
      <c r="C116" s="90" t="s">
        <v>65</v>
      </c>
      <c r="D116" s="74">
        <f t="shared" si="13"/>
        <v>5.5000000000000007E-2</v>
      </c>
      <c r="E116" s="91">
        <v>5.8490000000000002</v>
      </c>
      <c r="F116" s="92">
        <v>0.1691</v>
      </c>
      <c r="G116" s="88">
        <f t="shared" si="8"/>
        <v>6.0181000000000004</v>
      </c>
      <c r="H116" s="89">
        <v>2.0099999999999998</v>
      </c>
      <c r="I116" s="90" t="s">
        <v>66</v>
      </c>
      <c r="J116" s="76">
        <f t="shared" si="12"/>
        <v>2.0099999999999998</v>
      </c>
      <c r="K116" s="89">
        <v>1692</v>
      </c>
      <c r="L116" s="90" t="s">
        <v>64</v>
      </c>
      <c r="M116" s="74">
        <f t="shared" si="6"/>
        <v>0.16919999999999999</v>
      </c>
      <c r="N116" s="89">
        <v>2081</v>
      </c>
      <c r="O116" s="90" t="s">
        <v>64</v>
      </c>
      <c r="P116" s="74">
        <f t="shared" si="7"/>
        <v>0.20810000000000001</v>
      </c>
    </row>
    <row r="117" spans="1:16">
      <c r="B117" s="89">
        <v>1.2</v>
      </c>
      <c r="C117" s="90" t="s">
        <v>65</v>
      </c>
      <c r="D117" s="74">
        <f t="shared" si="13"/>
        <v>0.06</v>
      </c>
      <c r="E117" s="91">
        <v>6.1459999999999999</v>
      </c>
      <c r="F117" s="92">
        <v>0.1583</v>
      </c>
      <c r="G117" s="88">
        <f t="shared" si="8"/>
        <v>6.3042999999999996</v>
      </c>
      <c r="H117" s="89">
        <v>2.12</v>
      </c>
      <c r="I117" s="90" t="s">
        <v>66</v>
      </c>
      <c r="J117" s="76">
        <f t="shared" si="12"/>
        <v>2.12</v>
      </c>
      <c r="K117" s="89">
        <v>1724</v>
      </c>
      <c r="L117" s="90" t="s">
        <v>64</v>
      </c>
      <c r="M117" s="74">
        <f t="shared" si="6"/>
        <v>0.1724</v>
      </c>
      <c r="N117" s="89">
        <v>2138</v>
      </c>
      <c r="O117" s="90" t="s">
        <v>64</v>
      </c>
      <c r="P117" s="74">
        <f t="shared" si="7"/>
        <v>0.21379999999999999</v>
      </c>
    </row>
    <row r="118" spans="1:16">
      <c r="B118" s="89">
        <v>1.3</v>
      </c>
      <c r="C118" s="90" t="s">
        <v>65</v>
      </c>
      <c r="D118" s="74">
        <f t="shared" si="13"/>
        <v>6.5000000000000002E-2</v>
      </c>
      <c r="E118" s="91">
        <v>6.43</v>
      </c>
      <c r="F118" s="92">
        <v>0.1489</v>
      </c>
      <c r="G118" s="88">
        <f t="shared" si="8"/>
        <v>6.5789</v>
      </c>
      <c r="H118" s="89">
        <v>2.23</v>
      </c>
      <c r="I118" s="90" t="s">
        <v>66</v>
      </c>
      <c r="J118" s="76">
        <f t="shared" si="12"/>
        <v>2.23</v>
      </c>
      <c r="K118" s="89">
        <v>1751</v>
      </c>
      <c r="L118" s="90" t="s">
        <v>64</v>
      </c>
      <c r="M118" s="74">
        <f t="shared" si="6"/>
        <v>0.17509999999999998</v>
      </c>
      <c r="N118" s="89">
        <v>2189</v>
      </c>
      <c r="O118" s="90" t="s">
        <v>64</v>
      </c>
      <c r="P118" s="74">
        <f t="shared" si="7"/>
        <v>0.21890000000000001</v>
      </c>
    </row>
    <row r="119" spans="1:16">
      <c r="B119" s="89">
        <v>1.4</v>
      </c>
      <c r="C119" s="90" t="s">
        <v>65</v>
      </c>
      <c r="D119" s="74">
        <f t="shared" si="13"/>
        <v>6.9999999999999993E-2</v>
      </c>
      <c r="E119" s="91">
        <v>6.7009999999999996</v>
      </c>
      <c r="F119" s="92">
        <v>0.1406</v>
      </c>
      <c r="G119" s="88">
        <f t="shared" si="8"/>
        <v>6.8415999999999997</v>
      </c>
      <c r="H119" s="89">
        <v>2.34</v>
      </c>
      <c r="I119" s="90" t="s">
        <v>66</v>
      </c>
      <c r="J119" s="76">
        <f t="shared" si="12"/>
        <v>2.34</v>
      </c>
      <c r="K119" s="89">
        <v>1776</v>
      </c>
      <c r="L119" s="90" t="s">
        <v>64</v>
      </c>
      <c r="M119" s="74">
        <f t="shared" si="6"/>
        <v>0.17760000000000001</v>
      </c>
      <c r="N119" s="89">
        <v>2235</v>
      </c>
      <c r="O119" s="90" t="s">
        <v>64</v>
      </c>
      <c r="P119" s="74">
        <f t="shared" si="7"/>
        <v>0.22349999999999998</v>
      </c>
    </row>
    <row r="120" spans="1:16">
      <c r="B120" s="89">
        <v>1.5</v>
      </c>
      <c r="C120" s="90" t="s">
        <v>65</v>
      </c>
      <c r="D120" s="74">
        <f t="shared" si="13"/>
        <v>7.4999999999999997E-2</v>
      </c>
      <c r="E120" s="91">
        <v>6.96</v>
      </c>
      <c r="F120" s="92">
        <v>0.1333</v>
      </c>
      <c r="G120" s="88">
        <f t="shared" si="8"/>
        <v>7.0933000000000002</v>
      </c>
      <c r="H120" s="89">
        <v>2.44</v>
      </c>
      <c r="I120" s="90" t="s">
        <v>66</v>
      </c>
      <c r="J120" s="76">
        <f t="shared" si="12"/>
        <v>2.44</v>
      </c>
      <c r="K120" s="89">
        <v>1798</v>
      </c>
      <c r="L120" s="90" t="s">
        <v>64</v>
      </c>
      <c r="M120" s="74">
        <f t="shared" si="6"/>
        <v>0.17980000000000002</v>
      </c>
      <c r="N120" s="89">
        <v>2278</v>
      </c>
      <c r="O120" s="90" t="s">
        <v>64</v>
      </c>
      <c r="P120" s="74">
        <f t="shared" si="7"/>
        <v>0.2278</v>
      </c>
    </row>
    <row r="121" spans="1:16">
      <c r="B121" s="89">
        <v>1.6</v>
      </c>
      <c r="C121" s="90" t="s">
        <v>65</v>
      </c>
      <c r="D121" s="74">
        <f t="shared" si="13"/>
        <v>0.08</v>
      </c>
      <c r="E121" s="91">
        <v>7.21</v>
      </c>
      <c r="F121" s="92">
        <v>0.1268</v>
      </c>
      <c r="G121" s="88">
        <f t="shared" si="8"/>
        <v>7.3368000000000002</v>
      </c>
      <c r="H121" s="89">
        <v>2.54</v>
      </c>
      <c r="I121" s="90" t="s">
        <v>66</v>
      </c>
      <c r="J121" s="76">
        <f t="shared" si="12"/>
        <v>2.54</v>
      </c>
      <c r="K121" s="89">
        <v>1819</v>
      </c>
      <c r="L121" s="90" t="s">
        <v>64</v>
      </c>
      <c r="M121" s="74">
        <f t="shared" si="6"/>
        <v>0.18190000000000001</v>
      </c>
      <c r="N121" s="89">
        <v>2316</v>
      </c>
      <c r="O121" s="90" t="s">
        <v>64</v>
      </c>
      <c r="P121" s="74">
        <f t="shared" si="7"/>
        <v>0.23159999999999997</v>
      </c>
    </row>
    <row r="122" spans="1:16">
      <c r="B122" s="89">
        <v>1.7</v>
      </c>
      <c r="C122" s="90" t="s">
        <v>65</v>
      </c>
      <c r="D122" s="74">
        <f t="shared" si="13"/>
        <v>8.4999999999999992E-2</v>
      </c>
      <c r="E122" s="91">
        <v>7.45</v>
      </c>
      <c r="F122" s="92">
        <v>0.12089999999999999</v>
      </c>
      <c r="G122" s="88">
        <f t="shared" si="8"/>
        <v>7.5709</v>
      </c>
      <c r="H122" s="89">
        <v>2.63</v>
      </c>
      <c r="I122" s="90" t="s">
        <v>66</v>
      </c>
      <c r="J122" s="76">
        <f t="shared" si="12"/>
        <v>2.63</v>
      </c>
      <c r="K122" s="89">
        <v>1837</v>
      </c>
      <c r="L122" s="90" t="s">
        <v>64</v>
      </c>
      <c r="M122" s="74">
        <f t="shared" si="6"/>
        <v>0.1837</v>
      </c>
      <c r="N122" s="89">
        <v>2352</v>
      </c>
      <c r="O122" s="90" t="s">
        <v>64</v>
      </c>
      <c r="P122" s="74">
        <f t="shared" si="7"/>
        <v>0.23519999999999999</v>
      </c>
    </row>
    <row r="123" spans="1:16">
      <c r="B123" s="89">
        <v>1.8</v>
      </c>
      <c r="C123" s="90" t="s">
        <v>65</v>
      </c>
      <c r="D123" s="74">
        <f t="shared" si="13"/>
        <v>0.09</v>
      </c>
      <c r="E123" s="91">
        <v>7.6820000000000004</v>
      </c>
      <c r="F123" s="92">
        <v>0.11559999999999999</v>
      </c>
      <c r="G123" s="88">
        <f t="shared" si="8"/>
        <v>7.7976000000000001</v>
      </c>
      <c r="H123" s="89">
        <v>2.72</v>
      </c>
      <c r="I123" s="90" t="s">
        <v>66</v>
      </c>
      <c r="J123" s="76">
        <f t="shared" si="12"/>
        <v>2.72</v>
      </c>
      <c r="K123" s="89">
        <v>1854</v>
      </c>
      <c r="L123" s="90" t="s">
        <v>64</v>
      </c>
      <c r="M123" s="74">
        <f t="shared" si="6"/>
        <v>0.18540000000000001</v>
      </c>
      <c r="N123" s="89">
        <v>2385</v>
      </c>
      <c r="O123" s="90" t="s">
        <v>64</v>
      </c>
      <c r="P123" s="74">
        <f t="shared" si="7"/>
        <v>0.23849999999999999</v>
      </c>
    </row>
    <row r="124" spans="1:16">
      <c r="B124" s="89">
        <v>2</v>
      </c>
      <c r="C124" s="90" t="s">
        <v>65</v>
      </c>
      <c r="D124" s="74">
        <f t="shared" si="13"/>
        <v>0.1</v>
      </c>
      <c r="E124" s="91">
        <v>8.1229999999999993</v>
      </c>
      <c r="F124" s="92">
        <v>0.10639999999999999</v>
      </c>
      <c r="G124" s="88">
        <f t="shared" si="8"/>
        <v>8.2294</v>
      </c>
      <c r="H124" s="89">
        <v>2.9</v>
      </c>
      <c r="I124" s="90" t="s">
        <v>66</v>
      </c>
      <c r="J124" s="76">
        <f t="shared" si="12"/>
        <v>2.9</v>
      </c>
      <c r="K124" s="89">
        <v>1893</v>
      </c>
      <c r="L124" s="90" t="s">
        <v>64</v>
      </c>
      <c r="M124" s="74">
        <f t="shared" si="6"/>
        <v>0.1893</v>
      </c>
      <c r="N124" s="89">
        <v>2445</v>
      </c>
      <c r="O124" s="90" t="s">
        <v>64</v>
      </c>
      <c r="P124" s="74">
        <f t="shared" si="7"/>
        <v>0.2445</v>
      </c>
    </row>
    <row r="125" spans="1:16">
      <c r="B125" s="77">
        <v>2.25</v>
      </c>
      <c r="C125" s="79" t="s">
        <v>65</v>
      </c>
      <c r="D125" s="74">
        <f t="shared" si="13"/>
        <v>0.1125</v>
      </c>
      <c r="E125" s="91">
        <v>8.6349999999999998</v>
      </c>
      <c r="F125" s="92">
        <v>9.6930000000000002E-2</v>
      </c>
      <c r="G125" s="88">
        <f t="shared" si="8"/>
        <v>8.7319300000000002</v>
      </c>
      <c r="H125" s="89">
        <v>3.11</v>
      </c>
      <c r="I125" s="90" t="s">
        <v>66</v>
      </c>
      <c r="J125" s="76">
        <f t="shared" si="12"/>
        <v>3.11</v>
      </c>
      <c r="K125" s="89">
        <v>1938</v>
      </c>
      <c r="L125" s="90" t="s">
        <v>64</v>
      </c>
      <c r="M125" s="74">
        <f t="shared" si="6"/>
        <v>0.1938</v>
      </c>
      <c r="N125" s="89">
        <v>2510</v>
      </c>
      <c r="O125" s="90" t="s">
        <v>64</v>
      </c>
      <c r="P125" s="74">
        <f t="shared" si="7"/>
        <v>0.251</v>
      </c>
    </row>
    <row r="126" spans="1:16">
      <c r="B126" s="77">
        <v>2.5</v>
      </c>
      <c r="C126" s="79" t="s">
        <v>65</v>
      </c>
      <c r="D126" s="74">
        <f t="shared" si="13"/>
        <v>0.125</v>
      </c>
      <c r="E126" s="91">
        <v>9.1069999999999993</v>
      </c>
      <c r="F126" s="92">
        <v>8.9130000000000001E-2</v>
      </c>
      <c r="G126" s="88">
        <f t="shared" si="8"/>
        <v>9.1961300000000001</v>
      </c>
      <c r="H126" s="77">
        <v>3.31</v>
      </c>
      <c r="I126" s="79" t="s">
        <v>66</v>
      </c>
      <c r="J126" s="76">
        <f t="shared" si="12"/>
        <v>3.31</v>
      </c>
      <c r="K126" s="77">
        <v>1977</v>
      </c>
      <c r="L126" s="79" t="s">
        <v>64</v>
      </c>
      <c r="M126" s="74">
        <f t="shared" si="6"/>
        <v>0.19770000000000001</v>
      </c>
      <c r="N126" s="77">
        <v>2566</v>
      </c>
      <c r="O126" s="79" t="s">
        <v>64</v>
      </c>
      <c r="P126" s="74">
        <f t="shared" si="7"/>
        <v>0.25659999999999999</v>
      </c>
    </row>
    <row r="127" spans="1:16">
      <c r="B127" s="77">
        <v>2.75</v>
      </c>
      <c r="C127" s="79" t="s">
        <v>65</v>
      </c>
      <c r="D127" s="74">
        <f t="shared" si="13"/>
        <v>0.13750000000000001</v>
      </c>
      <c r="E127" s="91">
        <v>9.5440000000000005</v>
      </c>
      <c r="F127" s="92">
        <v>8.2580000000000001E-2</v>
      </c>
      <c r="G127" s="88">
        <f t="shared" si="8"/>
        <v>9.6265800000000006</v>
      </c>
      <c r="H127" s="77">
        <v>3.5</v>
      </c>
      <c r="I127" s="79" t="s">
        <v>66</v>
      </c>
      <c r="J127" s="76">
        <f t="shared" si="12"/>
        <v>3.5</v>
      </c>
      <c r="K127" s="77">
        <v>2011</v>
      </c>
      <c r="L127" s="79" t="s">
        <v>64</v>
      </c>
      <c r="M127" s="74">
        <f t="shared" si="6"/>
        <v>0.2011</v>
      </c>
      <c r="N127" s="77">
        <v>2616</v>
      </c>
      <c r="O127" s="79" t="s">
        <v>64</v>
      </c>
      <c r="P127" s="74">
        <f t="shared" si="7"/>
        <v>0.2616</v>
      </c>
    </row>
    <row r="128" spans="1:16">
      <c r="A128" s="94"/>
      <c r="B128" s="89">
        <v>3</v>
      </c>
      <c r="C128" s="90" t="s">
        <v>65</v>
      </c>
      <c r="D128" s="74">
        <f t="shared" si="13"/>
        <v>0.15</v>
      </c>
      <c r="E128" s="91">
        <v>9.9459999999999997</v>
      </c>
      <c r="F128" s="92">
        <v>7.6999999999999999E-2</v>
      </c>
      <c r="G128" s="88">
        <f t="shared" si="8"/>
        <v>10.023</v>
      </c>
      <c r="H128" s="89">
        <v>3.68</v>
      </c>
      <c r="I128" s="90" t="s">
        <v>66</v>
      </c>
      <c r="J128" s="76">
        <f t="shared" si="12"/>
        <v>3.68</v>
      </c>
      <c r="K128" s="77">
        <v>2042</v>
      </c>
      <c r="L128" s="79" t="s">
        <v>64</v>
      </c>
      <c r="M128" s="74">
        <f t="shared" si="6"/>
        <v>0.20419999999999999</v>
      </c>
      <c r="N128" s="77">
        <v>2660</v>
      </c>
      <c r="O128" s="79" t="s">
        <v>64</v>
      </c>
      <c r="P128" s="74">
        <f t="shared" si="7"/>
        <v>0.26600000000000001</v>
      </c>
    </row>
    <row r="129" spans="1:16">
      <c r="A129" s="94"/>
      <c r="B129" s="89">
        <v>3.25</v>
      </c>
      <c r="C129" s="90" t="s">
        <v>65</v>
      </c>
      <c r="D129" s="74">
        <f t="shared" si="13"/>
        <v>0.16250000000000001</v>
      </c>
      <c r="E129" s="91">
        <v>10.32</v>
      </c>
      <c r="F129" s="92">
        <v>7.2179999999999994E-2</v>
      </c>
      <c r="G129" s="88">
        <f t="shared" si="8"/>
        <v>10.39218</v>
      </c>
      <c r="H129" s="89">
        <v>3.86</v>
      </c>
      <c r="I129" s="90" t="s">
        <v>66</v>
      </c>
      <c r="J129" s="76">
        <f t="shared" si="12"/>
        <v>3.86</v>
      </c>
      <c r="K129" s="77">
        <v>2069</v>
      </c>
      <c r="L129" s="79" t="s">
        <v>64</v>
      </c>
      <c r="M129" s="74">
        <f t="shared" si="6"/>
        <v>0.2069</v>
      </c>
      <c r="N129" s="77">
        <v>2699</v>
      </c>
      <c r="O129" s="79" t="s">
        <v>64</v>
      </c>
      <c r="P129" s="74">
        <f t="shared" si="7"/>
        <v>0.26989999999999997</v>
      </c>
    </row>
    <row r="130" spans="1:16">
      <c r="A130" s="94"/>
      <c r="B130" s="89">
        <v>3.5</v>
      </c>
      <c r="C130" s="90" t="s">
        <v>65</v>
      </c>
      <c r="D130" s="74">
        <f t="shared" si="13"/>
        <v>0.17499999999999999</v>
      </c>
      <c r="E130" s="91">
        <v>10.66</v>
      </c>
      <c r="F130" s="92">
        <v>6.7979999999999999E-2</v>
      </c>
      <c r="G130" s="88">
        <f t="shared" si="8"/>
        <v>10.727980000000001</v>
      </c>
      <c r="H130" s="89">
        <v>4.0199999999999996</v>
      </c>
      <c r="I130" s="90" t="s">
        <v>66</v>
      </c>
      <c r="J130" s="76">
        <f t="shared" si="12"/>
        <v>4.0199999999999996</v>
      </c>
      <c r="K130" s="77">
        <v>2094</v>
      </c>
      <c r="L130" s="79" t="s">
        <v>64</v>
      </c>
      <c r="M130" s="74">
        <f t="shared" si="6"/>
        <v>0.20939999999999998</v>
      </c>
      <c r="N130" s="77">
        <v>2735</v>
      </c>
      <c r="O130" s="79" t="s">
        <v>64</v>
      </c>
      <c r="P130" s="74">
        <f t="shared" si="7"/>
        <v>0.27349999999999997</v>
      </c>
    </row>
    <row r="131" spans="1:16">
      <c r="A131" s="94"/>
      <c r="B131" s="89">
        <v>3.75</v>
      </c>
      <c r="C131" s="90" t="s">
        <v>65</v>
      </c>
      <c r="D131" s="74">
        <f t="shared" si="13"/>
        <v>0.1875</v>
      </c>
      <c r="E131" s="91">
        <v>10.97</v>
      </c>
      <c r="F131" s="92">
        <v>6.4269999999999994E-2</v>
      </c>
      <c r="G131" s="88">
        <f t="shared" si="8"/>
        <v>11.034270000000001</v>
      </c>
      <c r="H131" s="89">
        <v>4.1900000000000004</v>
      </c>
      <c r="I131" s="90" t="s">
        <v>66</v>
      </c>
      <c r="J131" s="76">
        <f t="shared" si="12"/>
        <v>4.1900000000000004</v>
      </c>
      <c r="K131" s="77">
        <v>2117</v>
      </c>
      <c r="L131" s="79" t="s">
        <v>64</v>
      </c>
      <c r="M131" s="74">
        <f t="shared" si="6"/>
        <v>0.2117</v>
      </c>
      <c r="N131" s="77">
        <v>2768</v>
      </c>
      <c r="O131" s="79" t="s">
        <v>64</v>
      </c>
      <c r="P131" s="74">
        <f t="shared" si="7"/>
        <v>0.27679999999999999</v>
      </c>
    </row>
    <row r="132" spans="1:16">
      <c r="A132" s="94"/>
      <c r="B132" s="89">
        <v>4</v>
      </c>
      <c r="C132" s="90" t="s">
        <v>65</v>
      </c>
      <c r="D132" s="74">
        <f t="shared" si="13"/>
        <v>0.2</v>
      </c>
      <c r="E132" s="91">
        <v>11.26</v>
      </c>
      <c r="F132" s="92">
        <v>6.0979999999999999E-2</v>
      </c>
      <c r="G132" s="88">
        <f t="shared" si="8"/>
        <v>11.32098</v>
      </c>
      <c r="H132" s="89">
        <v>4.3499999999999996</v>
      </c>
      <c r="I132" s="90" t="s">
        <v>66</v>
      </c>
      <c r="J132" s="76">
        <f t="shared" si="12"/>
        <v>4.3499999999999996</v>
      </c>
      <c r="K132" s="77">
        <v>2138</v>
      </c>
      <c r="L132" s="79" t="s">
        <v>64</v>
      </c>
      <c r="M132" s="74">
        <f t="shared" si="6"/>
        <v>0.21379999999999999</v>
      </c>
      <c r="N132" s="77">
        <v>2799</v>
      </c>
      <c r="O132" s="79" t="s">
        <v>64</v>
      </c>
      <c r="P132" s="74">
        <f t="shared" si="7"/>
        <v>0.27989999999999998</v>
      </c>
    </row>
    <row r="133" spans="1:16">
      <c r="A133" s="94"/>
      <c r="B133" s="89">
        <v>4.5</v>
      </c>
      <c r="C133" s="90" t="s">
        <v>65</v>
      </c>
      <c r="D133" s="74">
        <f t="shared" si="13"/>
        <v>0.22500000000000001</v>
      </c>
      <c r="E133" s="91">
        <v>11.76</v>
      </c>
      <c r="F133" s="92">
        <v>5.5379999999999999E-2</v>
      </c>
      <c r="G133" s="88">
        <f t="shared" si="8"/>
        <v>11.815379999999999</v>
      </c>
      <c r="H133" s="89">
        <v>4.66</v>
      </c>
      <c r="I133" s="90" t="s">
        <v>66</v>
      </c>
      <c r="J133" s="76">
        <f t="shared" si="12"/>
        <v>4.66</v>
      </c>
      <c r="K133" s="77">
        <v>2198</v>
      </c>
      <c r="L133" s="79" t="s">
        <v>64</v>
      </c>
      <c r="M133" s="74">
        <f t="shared" si="6"/>
        <v>0.2198</v>
      </c>
      <c r="N133" s="77">
        <v>2853</v>
      </c>
      <c r="O133" s="79" t="s">
        <v>64</v>
      </c>
      <c r="P133" s="74">
        <f t="shared" si="7"/>
        <v>0.2853</v>
      </c>
    </row>
    <row r="134" spans="1:16">
      <c r="A134" s="94"/>
      <c r="B134" s="89">
        <v>5</v>
      </c>
      <c r="C134" s="90" t="s">
        <v>65</v>
      </c>
      <c r="D134" s="74">
        <f t="shared" si="13"/>
        <v>0.25</v>
      </c>
      <c r="E134" s="91">
        <v>12.19</v>
      </c>
      <c r="F134" s="92">
        <v>5.0779999999999999E-2</v>
      </c>
      <c r="G134" s="88">
        <f t="shared" si="8"/>
        <v>12.240779999999999</v>
      </c>
      <c r="H134" s="89">
        <v>4.95</v>
      </c>
      <c r="I134" s="90" t="s">
        <v>66</v>
      </c>
      <c r="J134" s="76">
        <f t="shared" si="12"/>
        <v>4.95</v>
      </c>
      <c r="K134" s="77">
        <v>2251</v>
      </c>
      <c r="L134" s="79" t="s">
        <v>64</v>
      </c>
      <c r="M134" s="74">
        <f t="shared" si="6"/>
        <v>0.22509999999999999</v>
      </c>
      <c r="N134" s="77">
        <v>2901</v>
      </c>
      <c r="O134" s="79" t="s">
        <v>64</v>
      </c>
      <c r="P134" s="74">
        <f t="shared" si="7"/>
        <v>0.29009999999999997</v>
      </c>
    </row>
    <row r="135" spans="1:16">
      <c r="A135" s="94"/>
      <c r="B135" s="89">
        <v>5.5</v>
      </c>
      <c r="C135" s="90" t="s">
        <v>65</v>
      </c>
      <c r="D135" s="74">
        <f t="shared" si="13"/>
        <v>0.27500000000000002</v>
      </c>
      <c r="E135" s="91">
        <v>12.55</v>
      </c>
      <c r="F135" s="92">
        <v>4.6949999999999999E-2</v>
      </c>
      <c r="G135" s="88">
        <f t="shared" si="8"/>
        <v>12.596950000000001</v>
      </c>
      <c r="H135" s="89">
        <v>5.24</v>
      </c>
      <c r="I135" s="90" t="s">
        <v>66</v>
      </c>
      <c r="J135" s="76">
        <f t="shared" si="12"/>
        <v>5.24</v>
      </c>
      <c r="K135" s="77">
        <v>2299</v>
      </c>
      <c r="L135" s="79" t="s">
        <v>64</v>
      </c>
      <c r="M135" s="74">
        <f t="shared" si="6"/>
        <v>0.22989999999999999</v>
      </c>
      <c r="N135" s="77">
        <v>2944</v>
      </c>
      <c r="O135" s="79" t="s">
        <v>64</v>
      </c>
      <c r="P135" s="74">
        <f t="shared" si="7"/>
        <v>0.2944</v>
      </c>
    </row>
    <row r="136" spans="1:16">
      <c r="A136" s="94"/>
      <c r="B136" s="89">
        <v>6</v>
      </c>
      <c r="C136" s="90" t="s">
        <v>65</v>
      </c>
      <c r="D136" s="74">
        <f t="shared" si="13"/>
        <v>0.3</v>
      </c>
      <c r="E136" s="91">
        <v>12.85</v>
      </c>
      <c r="F136" s="92">
        <v>4.3679999999999997E-2</v>
      </c>
      <c r="G136" s="88">
        <f t="shared" si="8"/>
        <v>12.89368</v>
      </c>
      <c r="H136" s="89">
        <v>5.52</v>
      </c>
      <c r="I136" s="90" t="s">
        <v>66</v>
      </c>
      <c r="J136" s="76">
        <f t="shared" si="12"/>
        <v>5.52</v>
      </c>
      <c r="K136" s="77">
        <v>2344</v>
      </c>
      <c r="L136" s="79" t="s">
        <v>64</v>
      </c>
      <c r="M136" s="74">
        <f t="shared" si="6"/>
        <v>0.2344</v>
      </c>
      <c r="N136" s="77">
        <v>2983</v>
      </c>
      <c r="O136" s="79" t="s">
        <v>64</v>
      </c>
      <c r="P136" s="74">
        <f t="shared" si="7"/>
        <v>0.29830000000000001</v>
      </c>
    </row>
    <row r="137" spans="1:16">
      <c r="A137" s="94"/>
      <c r="B137" s="89">
        <v>6.5</v>
      </c>
      <c r="C137" s="90" t="s">
        <v>65</v>
      </c>
      <c r="D137" s="74">
        <f t="shared" si="13"/>
        <v>0.32500000000000001</v>
      </c>
      <c r="E137" s="91">
        <v>13.1</v>
      </c>
      <c r="F137" s="92">
        <v>4.088E-2</v>
      </c>
      <c r="G137" s="88">
        <f t="shared" si="8"/>
        <v>13.140879999999999</v>
      </c>
      <c r="H137" s="89">
        <v>5.8</v>
      </c>
      <c r="I137" s="90" t="s">
        <v>66</v>
      </c>
      <c r="J137" s="76">
        <f t="shared" si="12"/>
        <v>5.8</v>
      </c>
      <c r="K137" s="77">
        <v>2385</v>
      </c>
      <c r="L137" s="79" t="s">
        <v>64</v>
      </c>
      <c r="M137" s="74">
        <f t="shared" si="6"/>
        <v>0.23849999999999999</v>
      </c>
      <c r="N137" s="77">
        <v>3019</v>
      </c>
      <c r="O137" s="79" t="s">
        <v>64</v>
      </c>
      <c r="P137" s="74">
        <f t="shared" si="7"/>
        <v>0.3019</v>
      </c>
    </row>
    <row r="138" spans="1:16">
      <c r="A138" s="94"/>
      <c r="B138" s="89">
        <v>7</v>
      </c>
      <c r="C138" s="90" t="s">
        <v>65</v>
      </c>
      <c r="D138" s="74">
        <f t="shared" si="13"/>
        <v>0.35</v>
      </c>
      <c r="E138" s="91">
        <v>13.31</v>
      </c>
      <c r="F138" s="92">
        <v>3.8429999999999999E-2</v>
      </c>
      <c r="G138" s="88">
        <f t="shared" si="8"/>
        <v>13.34843</v>
      </c>
      <c r="H138" s="89">
        <v>6.07</v>
      </c>
      <c r="I138" s="90" t="s">
        <v>66</v>
      </c>
      <c r="J138" s="76">
        <f t="shared" si="12"/>
        <v>6.07</v>
      </c>
      <c r="K138" s="77">
        <v>2424</v>
      </c>
      <c r="L138" s="79" t="s">
        <v>64</v>
      </c>
      <c r="M138" s="74">
        <f t="shared" si="6"/>
        <v>0.2424</v>
      </c>
      <c r="N138" s="77">
        <v>3053</v>
      </c>
      <c r="O138" s="79" t="s">
        <v>64</v>
      </c>
      <c r="P138" s="74">
        <f t="shared" si="7"/>
        <v>0.30530000000000002</v>
      </c>
    </row>
    <row r="139" spans="1:16">
      <c r="A139" s="94"/>
      <c r="B139" s="89">
        <v>8</v>
      </c>
      <c r="C139" s="90" t="s">
        <v>65</v>
      </c>
      <c r="D139" s="74">
        <f t="shared" si="13"/>
        <v>0.4</v>
      </c>
      <c r="E139" s="91">
        <v>13.63</v>
      </c>
      <c r="F139" s="92">
        <v>3.4369999999999998E-2</v>
      </c>
      <c r="G139" s="88">
        <f t="shared" si="8"/>
        <v>13.66437</v>
      </c>
      <c r="H139" s="89">
        <v>6.6</v>
      </c>
      <c r="I139" s="90" t="s">
        <v>66</v>
      </c>
      <c r="J139" s="76">
        <f t="shared" si="12"/>
        <v>6.6</v>
      </c>
      <c r="K139" s="77">
        <v>2552</v>
      </c>
      <c r="L139" s="79" t="s">
        <v>64</v>
      </c>
      <c r="M139" s="74">
        <f t="shared" si="6"/>
        <v>0.25519999999999998</v>
      </c>
      <c r="N139" s="77">
        <v>3113</v>
      </c>
      <c r="O139" s="79" t="s">
        <v>64</v>
      </c>
      <c r="P139" s="74">
        <f t="shared" si="7"/>
        <v>0.31130000000000002</v>
      </c>
    </row>
    <row r="140" spans="1:16">
      <c r="A140" s="94"/>
      <c r="B140" s="89">
        <v>9</v>
      </c>
      <c r="C140" s="95" t="s">
        <v>65</v>
      </c>
      <c r="D140" s="74">
        <f t="shared" si="13"/>
        <v>0.45</v>
      </c>
      <c r="E140" s="91">
        <v>13.84</v>
      </c>
      <c r="F140" s="92">
        <v>3.1140000000000001E-2</v>
      </c>
      <c r="G140" s="88">
        <f t="shared" si="8"/>
        <v>13.87114</v>
      </c>
      <c r="H140" s="89">
        <v>7.11</v>
      </c>
      <c r="I140" s="90" t="s">
        <v>66</v>
      </c>
      <c r="J140" s="76">
        <f t="shared" si="12"/>
        <v>7.11</v>
      </c>
      <c r="K140" s="77">
        <v>2669</v>
      </c>
      <c r="L140" s="79" t="s">
        <v>64</v>
      </c>
      <c r="M140" s="74">
        <f t="shared" si="6"/>
        <v>0.26690000000000003</v>
      </c>
      <c r="N140" s="77">
        <v>3167</v>
      </c>
      <c r="O140" s="79" t="s">
        <v>64</v>
      </c>
      <c r="P140" s="74">
        <f t="shared" si="7"/>
        <v>0.31669999999999998</v>
      </c>
    </row>
    <row r="141" spans="1:16">
      <c r="B141" s="89">
        <v>10</v>
      </c>
      <c r="C141" s="79" t="s">
        <v>65</v>
      </c>
      <c r="D141" s="74">
        <f t="shared" si="13"/>
        <v>0.5</v>
      </c>
      <c r="E141" s="91">
        <v>13.97</v>
      </c>
      <c r="F141" s="92">
        <v>2.8500000000000001E-2</v>
      </c>
      <c r="G141" s="88">
        <f t="shared" si="8"/>
        <v>13.9985</v>
      </c>
      <c r="H141" s="77">
        <v>7.63</v>
      </c>
      <c r="I141" s="79" t="s">
        <v>66</v>
      </c>
      <c r="J141" s="76">
        <f t="shared" si="12"/>
        <v>7.63</v>
      </c>
      <c r="K141" s="77">
        <v>2777</v>
      </c>
      <c r="L141" s="79" t="s">
        <v>64</v>
      </c>
      <c r="M141" s="74">
        <f t="shared" si="6"/>
        <v>0.2777</v>
      </c>
      <c r="N141" s="77">
        <v>3217</v>
      </c>
      <c r="O141" s="79" t="s">
        <v>64</v>
      </c>
      <c r="P141" s="74">
        <f t="shared" si="7"/>
        <v>0.32169999999999999</v>
      </c>
    </row>
    <row r="142" spans="1:16">
      <c r="B142" s="89">
        <v>11</v>
      </c>
      <c r="C142" s="79" t="s">
        <v>65</v>
      </c>
      <c r="D142" s="74">
        <f t="shared" si="13"/>
        <v>0.55000000000000004</v>
      </c>
      <c r="E142" s="91">
        <v>14.04</v>
      </c>
      <c r="F142" s="92">
        <v>2.63E-2</v>
      </c>
      <c r="G142" s="88">
        <f t="shared" si="8"/>
        <v>14.0663</v>
      </c>
      <c r="H142" s="77">
        <v>8.14</v>
      </c>
      <c r="I142" s="79" t="s">
        <v>66</v>
      </c>
      <c r="J142" s="76">
        <f t="shared" si="12"/>
        <v>8.14</v>
      </c>
      <c r="K142" s="77">
        <v>2880</v>
      </c>
      <c r="L142" s="79" t="s">
        <v>64</v>
      </c>
      <c r="M142" s="74">
        <f t="shared" si="6"/>
        <v>0.28799999999999998</v>
      </c>
      <c r="N142" s="77">
        <v>3263</v>
      </c>
      <c r="O142" s="79" t="s">
        <v>64</v>
      </c>
      <c r="P142" s="74">
        <f t="shared" si="7"/>
        <v>0.32629999999999998</v>
      </c>
    </row>
    <row r="143" spans="1:16">
      <c r="B143" s="89">
        <v>12</v>
      </c>
      <c r="C143" s="79" t="s">
        <v>65</v>
      </c>
      <c r="D143" s="74">
        <f t="shared" si="13"/>
        <v>0.6</v>
      </c>
      <c r="E143" s="91">
        <v>14.05</v>
      </c>
      <c r="F143" s="92">
        <v>2.443E-2</v>
      </c>
      <c r="G143" s="88">
        <f t="shared" si="8"/>
        <v>14.074430000000001</v>
      </c>
      <c r="H143" s="77">
        <v>8.65</v>
      </c>
      <c r="I143" s="79" t="s">
        <v>66</v>
      </c>
      <c r="J143" s="76">
        <f t="shared" si="12"/>
        <v>8.65</v>
      </c>
      <c r="K143" s="77">
        <v>2978</v>
      </c>
      <c r="L143" s="79" t="s">
        <v>64</v>
      </c>
      <c r="M143" s="74">
        <f t="shared" si="6"/>
        <v>0.29780000000000001</v>
      </c>
      <c r="N143" s="77">
        <v>3306</v>
      </c>
      <c r="O143" s="79" t="s">
        <v>64</v>
      </c>
      <c r="P143" s="74">
        <f t="shared" si="7"/>
        <v>0.3306</v>
      </c>
    </row>
    <row r="144" spans="1:16">
      <c r="B144" s="89">
        <v>13</v>
      </c>
      <c r="C144" s="79" t="s">
        <v>65</v>
      </c>
      <c r="D144" s="74">
        <f t="shared" si="13"/>
        <v>0.65</v>
      </c>
      <c r="E144" s="91">
        <v>14.02</v>
      </c>
      <c r="F144" s="92">
        <v>2.282E-2</v>
      </c>
      <c r="G144" s="88">
        <f t="shared" si="8"/>
        <v>14.042819999999999</v>
      </c>
      <c r="H144" s="77">
        <v>9.16</v>
      </c>
      <c r="I144" s="79" t="s">
        <v>66</v>
      </c>
      <c r="J144" s="76">
        <f t="shared" si="12"/>
        <v>9.16</v>
      </c>
      <c r="K144" s="77">
        <v>3073</v>
      </c>
      <c r="L144" s="79" t="s">
        <v>64</v>
      </c>
      <c r="M144" s="74">
        <f t="shared" si="6"/>
        <v>0.30730000000000002</v>
      </c>
      <c r="N144" s="77">
        <v>3348</v>
      </c>
      <c r="O144" s="79" t="s">
        <v>64</v>
      </c>
      <c r="P144" s="74">
        <f t="shared" si="7"/>
        <v>0.33479999999999999</v>
      </c>
    </row>
    <row r="145" spans="2:16">
      <c r="B145" s="89">
        <v>14</v>
      </c>
      <c r="C145" s="79" t="s">
        <v>65</v>
      </c>
      <c r="D145" s="74">
        <f t="shared" si="13"/>
        <v>0.7</v>
      </c>
      <c r="E145" s="91">
        <v>13.96</v>
      </c>
      <c r="F145" s="92">
        <v>2.1430000000000001E-2</v>
      </c>
      <c r="G145" s="88">
        <f t="shared" si="8"/>
        <v>13.981430000000001</v>
      </c>
      <c r="H145" s="77">
        <v>9.67</v>
      </c>
      <c r="I145" s="79" t="s">
        <v>66</v>
      </c>
      <c r="J145" s="76">
        <f t="shared" si="12"/>
        <v>9.67</v>
      </c>
      <c r="K145" s="77">
        <v>3165</v>
      </c>
      <c r="L145" s="79" t="s">
        <v>64</v>
      </c>
      <c r="M145" s="74">
        <f t="shared" si="6"/>
        <v>0.3165</v>
      </c>
      <c r="N145" s="77">
        <v>3387</v>
      </c>
      <c r="O145" s="79" t="s">
        <v>64</v>
      </c>
      <c r="P145" s="74">
        <f t="shared" si="7"/>
        <v>0.3387</v>
      </c>
    </row>
    <row r="146" spans="2:16">
      <c r="B146" s="89">
        <v>15</v>
      </c>
      <c r="C146" s="79" t="s">
        <v>65</v>
      </c>
      <c r="D146" s="74">
        <f t="shared" si="13"/>
        <v>0.75</v>
      </c>
      <c r="E146" s="91">
        <v>13.87</v>
      </c>
      <c r="F146" s="92">
        <v>2.0209999999999999E-2</v>
      </c>
      <c r="G146" s="88">
        <f t="shared" si="8"/>
        <v>13.89021</v>
      </c>
      <c r="H146" s="77">
        <v>10.18</v>
      </c>
      <c r="I146" s="79" t="s">
        <v>66</v>
      </c>
      <c r="J146" s="76">
        <f t="shared" si="12"/>
        <v>10.18</v>
      </c>
      <c r="K146" s="77">
        <v>3255</v>
      </c>
      <c r="L146" s="79" t="s">
        <v>64</v>
      </c>
      <c r="M146" s="74">
        <f t="shared" si="6"/>
        <v>0.32550000000000001</v>
      </c>
      <c r="N146" s="77">
        <v>3426</v>
      </c>
      <c r="O146" s="79" t="s">
        <v>64</v>
      </c>
      <c r="P146" s="74">
        <f t="shared" si="7"/>
        <v>0.34260000000000002</v>
      </c>
    </row>
    <row r="147" spans="2:16">
      <c r="B147" s="89">
        <v>16</v>
      </c>
      <c r="C147" s="79" t="s">
        <v>65</v>
      </c>
      <c r="D147" s="74">
        <f t="shared" si="13"/>
        <v>0.8</v>
      </c>
      <c r="E147" s="91">
        <v>13.77</v>
      </c>
      <c r="F147" s="92">
        <v>1.9130000000000001E-2</v>
      </c>
      <c r="G147" s="88">
        <f t="shared" si="8"/>
        <v>13.78913</v>
      </c>
      <c r="H147" s="77">
        <v>10.7</v>
      </c>
      <c r="I147" s="79" t="s">
        <v>66</v>
      </c>
      <c r="J147" s="76">
        <f t="shared" si="12"/>
        <v>10.7</v>
      </c>
      <c r="K147" s="77">
        <v>3344</v>
      </c>
      <c r="L147" s="79" t="s">
        <v>64</v>
      </c>
      <c r="M147" s="74">
        <f t="shared" si="6"/>
        <v>0.33439999999999998</v>
      </c>
      <c r="N147" s="77">
        <v>3463</v>
      </c>
      <c r="O147" s="79" t="s">
        <v>64</v>
      </c>
      <c r="P147" s="74">
        <f t="shared" si="7"/>
        <v>0.3463</v>
      </c>
    </row>
    <row r="148" spans="2:16">
      <c r="B148" s="89">
        <v>17</v>
      </c>
      <c r="C148" s="79" t="s">
        <v>65</v>
      </c>
      <c r="D148" s="74">
        <f t="shared" si="13"/>
        <v>0.85</v>
      </c>
      <c r="E148" s="91">
        <v>13.65</v>
      </c>
      <c r="F148" s="92">
        <v>1.8159999999999999E-2</v>
      </c>
      <c r="G148" s="88">
        <f t="shared" si="8"/>
        <v>13.66816</v>
      </c>
      <c r="H148" s="77">
        <v>11.22</v>
      </c>
      <c r="I148" s="79" t="s">
        <v>66</v>
      </c>
      <c r="J148" s="76">
        <f t="shared" si="12"/>
        <v>11.22</v>
      </c>
      <c r="K148" s="77">
        <v>3432</v>
      </c>
      <c r="L148" s="79" t="s">
        <v>64</v>
      </c>
      <c r="M148" s="74">
        <f t="shared" ref="M148:M159" si="14">K148/1000/10</f>
        <v>0.34320000000000001</v>
      </c>
      <c r="N148" s="77">
        <v>3499</v>
      </c>
      <c r="O148" s="79" t="s">
        <v>64</v>
      </c>
      <c r="P148" s="74">
        <f t="shared" ref="P148:P171" si="15">N148/1000/10</f>
        <v>0.34989999999999999</v>
      </c>
    </row>
    <row r="149" spans="2:16">
      <c r="B149" s="89">
        <v>18</v>
      </c>
      <c r="C149" s="79" t="s">
        <v>65</v>
      </c>
      <c r="D149" s="74">
        <f t="shared" si="13"/>
        <v>0.9</v>
      </c>
      <c r="E149" s="91">
        <v>13.52</v>
      </c>
      <c r="F149" s="92">
        <v>1.729E-2</v>
      </c>
      <c r="G149" s="88">
        <f t="shared" ref="G149:G212" si="16">E149+F149</f>
        <v>13.537289999999999</v>
      </c>
      <c r="H149" s="77">
        <v>11.74</v>
      </c>
      <c r="I149" s="79" t="s">
        <v>66</v>
      </c>
      <c r="J149" s="76">
        <f t="shared" si="12"/>
        <v>11.74</v>
      </c>
      <c r="K149" s="77">
        <v>3519</v>
      </c>
      <c r="L149" s="79" t="s">
        <v>64</v>
      </c>
      <c r="M149" s="74">
        <f t="shared" si="14"/>
        <v>0.35189999999999999</v>
      </c>
      <c r="N149" s="77">
        <v>3535</v>
      </c>
      <c r="O149" s="79" t="s">
        <v>64</v>
      </c>
      <c r="P149" s="74">
        <f t="shared" si="15"/>
        <v>0.35350000000000004</v>
      </c>
    </row>
    <row r="150" spans="2:16">
      <c r="B150" s="89">
        <v>20</v>
      </c>
      <c r="C150" s="79" t="s">
        <v>65</v>
      </c>
      <c r="D150" s="74">
        <f t="shared" si="13"/>
        <v>1</v>
      </c>
      <c r="E150" s="91">
        <v>13.24</v>
      </c>
      <c r="F150" s="92">
        <v>1.5800000000000002E-2</v>
      </c>
      <c r="G150" s="88">
        <f t="shared" si="16"/>
        <v>13.255800000000001</v>
      </c>
      <c r="H150" s="77">
        <v>12.81</v>
      </c>
      <c r="I150" s="79" t="s">
        <v>66</v>
      </c>
      <c r="J150" s="76">
        <f t="shared" si="12"/>
        <v>12.81</v>
      </c>
      <c r="K150" s="77">
        <v>3843</v>
      </c>
      <c r="L150" s="79" t="s">
        <v>64</v>
      </c>
      <c r="M150" s="74">
        <f t="shared" si="14"/>
        <v>0.38429999999999997</v>
      </c>
      <c r="N150" s="77">
        <v>3605</v>
      </c>
      <c r="O150" s="79" t="s">
        <v>64</v>
      </c>
      <c r="P150" s="74">
        <f t="shared" si="15"/>
        <v>0.36049999999999999</v>
      </c>
    </row>
    <row r="151" spans="2:16">
      <c r="B151" s="89">
        <v>22.5</v>
      </c>
      <c r="C151" s="79" t="s">
        <v>65</v>
      </c>
      <c r="D151" s="74">
        <f t="shared" si="13"/>
        <v>1.125</v>
      </c>
      <c r="E151" s="91">
        <v>12.88</v>
      </c>
      <c r="F151" s="92">
        <v>1.4279999999999999E-2</v>
      </c>
      <c r="G151" s="88">
        <f t="shared" si="16"/>
        <v>12.89428</v>
      </c>
      <c r="H151" s="77">
        <v>14.18</v>
      </c>
      <c r="I151" s="79" t="s">
        <v>66</v>
      </c>
      <c r="J151" s="76">
        <f t="shared" si="12"/>
        <v>14.18</v>
      </c>
      <c r="K151" s="77">
        <v>4318</v>
      </c>
      <c r="L151" s="79" t="s">
        <v>64</v>
      </c>
      <c r="M151" s="74">
        <f t="shared" si="14"/>
        <v>0.43179999999999996</v>
      </c>
      <c r="N151" s="77">
        <v>3691</v>
      </c>
      <c r="O151" s="79" t="s">
        <v>64</v>
      </c>
      <c r="P151" s="74">
        <f t="shared" si="15"/>
        <v>0.36909999999999998</v>
      </c>
    </row>
    <row r="152" spans="2:16">
      <c r="B152" s="89">
        <v>25</v>
      </c>
      <c r="C152" s="79" t="s">
        <v>65</v>
      </c>
      <c r="D152" s="74">
        <f t="shared" si="13"/>
        <v>1.25</v>
      </c>
      <c r="E152" s="91">
        <v>12.52</v>
      </c>
      <c r="F152" s="92">
        <v>1.304E-2</v>
      </c>
      <c r="G152" s="88">
        <f t="shared" si="16"/>
        <v>12.53304</v>
      </c>
      <c r="H152" s="77">
        <v>15.59</v>
      </c>
      <c r="I152" s="79" t="s">
        <v>66</v>
      </c>
      <c r="J152" s="76">
        <f t="shared" si="12"/>
        <v>15.59</v>
      </c>
      <c r="K152" s="77">
        <v>4768</v>
      </c>
      <c r="L152" s="79" t="s">
        <v>64</v>
      </c>
      <c r="M152" s="74">
        <f t="shared" si="14"/>
        <v>0.4768</v>
      </c>
      <c r="N152" s="77">
        <v>3776</v>
      </c>
      <c r="O152" s="79" t="s">
        <v>64</v>
      </c>
      <c r="P152" s="74">
        <f t="shared" si="15"/>
        <v>0.37759999999999999</v>
      </c>
    </row>
    <row r="153" spans="2:16">
      <c r="B153" s="89">
        <v>27.5</v>
      </c>
      <c r="C153" s="79" t="s">
        <v>65</v>
      </c>
      <c r="D153" s="74">
        <f t="shared" si="13"/>
        <v>1.375</v>
      </c>
      <c r="E153" s="91">
        <v>12.16</v>
      </c>
      <c r="F153" s="92">
        <v>1.201E-2</v>
      </c>
      <c r="G153" s="88">
        <f t="shared" si="16"/>
        <v>12.17201</v>
      </c>
      <c r="H153" s="77">
        <v>17.04</v>
      </c>
      <c r="I153" s="79" t="s">
        <v>66</v>
      </c>
      <c r="J153" s="76">
        <f t="shared" si="12"/>
        <v>17.04</v>
      </c>
      <c r="K153" s="77">
        <v>5203</v>
      </c>
      <c r="L153" s="79" t="s">
        <v>64</v>
      </c>
      <c r="M153" s="74">
        <f t="shared" si="14"/>
        <v>0.52029999999999998</v>
      </c>
      <c r="N153" s="77">
        <v>3862</v>
      </c>
      <c r="O153" s="79" t="s">
        <v>64</v>
      </c>
      <c r="P153" s="74">
        <f t="shared" si="15"/>
        <v>0.38619999999999999</v>
      </c>
    </row>
    <row r="154" spans="2:16">
      <c r="B154" s="89">
        <v>30</v>
      </c>
      <c r="C154" s="79" t="s">
        <v>65</v>
      </c>
      <c r="D154" s="74">
        <f t="shared" si="13"/>
        <v>1.5</v>
      </c>
      <c r="E154" s="91">
        <v>11.82</v>
      </c>
      <c r="F154" s="92">
        <v>1.1140000000000001E-2</v>
      </c>
      <c r="G154" s="88">
        <f t="shared" si="16"/>
        <v>11.83114</v>
      </c>
      <c r="H154" s="77">
        <v>18.53</v>
      </c>
      <c r="I154" s="79" t="s">
        <v>66</v>
      </c>
      <c r="J154" s="76">
        <f t="shared" si="12"/>
        <v>18.53</v>
      </c>
      <c r="K154" s="77">
        <v>5627</v>
      </c>
      <c r="L154" s="79" t="s">
        <v>64</v>
      </c>
      <c r="M154" s="74">
        <f t="shared" si="14"/>
        <v>0.56269999999999998</v>
      </c>
      <c r="N154" s="77">
        <v>3947</v>
      </c>
      <c r="O154" s="79" t="s">
        <v>64</v>
      </c>
      <c r="P154" s="74">
        <f t="shared" si="15"/>
        <v>0.3947</v>
      </c>
    </row>
    <row r="155" spans="2:16">
      <c r="B155" s="89">
        <v>32.5</v>
      </c>
      <c r="C155" s="79" t="s">
        <v>65</v>
      </c>
      <c r="D155" s="74">
        <f t="shared" si="13"/>
        <v>1.625</v>
      </c>
      <c r="E155" s="91">
        <v>11.49</v>
      </c>
      <c r="F155" s="92">
        <v>1.039E-2</v>
      </c>
      <c r="G155" s="88">
        <f t="shared" si="16"/>
        <v>11.500389999999999</v>
      </c>
      <c r="H155" s="77">
        <v>20.059999999999999</v>
      </c>
      <c r="I155" s="79" t="s">
        <v>66</v>
      </c>
      <c r="J155" s="76">
        <f t="shared" si="12"/>
        <v>20.059999999999999</v>
      </c>
      <c r="K155" s="77">
        <v>6043</v>
      </c>
      <c r="L155" s="79" t="s">
        <v>64</v>
      </c>
      <c r="M155" s="74">
        <f t="shared" si="14"/>
        <v>0.60430000000000006</v>
      </c>
      <c r="N155" s="77">
        <v>4034</v>
      </c>
      <c r="O155" s="79" t="s">
        <v>64</v>
      </c>
      <c r="P155" s="74">
        <f t="shared" si="15"/>
        <v>0.40339999999999998</v>
      </c>
    </row>
    <row r="156" spans="2:16">
      <c r="B156" s="89">
        <v>35</v>
      </c>
      <c r="C156" s="79" t="s">
        <v>65</v>
      </c>
      <c r="D156" s="74">
        <f t="shared" si="13"/>
        <v>1.75</v>
      </c>
      <c r="E156" s="91">
        <v>11.18</v>
      </c>
      <c r="F156" s="92">
        <v>9.7409999999999997E-3</v>
      </c>
      <c r="G156" s="88">
        <f t="shared" si="16"/>
        <v>11.189741</v>
      </c>
      <c r="H156" s="77">
        <v>21.64</v>
      </c>
      <c r="I156" s="79" t="s">
        <v>66</v>
      </c>
      <c r="J156" s="76">
        <f t="shared" si="12"/>
        <v>21.64</v>
      </c>
      <c r="K156" s="77">
        <v>6454</v>
      </c>
      <c r="L156" s="79" t="s">
        <v>64</v>
      </c>
      <c r="M156" s="74">
        <f t="shared" si="14"/>
        <v>0.64539999999999997</v>
      </c>
      <c r="N156" s="77">
        <v>4122</v>
      </c>
      <c r="O156" s="79" t="s">
        <v>64</v>
      </c>
      <c r="P156" s="74">
        <f t="shared" si="15"/>
        <v>0.41220000000000001</v>
      </c>
    </row>
    <row r="157" spans="2:16">
      <c r="B157" s="89">
        <v>37.5</v>
      </c>
      <c r="C157" s="79" t="s">
        <v>65</v>
      </c>
      <c r="D157" s="74">
        <f t="shared" si="13"/>
        <v>1.875</v>
      </c>
      <c r="E157" s="91">
        <v>10.88</v>
      </c>
      <c r="F157" s="92">
        <v>9.1730000000000006E-3</v>
      </c>
      <c r="G157" s="88">
        <f t="shared" si="16"/>
        <v>10.889173000000001</v>
      </c>
      <c r="H157" s="77">
        <v>23.26</v>
      </c>
      <c r="I157" s="79" t="s">
        <v>66</v>
      </c>
      <c r="J157" s="76">
        <f t="shared" si="12"/>
        <v>23.26</v>
      </c>
      <c r="K157" s="77">
        <v>6861</v>
      </c>
      <c r="L157" s="79" t="s">
        <v>64</v>
      </c>
      <c r="M157" s="74">
        <f t="shared" si="14"/>
        <v>0.68609999999999993</v>
      </c>
      <c r="N157" s="77">
        <v>4212</v>
      </c>
      <c r="O157" s="79" t="s">
        <v>64</v>
      </c>
      <c r="P157" s="74">
        <f t="shared" si="15"/>
        <v>0.42119999999999996</v>
      </c>
    </row>
    <row r="158" spans="2:16">
      <c r="B158" s="89">
        <v>40</v>
      </c>
      <c r="C158" s="79" t="s">
        <v>65</v>
      </c>
      <c r="D158" s="74">
        <f t="shared" si="13"/>
        <v>2</v>
      </c>
      <c r="E158" s="91">
        <v>10.6</v>
      </c>
      <c r="F158" s="92">
        <v>8.6719999999999992E-3</v>
      </c>
      <c r="G158" s="88">
        <f t="shared" si="16"/>
        <v>10.608672</v>
      </c>
      <c r="H158" s="77">
        <v>24.92</v>
      </c>
      <c r="I158" s="79" t="s">
        <v>66</v>
      </c>
      <c r="J158" s="76">
        <f t="shared" si="12"/>
        <v>24.92</v>
      </c>
      <c r="K158" s="77">
        <v>7266</v>
      </c>
      <c r="L158" s="79" t="s">
        <v>64</v>
      </c>
      <c r="M158" s="74">
        <f t="shared" si="14"/>
        <v>0.72660000000000002</v>
      </c>
      <c r="N158" s="77">
        <v>4304</v>
      </c>
      <c r="O158" s="79" t="s">
        <v>64</v>
      </c>
      <c r="P158" s="74">
        <f t="shared" si="15"/>
        <v>0.4304</v>
      </c>
    </row>
    <row r="159" spans="2:16">
      <c r="B159" s="89">
        <v>45</v>
      </c>
      <c r="C159" s="79" t="s">
        <v>65</v>
      </c>
      <c r="D159" s="74">
        <f t="shared" si="13"/>
        <v>2.25</v>
      </c>
      <c r="E159" s="91">
        <v>10.220000000000001</v>
      </c>
      <c r="F159" s="92">
        <v>7.8250000000000004E-3</v>
      </c>
      <c r="G159" s="88">
        <f t="shared" si="16"/>
        <v>10.227825000000001</v>
      </c>
      <c r="H159" s="77">
        <v>28.36</v>
      </c>
      <c r="I159" s="79" t="s">
        <v>66</v>
      </c>
      <c r="J159" s="76">
        <f t="shared" si="12"/>
        <v>28.36</v>
      </c>
      <c r="K159" s="77">
        <v>8762</v>
      </c>
      <c r="L159" s="79" t="s">
        <v>64</v>
      </c>
      <c r="M159" s="74">
        <f t="shared" si="14"/>
        <v>0.87620000000000009</v>
      </c>
      <c r="N159" s="77">
        <v>4491</v>
      </c>
      <c r="O159" s="79" t="s">
        <v>64</v>
      </c>
      <c r="P159" s="74">
        <f t="shared" si="15"/>
        <v>0.44909999999999994</v>
      </c>
    </row>
    <row r="160" spans="2:16">
      <c r="B160" s="89">
        <v>50</v>
      </c>
      <c r="C160" s="79" t="s">
        <v>65</v>
      </c>
      <c r="D160" s="74">
        <f t="shared" si="13"/>
        <v>2.5</v>
      </c>
      <c r="E160" s="91">
        <v>9.7539999999999996</v>
      </c>
      <c r="F160" s="92">
        <v>7.136E-3</v>
      </c>
      <c r="G160" s="88">
        <f t="shared" si="16"/>
        <v>9.7611359999999987</v>
      </c>
      <c r="H160" s="77">
        <v>31.94</v>
      </c>
      <c r="I160" s="79" t="s">
        <v>66</v>
      </c>
      <c r="J160" s="76">
        <f t="shared" si="12"/>
        <v>31.94</v>
      </c>
      <c r="K160" s="77">
        <v>1.01</v>
      </c>
      <c r="L160" s="78" t="s">
        <v>66</v>
      </c>
      <c r="M160" s="76">
        <f t="shared" ref="M160:M206" si="17">K160</f>
        <v>1.01</v>
      </c>
      <c r="N160" s="77">
        <v>4686</v>
      </c>
      <c r="O160" s="79" t="s">
        <v>64</v>
      </c>
      <c r="P160" s="74">
        <f t="shared" si="15"/>
        <v>0.46860000000000002</v>
      </c>
    </row>
    <row r="161" spans="2:16">
      <c r="B161" s="89">
        <v>55</v>
      </c>
      <c r="C161" s="79" t="s">
        <v>65</v>
      </c>
      <c r="D161" s="74">
        <f t="shared" si="13"/>
        <v>2.75</v>
      </c>
      <c r="E161" s="91">
        <v>9.3249999999999993</v>
      </c>
      <c r="F161" s="92">
        <v>6.5649999999999997E-3</v>
      </c>
      <c r="G161" s="88">
        <f t="shared" si="16"/>
        <v>9.3315649999999994</v>
      </c>
      <c r="H161" s="77">
        <v>35.69</v>
      </c>
      <c r="I161" s="79" t="s">
        <v>66</v>
      </c>
      <c r="J161" s="76">
        <f t="shared" si="12"/>
        <v>35.69</v>
      </c>
      <c r="K161" s="77">
        <v>1.1499999999999999</v>
      </c>
      <c r="L161" s="79" t="s">
        <v>66</v>
      </c>
      <c r="M161" s="76">
        <f t="shared" si="17"/>
        <v>1.1499999999999999</v>
      </c>
      <c r="N161" s="77">
        <v>4889</v>
      </c>
      <c r="O161" s="79" t="s">
        <v>64</v>
      </c>
      <c r="P161" s="74">
        <f t="shared" si="15"/>
        <v>0.4889</v>
      </c>
    </row>
    <row r="162" spans="2:16">
      <c r="B162" s="89">
        <v>60</v>
      </c>
      <c r="C162" s="79" t="s">
        <v>65</v>
      </c>
      <c r="D162" s="74">
        <f t="shared" si="13"/>
        <v>3</v>
      </c>
      <c r="E162" s="91">
        <v>8.9369999999999994</v>
      </c>
      <c r="F162" s="92">
        <v>6.0819999999999997E-3</v>
      </c>
      <c r="G162" s="88">
        <f t="shared" si="16"/>
        <v>8.9430819999999986</v>
      </c>
      <c r="H162" s="77">
        <v>39.61</v>
      </c>
      <c r="I162" s="79" t="s">
        <v>66</v>
      </c>
      <c r="J162" s="76">
        <f t="shared" si="12"/>
        <v>39.61</v>
      </c>
      <c r="K162" s="77">
        <v>1.28</v>
      </c>
      <c r="L162" s="79" t="s">
        <v>66</v>
      </c>
      <c r="M162" s="76">
        <f t="shared" si="17"/>
        <v>1.28</v>
      </c>
      <c r="N162" s="77">
        <v>5101</v>
      </c>
      <c r="O162" s="79" t="s">
        <v>64</v>
      </c>
      <c r="P162" s="74">
        <f t="shared" si="15"/>
        <v>0.5101</v>
      </c>
    </row>
    <row r="163" spans="2:16">
      <c r="B163" s="89">
        <v>65</v>
      </c>
      <c r="C163" s="79" t="s">
        <v>65</v>
      </c>
      <c r="D163" s="74">
        <f t="shared" si="13"/>
        <v>3.25</v>
      </c>
      <c r="E163" s="91">
        <v>8.5839999999999996</v>
      </c>
      <c r="F163" s="92">
        <v>5.6690000000000004E-3</v>
      </c>
      <c r="G163" s="88">
        <f t="shared" si="16"/>
        <v>8.5896689999999989</v>
      </c>
      <c r="H163" s="77">
        <v>43.7</v>
      </c>
      <c r="I163" s="79" t="s">
        <v>66</v>
      </c>
      <c r="J163" s="76">
        <f t="shared" si="12"/>
        <v>43.7</v>
      </c>
      <c r="K163" s="77">
        <v>1.4</v>
      </c>
      <c r="L163" s="79" t="s">
        <v>66</v>
      </c>
      <c r="M163" s="76">
        <f t="shared" si="17"/>
        <v>1.4</v>
      </c>
      <c r="N163" s="77">
        <v>5322</v>
      </c>
      <c r="O163" s="79" t="s">
        <v>64</v>
      </c>
      <c r="P163" s="74">
        <f t="shared" si="15"/>
        <v>0.53220000000000001</v>
      </c>
    </row>
    <row r="164" spans="2:16">
      <c r="B164" s="89">
        <v>70</v>
      </c>
      <c r="C164" s="79" t="s">
        <v>65</v>
      </c>
      <c r="D164" s="74">
        <f t="shared" si="13"/>
        <v>3.5</v>
      </c>
      <c r="E164" s="91">
        <v>8.2620000000000005</v>
      </c>
      <c r="F164" s="92">
        <v>5.3109999999999997E-3</v>
      </c>
      <c r="G164" s="88">
        <f t="shared" si="16"/>
        <v>8.2673110000000012</v>
      </c>
      <c r="H164" s="77">
        <v>47.95</v>
      </c>
      <c r="I164" s="79" t="s">
        <v>66</v>
      </c>
      <c r="J164" s="76">
        <f t="shared" si="12"/>
        <v>47.95</v>
      </c>
      <c r="K164" s="77">
        <v>1.53</v>
      </c>
      <c r="L164" s="79" t="s">
        <v>66</v>
      </c>
      <c r="M164" s="76">
        <f t="shared" si="17"/>
        <v>1.53</v>
      </c>
      <c r="N164" s="77">
        <v>5553</v>
      </c>
      <c r="O164" s="79" t="s">
        <v>64</v>
      </c>
      <c r="P164" s="74">
        <f t="shared" si="15"/>
        <v>0.55530000000000002</v>
      </c>
    </row>
    <row r="165" spans="2:16">
      <c r="B165" s="89">
        <v>80</v>
      </c>
      <c r="C165" s="79" t="s">
        <v>65</v>
      </c>
      <c r="D165" s="74">
        <f t="shared" si="13"/>
        <v>4</v>
      </c>
      <c r="E165" s="91">
        <v>7.6920000000000002</v>
      </c>
      <c r="F165" s="92">
        <v>4.7210000000000004E-3</v>
      </c>
      <c r="G165" s="88">
        <f t="shared" si="16"/>
        <v>7.6967210000000001</v>
      </c>
      <c r="H165" s="77">
        <v>56.92</v>
      </c>
      <c r="I165" s="79" t="s">
        <v>66</v>
      </c>
      <c r="J165" s="76">
        <f t="shared" si="12"/>
        <v>56.92</v>
      </c>
      <c r="K165" s="77">
        <v>1.99</v>
      </c>
      <c r="L165" s="79" t="s">
        <v>66</v>
      </c>
      <c r="M165" s="76">
        <f t="shared" si="17"/>
        <v>1.99</v>
      </c>
      <c r="N165" s="77">
        <v>6042</v>
      </c>
      <c r="O165" s="79" t="s">
        <v>64</v>
      </c>
      <c r="P165" s="74">
        <f t="shared" si="15"/>
        <v>0.60419999999999996</v>
      </c>
    </row>
    <row r="166" spans="2:16">
      <c r="B166" s="89">
        <v>90</v>
      </c>
      <c r="C166" s="79" t="s">
        <v>65</v>
      </c>
      <c r="D166" s="74">
        <f t="shared" si="13"/>
        <v>4.5</v>
      </c>
      <c r="E166" s="91">
        <v>7.202</v>
      </c>
      <c r="F166" s="92">
        <v>4.2550000000000001E-3</v>
      </c>
      <c r="G166" s="88">
        <f t="shared" si="16"/>
        <v>7.2062549999999996</v>
      </c>
      <c r="H166" s="77">
        <v>66.540000000000006</v>
      </c>
      <c r="I166" s="79" t="s">
        <v>66</v>
      </c>
      <c r="J166" s="76">
        <f t="shared" si="12"/>
        <v>66.540000000000006</v>
      </c>
      <c r="K166" s="77">
        <v>2.41</v>
      </c>
      <c r="L166" s="79" t="s">
        <v>66</v>
      </c>
      <c r="M166" s="76">
        <f t="shared" si="17"/>
        <v>2.41</v>
      </c>
      <c r="N166" s="77">
        <v>6569</v>
      </c>
      <c r="O166" s="79" t="s">
        <v>64</v>
      </c>
      <c r="P166" s="74">
        <f t="shared" si="15"/>
        <v>0.65690000000000004</v>
      </c>
    </row>
    <row r="167" spans="2:16">
      <c r="B167" s="89">
        <v>100</v>
      </c>
      <c r="C167" s="79" t="s">
        <v>65</v>
      </c>
      <c r="D167" s="74">
        <f t="shared" si="13"/>
        <v>5</v>
      </c>
      <c r="E167" s="91">
        <v>6.7750000000000004</v>
      </c>
      <c r="F167" s="92">
        <v>3.8760000000000001E-3</v>
      </c>
      <c r="G167" s="88">
        <f t="shared" si="16"/>
        <v>6.7788760000000003</v>
      </c>
      <c r="H167" s="77">
        <v>76.78</v>
      </c>
      <c r="I167" s="79" t="s">
        <v>66</v>
      </c>
      <c r="J167" s="76">
        <f t="shared" si="12"/>
        <v>76.78</v>
      </c>
      <c r="K167" s="77">
        <v>2.82</v>
      </c>
      <c r="L167" s="79" t="s">
        <v>66</v>
      </c>
      <c r="M167" s="76">
        <f t="shared" si="17"/>
        <v>2.82</v>
      </c>
      <c r="N167" s="77">
        <v>7132</v>
      </c>
      <c r="O167" s="79" t="s">
        <v>64</v>
      </c>
      <c r="P167" s="74">
        <f t="shared" si="15"/>
        <v>0.71319999999999995</v>
      </c>
    </row>
    <row r="168" spans="2:16">
      <c r="B168" s="89">
        <v>110</v>
      </c>
      <c r="C168" s="79" t="s">
        <v>65</v>
      </c>
      <c r="D168" s="74">
        <f t="shared" si="13"/>
        <v>5.5</v>
      </c>
      <c r="E168" s="91">
        <v>6.3970000000000002</v>
      </c>
      <c r="F168" s="92">
        <v>3.5620000000000001E-3</v>
      </c>
      <c r="G168" s="88">
        <f t="shared" si="16"/>
        <v>6.4005619999999999</v>
      </c>
      <c r="H168" s="77">
        <v>87.65</v>
      </c>
      <c r="I168" s="79" t="s">
        <v>66</v>
      </c>
      <c r="J168" s="76">
        <f t="shared" si="12"/>
        <v>87.65</v>
      </c>
      <c r="K168" s="77">
        <v>3.21</v>
      </c>
      <c r="L168" s="79" t="s">
        <v>66</v>
      </c>
      <c r="M168" s="76">
        <f t="shared" si="17"/>
        <v>3.21</v>
      </c>
      <c r="N168" s="77">
        <v>7732</v>
      </c>
      <c r="O168" s="79" t="s">
        <v>64</v>
      </c>
      <c r="P168" s="74">
        <f t="shared" si="15"/>
        <v>0.7732</v>
      </c>
    </row>
    <row r="169" spans="2:16">
      <c r="B169" s="89">
        <v>120</v>
      </c>
      <c r="C169" s="79" t="s">
        <v>65</v>
      </c>
      <c r="D169" s="74">
        <f t="shared" si="13"/>
        <v>6</v>
      </c>
      <c r="E169" s="91">
        <v>6.06</v>
      </c>
      <c r="F169" s="92">
        <v>3.2980000000000002E-3</v>
      </c>
      <c r="G169" s="88">
        <f t="shared" si="16"/>
        <v>6.0632979999999996</v>
      </c>
      <c r="H169" s="77">
        <v>99.15</v>
      </c>
      <c r="I169" s="79" t="s">
        <v>66</v>
      </c>
      <c r="J169" s="76">
        <f t="shared" si="12"/>
        <v>99.15</v>
      </c>
      <c r="K169" s="77">
        <v>3.6</v>
      </c>
      <c r="L169" s="79" t="s">
        <v>66</v>
      </c>
      <c r="M169" s="76">
        <f t="shared" si="17"/>
        <v>3.6</v>
      </c>
      <c r="N169" s="77">
        <v>8367</v>
      </c>
      <c r="O169" s="79" t="s">
        <v>64</v>
      </c>
      <c r="P169" s="74">
        <f t="shared" si="15"/>
        <v>0.83670000000000011</v>
      </c>
    </row>
    <row r="170" spans="2:16">
      <c r="B170" s="89">
        <v>130</v>
      </c>
      <c r="C170" s="79" t="s">
        <v>65</v>
      </c>
      <c r="D170" s="74">
        <f t="shared" si="13"/>
        <v>6.5</v>
      </c>
      <c r="E170" s="91">
        <v>5.758</v>
      </c>
      <c r="F170" s="92">
        <v>3.0709999999999999E-3</v>
      </c>
      <c r="G170" s="88">
        <f t="shared" si="16"/>
        <v>5.7610710000000003</v>
      </c>
      <c r="H170" s="77">
        <v>111.26</v>
      </c>
      <c r="I170" s="79" t="s">
        <v>66</v>
      </c>
      <c r="J170" s="76">
        <f t="shared" si="12"/>
        <v>111.26</v>
      </c>
      <c r="K170" s="77">
        <v>3.99</v>
      </c>
      <c r="L170" s="79" t="s">
        <v>66</v>
      </c>
      <c r="M170" s="76">
        <f t="shared" si="17"/>
        <v>3.99</v>
      </c>
      <c r="N170" s="77">
        <v>9038</v>
      </c>
      <c r="O170" s="79" t="s">
        <v>64</v>
      </c>
      <c r="P170" s="74">
        <f t="shared" si="15"/>
        <v>0.90380000000000005</v>
      </c>
    </row>
    <row r="171" spans="2:16">
      <c r="B171" s="89">
        <v>140</v>
      </c>
      <c r="C171" s="79" t="s">
        <v>65</v>
      </c>
      <c r="D171" s="74">
        <f t="shared" si="13"/>
        <v>7</v>
      </c>
      <c r="E171" s="91">
        <v>5.484</v>
      </c>
      <c r="F171" s="92">
        <v>2.875E-3</v>
      </c>
      <c r="G171" s="88">
        <f t="shared" si="16"/>
        <v>5.4868750000000004</v>
      </c>
      <c r="H171" s="77">
        <v>124</v>
      </c>
      <c r="I171" s="79" t="s">
        <v>66</v>
      </c>
      <c r="J171" s="76">
        <f t="shared" si="12"/>
        <v>124</v>
      </c>
      <c r="K171" s="77">
        <v>4.3899999999999997</v>
      </c>
      <c r="L171" s="79" t="s">
        <v>66</v>
      </c>
      <c r="M171" s="76">
        <f t="shared" si="17"/>
        <v>4.3899999999999997</v>
      </c>
      <c r="N171" s="77">
        <v>9743</v>
      </c>
      <c r="O171" s="79" t="s">
        <v>64</v>
      </c>
      <c r="P171" s="74">
        <f t="shared" si="15"/>
        <v>0.97430000000000005</v>
      </c>
    </row>
    <row r="172" spans="2:16">
      <c r="B172" s="89">
        <v>150</v>
      </c>
      <c r="C172" s="79" t="s">
        <v>65</v>
      </c>
      <c r="D172" s="74">
        <f t="shared" si="13"/>
        <v>7.5</v>
      </c>
      <c r="E172" s="91">
        <v>5.2350000000000003</v>
      </c>
      <c r="F172" s="92">
        <v>2.7039999999999998E-3</v>
      </c>
      <c r="G172" s="88">
        <f t="shared" si="16"/>
        <v>5.2377039999999999</v>
      </c>
      <c r="H172" s="77">
        <v>137.35</v>
      </c>
      <c r="I172" s="79" t="s">
        <v>66</v>
      </c>
      <c r="J172" s="76">
        <f t="shared" ref="J172:J185" si="18">H172</f>
        <v>137.35</v>
      </c>
      <c r="K172" s="77">
        <v>4.78</v>
      </c>
      <c r="L172" s="79" t="s">
        <v>66</v>
      </c>
      <c r="M172" s="76">
        <f t="shared" si="17"/>
        <v>4.78</v>
      </c>
      <c r="N172" s="77">
        <v>1.05</v>
      </c>
      <c r="O172" s="78" t="s">
        <v>66</v>
      </c>
      <c r="P172" s="74">
        <f t="shared" ref="P172:P175" si="19">N172</f>
        <v>1.05</v>
      </c>
    </row>
    <row r="173" spans="2:16">
      <c r="B173" s="89">
        <v>160</v>
      </c>
      <c r="C173" s="79" t="s">
        <v>65</v>
      </c>
      <c r="D173" s="74">
        <f t="shared" si="13"/>
        <v>8</v>
      </c>
      <c r="E173" s="91">
        <v>5.0069999999999997</v>
      </c>
      <c r="F173" s="92">
        <v>2.5530000000000001E-3</v>
      </c>
      <c r="G173" s="88">
        <f t="shared" si="16"/>
        <v>5.0095529999999995</v>
      </c>
      <c r="H173" s="77">
        <v>151.33000000000001</v>
      </c>
      <c r="I173" s="79" t="s">
        <v>66</v>
      </c>
      <c r="J173" s="76">
        <f t="shared" si="18"/>
        <v>151.33000000000001</v>
      </c>
      <c r="K173" s="77">
        <v>5.18</v>
      </c>
      <c r="L173" s="79" t="s">
        <v>66</v>
      </c>
      <c r="M173" s="76">
        <f t="shared" si="17"/>
        <v>5.18</v>
      </c>
      <c r="N173" s="77">
        <v>1.1299999999999999</v>
      </c>
      <c r="O173" s="79" t="s">
        <v>66</v>
      </c>
      <c r="P173" s="74">
        <f t="shared" si="19"/>
        <v>1.1299999999999999</v>
      </c>
    </row>
    <row r="174" spans="2:16">
      <c r="B174" s="89">
        <v>170</v>
      </c>
      <c r="C174" s="79" t="s">
        <v>65</v>
      </c>
      <c r="D174" s="74">
        <f t="shared" si="13"/>
        <v>8.5</v>
      </c>
      <c r="E174" s="91">
        <v>4.7969999999999997</v>
      </c>
      <c r="F174" s="92">
        <v>2.4190000000000001E-3</v>
      </c>
      <c r="G174" s="88">
        <f t="shared" si="16"/>
        <v>4.7994189999999994</v>
      </c>
      <c r="H174" s="77">
        <v>165.93</v>
      </c>
      <c r="I174" s="79" t="s">
        <v>66</v>
      </c>
      <c r="J174" s="76">
        <f t="shared" si="18"/>
        <v>165.93</v>
      </c>
      <c r="K174" s="77">
        <v>5.58</v>
      </c>
      <c r="L174" s="79" t="s">
        <v>66</v>
      </c>
      <c r="M174" s="76">
        <f t="shared" si="17"/>
        <v>5.58</v>
      </c>
      <c r="N174" s="77">
        <v>1.21</v>
      </c>
      <c r="O174" s="79" t="s">
        <v>66</v>
      </c>
      <c r="P174" s="74">
        <f t="shared" si="19"/>
        <v>1.21</v>
      </c>
    </row>
    <row r="175" spans="2:16">
      <c r="B175" s="89">
        <v>180</v>
      </c>
      <c r="C175" s="79" t="s">
        <v>65</v>
      </c>
      <c r="D175" s="74">
        <f t="shared" si="13"/>
        <v>9</v>
      </c>
      <c r="E175" s="91">
        <v>4.6040000000000001</v>
      </c>
      <c r="F175" s="92">
        <v>2.2980000000000001E-3</v>
      </c>
      <c r="G175" s="88">
        <f t="shared" si="16"/>
        <v>4.6062979999999998</v>
      </c>
      <c r="H175" s="77">
        <v>181.16</v>
      </c>
      <c r="I175" s="79" t="s">
        <v>66</v>
      </c>
      <c r="J175" s="76">
        <f t="shared" si="18"/>
        <v>181.16</v>
      </c>
      <c r="K175" s="77">
        <v>5.98</v>
      </c>
      <c r="L175" s="79" t="s">
        <v>66</v>
      </c>
      <c r="M175" s="76">
        <f t="shared" si="17"/>
        <v>5.98</v>
      </c>
      <c r="N175" s="77">
        <v>1.29</v>
      </c>
      <c r="O175" s="79" t="s">
        <v>66</v>
      </c>
      <c r="P175" s="74">
        <f t="shared" si="19"/>
        <v>1.29</v>
      </c>
    </row>
    <row r="176" spans="2:16">
      <c r="B176" s="89">
        <v>200</v>
      </c>
      <c r="C176" s="79" t="s">
        <v>65</v>
      </c>
      <c r="D176" s="74">
        <f t="shared" si="13"/>
        <v>10</v>
      </c>
      <c r="E176" s="91">
        <v>4.2590000000000003</v>
      </c>
      <c r="F176" s="92">
        <v>2.0920000000000001E-3</v>
      </c>
      <c r="G176" s="88">
        <f t="shared" si="16"/>
        <v>4.2610920000000005</v>
      </c>
      <c r="H176" s="77">
        <v>213.49</v>
      </c>
      <c r="I176" s="79" t="s">
        <v>66</v>
      </c>
      <c r="J176" s="76">
        <f t="shared" si="18"/>
        <v>213.49</v>
      </c>
      <c r="K176" s="77">
        <v>7.54</v>
      </c>
      <c r="L176" s="79" t="s">
        <v>66</v>
      </c>
      <c r="M176" s="76">
        <f t="shared" si="17"/>
        <v>7.54</v>
      </c>
      <c r="N176" s="77">
        <v>1.47</v>
      </c>
      <c r="O176" s="79" t="s">
        <v>66</v>
      </c>
      <c r="P176" s="76">
        <f t="shared" ref="P176:P220" si="20">N176</f>
        <v>1.47</v>
      </c>
    </row>
    <row r="177" spans="1:16">
      <c r="A177" s="4"/>
      <c r="B177" s="89">
        <v>225</v>
      </c>
      <c r="C177" s="79" t="s">
        <v>65</v>
      </c>
      <c r="D177" s="74">
        <f t="shared" si="13"/>
        <v>11.25</v>
      </c>
      <c r="E177" s="91">
        <v>3.8919999999999999</v>
      </c>
      <c r="F177" s="92">
        <v>1.8829999999999999E-3</v>
      </c>
      <c r="G177" s="88">
        <f t="shared" si="16"/>
        <v>3.8938829999999998</v>
      </c>
      <c r="H177" s="77">
        <v>257.44</v>
      </c>
      <c r="I177" s="79" t="s">
        <v>66</v>
      </c>
      <c r="J177" s="76">
        <f t="shared" si="18"/>
        <v>257.44</v>
      </c>
      <c r="K177" s="77">
        <v>9.7799999999999994</v>
      </c>
      <c r="L177" s="79" t="s">
        <v>66</v>
      </c>
      <c r="M177" s="76">
        <f t="shared" si="17"/>
        <v>9.7799999999999994</v>
      </c>
      <c r="N177" s="77">
        <v>1.71</v>
      </c>
      <c r="O177" s="79" t="s">
        <v>66</v>
      </c>
      <c r="P177" s="76">
        <f t="shared" si="20"/>
        <v>1.71</v>
      </c>
    </row>
    <row r="178" spans="1:16">
      <c r="B178" s="77">
        <v>250</v>
      </c>
      <c r="C178" s="79" t="s">
        <v>65</v>
      </c>
      <c r="D178" s="74">
        <f t="shared" si="13"/>
        <v>12.5</v>
      </c>
      <c r="E178" s="91">
        <v>3.581</v>
      </c>
      <c r="F178" s="92">
        <v>1.7129999999999999E-3</v>
      </c>
      <c r="G178" s="88">
        <f t="shared" si="16"/>
        <v>3.582713</v>
      </c>
      <c r="H178" s="77">
        <v>305.38</v>
      </c>
      <c r="I178" s="79" t="s">
        <v>66</v>
      </c>
      <c r="J178" s="76">
        <f t="shared" si="18"/>
        <v>305.38</v>
      </c>
      <c r="K178" s="77">
        <v>11.91</v>
      </c>
      <c r="L178" s="79" t="s">
        <v>66</v>
      </c>
      <c r="M178" s="76">
        <f t="shared" si="17"/>
        <v>11.91</v>
      </c>
      <c r="N178" s="77">
        <v>1.98</v>
      </c>
      <c r="O178" s="79" t="s">
        <v>66</v>
      </c>
      <c r="P178" s="76">
        <f t="shared" si="20"/>
        <v>1.98</v>
      </c>
    </row>
    <row r="179" spans="1:16">
      <c r="B179" s="89">
        <v>275</v>
      </c>
      <c r="C179" s="90" t="s">
        <v>65</v>
      </c>
      <c r="D179" s="74">
        <f t="shared" ref="D179:D192" si="21">B179/$C$5</f>
        <v>13.75</v>
      </c>
      <c r="E179" s="91">
        <v>3.3140000000000001</v>
      </c>
      <c r="F179" s="92">
        <v>1.573E-3</v>
      </c>
      <c r="G179" s="88">
        <f t="shared" si="16"/>
        <v>3.3155730000000001</v>
      </c>
      <c r="H179" s="77">
        <v>357.33</v>
      </c>
      <c r="I179" s="79" t="s">
        <v>66</v>
      </c>
      <c r="J179" s="76">
        <f t="shared" si="18"/>
        <v>357.33</v>
      </c>
      <c r="K179" s="77">
        <v>14.01</v>
      </c>
      <c r="L179" s="79" t="s">
        <v>66</v>
      </c>
      <c r="M179" s="76">
        <f t="shared" si="17"/>
        <v>14.01</v>
      </c>
      <c r="N179" s="77">
        <v>2.2599999999999998</v>
      </c>
      <c r="O179" s="79" t="s">
        <v>66</v>
      </c>
      <c r="P179" s="76">
        <f t="shared" si="20"/>
        <v>2.2599999999999998</v>
      </c>
    </row>
    <row r="180" spans="1:16">
      <c r="B180" s="89">
        <v>300</v>
      </c>
      <c r="C180" s="90" t="s">
        <v>65</v>
      </c>
      <c r="D180" s="74">
        <f t="shared" si="21"/>
        <v>15</v>
      </c>
      <c r="E180" s="91">
        <v>3.0830000000000002</v>
      </c>
      <c r="F180" s="92">
        <v>1.454E-3</v>
      </c>
      <c r="G180" s="88">
        <f t="shared" si="16"/>
        <v>3.084454</v>
      </c>
      <c r="H180" s="77">
        <v>413.31</v>
      </c>
      <c r="I180" s="79" t="s">
        <v>66</v>
      </c>
      <c r="J180" s="76">
        <f t="shared" si="18"/>
        <v>413.31</v>
      </c>
      <c r="K180" s="77">
        <v>16.100000000000001</v>
      </c>
      <c r="L180" s="79" t="s">
        <v>66</v>
      </c>
      <c r="M180" s="76">
        <f t="shared" si="17"/>
        <v>16.100000000000001</v>
      </c>
      <c r="N180" s="77">
        <v>2.57</v>
      </c>
      <c r="O180" s="79" t="s">
        <v>66</v>
      </c>
      <c r="P180" s="76">
        <f t="shared" si="20"/>
        <v>2.57</v>
      </c>
    </row>
    <row r="181" spans="1:16">
      <c r="B181" s="89">
        <v>325</v>
      </c>
      <c r="C181" s="90" t="s">
        <v>65</v>
      </c>
      <c r="D181" s="74">
        <f t="shared" si="21"/>
        <v>16.25</v>
      </c>
      <c r="E181" s="91">
        <v>2.8820000000000001</v>
      </c>
      <c r="F181" s="92">
        <v>1.353E-3</v>
      </c>
      <c r="G181" s="88">
        <f t="shared" si="16"/>
        <v>2.8833530000000001</v>
      </c>
      <c r="H181" s="77">
        <v>473.33</v>
      </c>
      <c r="I181" s="79" t="s">
        <v>66</v>
      </c>
      <c r="J181" s="76">
        <f t="shared" si="18"/>
        <v>473.33</v>
      </c>
      <c r="K181" s="77">
        <v>18.21</v>
      </c>
      <c r="L181" s="79" t="s">
        <v>66</v>
      </c>
      <c r="M181" s="76">
        <f t="shared" si="17"/>
        <v>18.21</v>
      </c>
      <c r="N181" s="77">
        <v>2.89</v>
      </c>
      <c r="O181" s="79" t="s">
        <v>66</v>
      </c>
      <c r="P181" s="76">
        <f t="shared" si="20"/>
        <v>2.89</v>
      </c>
    </row>
    <row r="182" spans="1:16">
      <c r="B182" s="89">
        <v>350</v>
      </c>
      <c r="C182" s="90" t="s">
        <v>65</v>
      </c>
      <c r="D182" s="74">
        <f t="shared" si="21"/>
        <v>17.5</v>
      </c>
      <c r="E182" s="91">
        <v>2.7069999999999999</v>
      </c>
      <c r="F182" s="92">
        <v>1.266E-3</v>
      </c>
      <c r="G182" s="88">
        <f t="shared" si="16"/>
        <v>2.7082660000000001</v>
      </c>
      <c r="H182" s="77">
        <v>537.4</v>
      </c>
      <c r="I182" s="79" t="s">
        <v>66</v>
      </c>
      <c r="J182" s="76">
        <f t="shared" si="18"/>
        <v>537.4</v>
      </c>
      <c r="K182" s="77">
        <v>20.36</v>
      </c>
      <c r="L182" s="79" t="s">
        <v>66</v>
      </c>
      <c r="M182" s="76">
        <f t="shared" si="17"/>
        <v>20.36</v>
      </c>
      <c r="N182" s="77">
        <v>3.24</v>
      </c>
      <c r="O182" s="79" t="s">
        <v>66</v>
      </c>
      <c r="P182" s="76">
        <f t="shared" si="20"/>
        <v>3.24</v>
      </c>
    </row>
    <row r="183" spans="1:16">
      <c r="B183" s="89">
        <v>375</v>
      </c>
      <c r="C183" s="90" t="s">
        <v>65</v>
      </c>
      <c r="D183" s="74">
        <f t="shared" si="21"/>
        <v>18.75</v>
      </c>
      <c r="E183" s="91">
        <v>2.552</v>
      </c>
      <c r="F183" s="92">
        <v>1.1900000000000001E-3</v>
      </c>
      <c r="G183" s="88">
        <f t="shared" si="16"/>
        <v>2.5531899999999998</v>
      </c>
      <c r="H183" s="77">
        <v>605.47</v>
      </c>
      <c r="I183" s="79" t="s">
        <v>66</v>
      </c>
      <c r="J183" s="76">
        <f t="shared" si="18"/>
        <v>605.47</v>
      </c>
      <c r="K183" s="77">
        <v>22.53</v>
      </c>
      <c r="L183" s="79" t="s">
        <v>66</v>
      </c>
      <c r="M183" s="76">
        <f t="shared" si="17"/>
        <v>22.53</v>
      </c>
      <c r="N183" s="77">
        <v>3.62</v>
      </c>
      <c r="O183" s="79" t="s">
        <v>66</v>
      </c>
      <c r="P183" s="76">
        <f t="shared" si="20"/>
        <v>3.62</v>
      </c>
    </row>
    <row r="184" spans="1:16">
      <c r="B184" s="89">
        <v>400</v>
      </c>
      <c r="C184" s="90" t="s">
        <v>65</v>
      </c>
      <c r="D184" s="74">
        <f t="shared" si="21"/>
        <v>20</v>
      </c>
      <c r="E184" s="91">
        <v>2.4159999999999999</v>
      </c>
      <c r="F184" s="92">
        <v>1.1230000000000001E-3</v>
      </c>
      <c r="G184" s="88">
        <f t="shared" si="16"/>
        <v>2.4171230000000001</v>
      </c>
      <c r="H184" s="77">
        <v>677.52</v>
      </c>
      <c r="I184" s="79" t="s">
        <v>66</v>
      </c>
      <c r="J184" s="76">
        <f t="shared" si="18"/>
        <v>677.52</v>
      </c>
      <c r="K184" s="77">
        <v>24.75</v>
      </c>
      <c r="L184" s="79" t="s">
        <v>66</v>
      </c>
      <c r="M184" s="76">
        <f t="shared" si="17"/>
        <v>24.75</v>
      </c>
      <c r="N184" s="77">
        <v>4.01</v>
      </c>
      <c r="O184" s="79" t="s">
        <v>66</v>
      </c>
      <c r="P184" s="76">
        <f t="shared" si="20"/>
        <v>4.01</v>
      </c>
    </row>
    <row r="185" spans="1:16">
      <c r="B185" s="89">
        <v>450</v>
      </c>
      <c r="C185" s="90" t="s">
        <v>65</v>
      </c>
      <c r="D185" s="74">
        <f t="shared" si="21"/>
        <v>22.5</v>
      </c>
      <c r="E185" s="91">
        <v>2.1890000000000001</v>
      </c>
      <c r="F185" s="92">
        <v>1.01E-3</v>
      </c>
      <c r="G185" s="88">
        <f t="shared" si="16"/>
        <v>2.19001</v>
      </c>
      <c r="H185" s="77">
        <v>833.17</v>
      </c>
      <c r="I185" s="79" t="s">
        <v>66</v>
      </c>
      <c r="J185" s="76">
        <f t="shared" si="18"/>
        <v>833.17</v>
      </c>
      <c r="K185" s="77">
        <v>33.15</v>
      </c>
      <c r="L185" s="79" t="s">
        <v>66</v>
      </c>
      <c r="M185" s="76">
        <f t="shared" si="17"/>
        <v>33.15</v>
      </c>
      <c r="N185" s="77">
        <v>4.8499999999999996</v>
      </c>
      <c r="O185" s="79" t="s">
        <v>66</v>
      </c>
      <c r="P185" s="76">
        <f t="shared" si="20"/>
        <v>4.8499999999999996</v>
      </c>
    </row>
    <row r="186" spans="1:16">
      <c r="B186" s="89">
        <v>500</v>
      </c>
      <c r="C186" s="90" t="s">
        <v>65</v>
      </c>
      <c r="D186" s="74">
        <f t="shared" si="21"/>
        <v>25</v>
      </c>
      <c r="E186" s="91">
        <v>2.0089999999999999</v>
      </c>
      <c r="F186" s="92">
        <v>9.1790000000000003E-4</v>
      </c>
      <c r="G186" s="88">
        <f t="shared" si="16"/>
        <v>2.0099179</v>
      </c>
      <c r="H186" s="77">
        <v>1</v>
      </c>
      <c r="I186" s="78" t="s">
        <v>12</v>
      </c>
      <c r="J186" s="76">
        <f t="shared" ref="J186:J190" si="22">H186*1000</f>
        <v>1000</v>
      </c>
      <c r="K186" s="77">
        <v>41.04</v>
      </c>
      <c r="L186" s="79" t="s">
        <v>66</v>
      </c>
      <c r="M186" s="76">
        <f t="shared" si="17"/>
        <v>41.04</v>
      </c>
      <c r="N186" s="77">
        <v>5.78</v>
      </c>
      <c r="O186" s="79" t="s">
        <v>66</v>
      </c>
      <c r="P186" s="76">
        <f t="shared" si="20"/>
        <v>5.78</v>
      </c>
    </row>
    <row r="187" spans="1:16">
      <c r="B187" s="89">
        <v>550</v>
      </c>
      <c r="C187" s="90" t="s">
        <v>65</v>
      </c>
      <c r="D187" s="74">
        <f t="shared" si="21"/>
        <v>27.5</v>
      </c>
      <c r="E187" s="91">
        <v>1.8680000000000001</v>
      </c>
      <c r="F187" s="92">
        <v>8.4210000000000003E-4</v>
      </c>
      <c r="G187" s="88">
        <f t="shared" si="16"/>
        <v>1.8688421000000002</v>
      </c>
      <c r="H187" s="77">
        <v>1.19</v>
      </c>
      <c r="I187" s="79" t="s">
        <v>12</v>
      </c>
      <c r="J187" s="76">
        <f t="shared" si="22"/>
        <v>1190</v>
      </c>
      <c r="K187" s="77">
        <v>48.68</v>
      </c>
      <c r="L187" s="79" t="s">
        <v>66</v>
      </c>
      <c r="M187" s="76">
        <f t="shared" si="17"/>
        <v>48.68</v>
      </c>
      <c r="N187" s="77">
        <v>6.78</v>
      </c>
      <c r="O187" s="79" t="s">
        <v>66</v>
      </c>
      <c r="P187" s="76">
        <f t="shared" si="20"/>
        <v>6.78</v>
      </c>
    </row>
    <row r="188" spans="1:16">
      <c r="B188" s="89">
        <v>600</v>
      </c>
      <c r="C188" s="90" t="s">
        <v>65</v>
      </c>
      <c r="D188" s="74">
        <f t="shared" si="21"/>
        <v>30</v>
      </c>
      <c r="E188" s="91">
        <v>1.7569999999999999</v>
      </c>
      <c r="F188" s="92">
        <v>7.783E-4</v>
      </c>
      <c r="G188" s="88">
        <f t="shared" si="16"/>
        <v>1.7577782999999998</v>
      </c>
      <c r="H188" s="77">
        <v>1.39</v>
      </c>
      <c r="I188" s="79" t="s">
        <v>12</v>
      </c>
      <c r="J188" s="80">
        <f t="shared" si="22"/>
        <v>1390</v>
      </c>
      <c r="K188" s="77">
        <v>56.17</v>
      </c>
      <c r="L188" s="79" t="s">
        <v>66</v>
      </c>
      <c r="M188" s="76">
        <f t="shared" si="17"/>
        <v>56.17</v>
      </c>
      <c r="N188" s="77">
        <v>7.85</v>
      </c>
      <c r="O188" s="79" t="s">
        <v>66</v>
      </c>
      <c r="P188" s="76">
        <f t="shared" si="20"/>
        <v>7.85</v>
      </c>
    </row>
    <row r="189" spans="1:16">
      <c r="B189" s="89">
        <v>650</v>
      </c>
      <c r="C189" s="90" t="s">
        <v>65</v>
      </c>
      <c r="D189" s="74">
        <f t="shared" si="21"/>
        <v>32.5</v>
      </c>
      <c r="E189" s="91">
        <v>1.6459999999999999</v>
      </c>
      <c r="F189" s="92">
        <v>7.2389999999999998E-4</v>
      </c>
      <c r="G189" s="88">
        <f t="shared" si="16"/>
        <v>1.6467239</v>
      </c>
      <c r="H189" s="77">
        <v>1.6</v>
      </c>
      <c r="I189" s="79" t="s">
        <v>12</v>
      </c>
      <c r="J189" s="80">
        <f t="shared" si="22"/>
        <v>1600</v>
      </c>
      <c r="K189" s="77">
        <v>63.61</v>
      </c>
      <c r="L189" s="79" t="s">
        <v>66</v>
      </c>
      <c r="M189" s="76">
        <f t="shared" si="17"/>
        <v>63.61</v>
      </c>
      <c r="N189" s="77">
        <v>8.99</v>
      </c>
      <c r="O189" s="79" t="s">
        <v>66</v>
      </c>
      <c r="P189" s="76">
        <f t="shared" si="20"/>
        <v>8.99</v>
      </c>
    </row>
    <row r="190" spans="1:16">
      <c r="B190" s="89">
        <v>700</v>
      </c>
      <c r="C190" s="90" t="s">
        <v>65</v>
      </c>
      <c r="D190" s="74">
        <f t="shared" si="21"/>
        <v>35</v>
      </c>
      <c r="E190" s="91">
        <v>1.55</v>
      </c>
      <c r="F190" s="92">
        <v>6.7690000000000003E-4</v>
      </c>
      <c r="G190" s="88">
        <f t="shared" si="16"/>
        <v>1.5506769</v>
      </c>
      <c r="H190" s="77">
        <v>1.82</v>
      </c>
      <c r="I190" s="79" t="s">
        <v>12</v>
      </c>
      <c r="J190" s="80">
        <f t="shared" si="22"/>
        <v>1820</v>
      </c>
      <c r="K190" s="77">
        <v>71.099999999999994</v>
      </c>
      <c r="L190" s="79" t="s">
        <v>66</v>
      </c>
      <c r="M190" s="76">
        <f t="shared" si="17"/>
        <v>71.099999999999994</v>
      </c>
      <c r="N190" s="77">
        <v>10.19</v>
      </c>
      <c r="O190" s="79" t="s">
        <v>66</v>
      </c>
      <c r="P190" s="76">
        <f t="shared" si="20"/>
        <v>10.19</v>
      </c>
    </row>
    <row r="191" spans="1:16">
      <c r="B191" s="89">
        <v>800</v>
      </c>
      <c r="C191" s="90" t="s">
        <v>65</v>
      </c>
      <c r="D191" s="74">
        <f t="shared" si="21"/>
        <v>40</v>
      </c>
      <c r="E191" s="91">
        <v>1.391</v>
      </c>
      <c r="F191" s="92">
        <v>5.9969999999999999E-4</v>
      </c>
      <c r="G191" s="88">
        <f t="shared" si="16"/>
        <v>1.3915997</v>
      </c>
      <c r="H191" s="77">
        <v>2.31</v>
      </c>
      <c r="I191" s="79" t="s">
        <v>12</v>
      </c>
      <c r="J191" s="80">
        <f t="shared" ref="J191:J228" si="23">H191*1000</f>
        <v>2310</v>
      </c>
      <c r="K191" s="77">
        <v>99.13</v>
      </c>
      <c r="L191" s="79" t="s">
        <v>66</v>
      </c>
      <c r="M191" s="76">
        <f t="shared" si="17"/>
        <v>99.13</v>
      </c>
      <c r="N191" s="77">
        <v>12.8</v>
      </c>
      <c r="O191" s="79" t="s">
        <v>66</v>
      </c>
      <c r="P191" s="76">
        <f t="shared" si="20"/>
        <v>12.8</v>
      </c>
    </row>
    <row r="192" spans="1:16">
      <c r="B192" s="89">
        <v>900</v>
      </c>
      <c r="C192" s="90" t="s">
        <v>65</v>
      </c>
      <c r="D192" s="74">
        <f t="shared" si="21"/>
        <v>45</v>
      </c>
      <c r="E192" s="91">
        <v>1.2649999999999999</v>
      </c>
      <c r="F192" s="92">
        <v>5.3879999999999998E-4</v>
      </c>
      <c r="G192" s="88">
        <f t="shared" si="16"/>
        <v>1.2655387999999999</v>
      </c>
      <c r="H192" s="77">
        <v>2.85</v>
      </c>
      <c r="I192" s="79" t="s">
        <v>12</v>
      </c>
      <c r="J192" s="80">
        <f t="shared" si="23"/>
        <v>2850</v>
      </c>
      <c r="K192" s="77">
        <v>125.19</v>
      </c>
      <c r="L192" s="79" t="s">
        <v>66</v>
      </c>
      <c r="M192" s="76">
        <f t="shared" si="17"/>
        <v>125.19</v>
      </c>
      <c r="N192" s="77">
        <v>15.67</v>
      </c>
      <c r="O192" s="79" t="s">
        <v>66</v>
      </c>
      <c r="P192" s="76">
        <f t="shared" si="20"/>
        <v>15.67</v>
      </c>
    </row>
    <row r="193" spans="2:16">
      <c r="B193" s="89">
        <v>1</v>
      </c>
      <c r="C193" s="93" t="s">
        <v>67</v>
      </c>
      <c r="D193" s="74">
        <f t="shared" ref="D193:D228" si="24">B193*1000/$C$5</f>
        <v>50</v>
      </c>
      <c r="E193" s="91">
        <v>1.1619999999999999</v>
      </c>
      <c r="F193" s="92">
        <v>4.8959999999999997E-4</v>
      </c>
      <c r="G193" s="88">
        <f t="shared" si="16"/>
        <v>1.1624896</v>
      </c>
      <c r="H193" s="77">
        <v>3.44</v>
      </c>
      <c r="I193" s="79" t="s">
        <v>12</v>
      </c>
      <c r="J193" s="80">
        <f t="shared" si="23"/>
        <v>3440</v>
      </c>
      <c r="K193" s="77">
        <v>150.57</v>
      </c>
      <c r="L193" s="79" t="s">
        <v>66</v>
      </c>
      <c r="M193" s="76">
        <f t="shared" si="17"/>
        <v>150.57</v>
      </c>
      <c r="N193" s="77">
        <v>18.79</v>
      </c>
      <c r="O193" s="79" t="s">
        <v>66</v>
      </c>
      <c r="P193" s="76">
        <f t="shared" si="20"/>
        <v>18.79</v>
      </c>
    </row>
    <row r="194" spans="2:16">
      <c r="B194" s="89">
        <v>1.1000000000000001</v>
      </c>
      <c r="C194" s="90" t="s">
        <v>67</v>
      </c>
      <c r="D194" s="74">
        <f t="shared" si="24"/>
        <v>55</v>
      </c>
      <c r="E194" s="91">
        <v>1.077</v>
      </c>
      <c r="F194" s="92">
        <v>4.4890000000000002E-4</v>
      </c>
      <c r="G194" s="88">
        <f t="shared" si="16"/>
        <v>1.0774489</v>
      </c>
      <c r="H194" s="77">
        <v>4.08</v>
      </c>
      <c r="I194" s="79" t="s">
        <v>12</v>
      </c>
      <c r="J194" s="80">
        <f t="shared" si="23"/>
        <v>4080</v>
      </c>
      <c r="K194" s="77">
        <v>175.75</v>
      </c>
      <c r="L194" s="79" t="s">
        <v>66</v>
      </c>
      <c r="M194" s="76">
        <f t="shared" si="17"/>
        <v>175.75</v>
      </c>
      <c r="N194" s="77">
        <v>22.16</v>
      </c>
      <c r="O194" s="79" t="s">
        <v>66</v>
      </c>
      <c r="P194" s="76">
        <f t="shared" si="20"/>
        <v>22.16</v>
      </c>
    </row>
    <row r="195" spans="2:16">
      <c r="B195" s="89">
        <v>1.2</v>
      </c>
      <c r="C195" s="90" t="s">
        <v>67</v>
      </c>
      <c r="D195" s="74">
        <f t="shared" si="24"/>
        <v>60</v>
      </c>
      <c r="E195" s="91">
        <v>1.0049999999999999</v>
      </c>
      <c r="F195" s="92">
        <v>4.147E-4</v>
      </c>
      <c r="G195" s="88">
        <f t="shared" si="16"/>
        <v>1.0054147</v>
      </c>
      <c r="H195" s="77">
        <v>4.7699999999999996</v>
      </c>
      <c r="I195" s="79" t="s">
        <v>12</v>
      </c>
      <c r="J195" s="80">
        <f t="shared" si="23"/>
        <v>4770</v>
      </c>
      <c r="K195" s="77">
        <v>200.98</v>
      </c>
      <c r="L195" s="79" t="s">
        <v>66</v>
      </c>
      <c r="M195" s="76">
        <f t="shared" si="17"/>
        <v>200.98</v>
      </c>
      <c r="N195" s="77">
        <v>25.77</v>
      </c>
      <c r="O195" s="79" t="s">
        <v>66</v>
      </c>
      <c r="P195" s="76">
        <f t="shared" si="20"/>
        <v>25.77</v>
      </c>
    </row>
    <row r="196" spans="2:16">
      <c r="B196" s="89">
        <v>1.3</v>
      </c>
      <c r="C196" s="90" t="s">
        <v>67</v>
      </c>
      <c r="D196" s="74">
        <f t="shared" si="24"/>
        <v>65</v>
      </c>
      <c r="E196" s="91">
        <v>0.94379999999999997</v>
      </c>
      <c r="F196" s="92">
        <v>3.8549999999999999E-4</v>
      </c>
      <c r="G196" s="88">
        <f t="shared" si="16"/>
        <v>0.94418550000000001</v>
      </c>
      <c r="H196" s="77">
        <v>5.5</v>
      </c>
      <c r="I196" s="79" t="s">
        <v>12</v>
      </c>
      <c r="J196" s="80">
        <f t="shared" si="23"/>
        <v>5500</v>
      </c>
      <c r="K196" s="77">
        <v>226.37</v>
      </c>
      <c r="L196" s="79" t="s">
        <v>66</v>
      </c>
      <c r="M196" s="76">
        <f t="shared" si="17"/>
        <v>226.37</v>
      </c>
      <c r="N196" s="77">
        <v>29.61</v>
      </c>
      <c r="O196" s="79" t="s">
        <v>66</v>
      </c>
      <c r="P196" s="76">
        <f t="shared" si="20"/>
        <v>29.61</v>
      </c>
    </row>
    <row r="197" spans="2:16">
      <c r="B197" s="89">
        <v>1.4</v>
      </c>
      <c r="C197" s="90" t="s">
        <v>67</v>
      </c>
      <c r="D197" s="74">
        <f t="shared" si="24"/>
        <v>70</v>
      </c>
      <c r="E197" s="91">
        <v>0.89039999999999997</v>
      </c>
      <c r="F197" s="92">
        <v>3.6029999999999998E-4</v>
      </c>
      <c r="G197" s="88">
        <f t="shared" si="16"/>
        <v>0.89076029999999995</v>
      </c>
      <c r="H197" s="77">
        <v>6.28</v>
      </c>
      <c r="I197" s="79" t="s">
        <v>12</v>
      </c>
      <c r="J197" s="80">
        <f t="shared" si="23"/>
        <v>6280</v>
      </c>
      <c r="K197" s="77">
        <v>251.99</v>
      </c>
      <c r="L197" s="79" t="s">
        <v>66</v>
      </c>
      <c r="M197" s="76">
        <f t="shared" si="17"/>
        <v>251.99</v>
      </c>
      <c r="N197" s="77">
        <v>33.67</v>
      </c>
      <c r="O197" s="79" t="s">
        <v>66</v>
      </c>
      <c r="P197" s="76">
        <f t="shared" si="20"/>
        <v>33.67</v>
      </c>
    </row>
    <row r="198" spans="2:16">
      <c r="B198" s="89">
        <v>1.5</v>
      </c>
      <c r="C198" s="90" t="s">
        <v>67</v>
      </c>
      <c r="D198" s="74">
        <f t="shared" si="24"/>
        <v>75</v>
      </c>
      <c r="E198" s="91">
        <v>0.84379999999999999</v>
      </c>
      <c r="F198" s="92">
        <v>3.3829999999999998E-4</v>
      </c>
      <c r="G198" s="88">
        <f t="shared" si="16"/>
        <v>0.84413830000000001</v>
      </c>
      <c r="H198" s="77">
        <v>7.11</v>
      </c>
      <c r="I198" s="79" t="s">
        <v>12</v>
      </c>
      <c r="J198" s="80">
        <f t="shared" si="23"/>
        <v>7110</v>
      </c>
      <c r="K198" s="77">
        <v>277.86</v>
      </c>
      <c r="L198" s="79" t="s">
        <v>66</v>
      </c>
      <c r="M198" s="76">
        <f t="shared" si="17"/>
        <v>277.86</v>
      </c>
      <c r="N198" s="77">
        <v>37.950000000000003</v>
      </c>
      <c r="O198" s="79" t="s">
        <v>66</v>
      </c>
      <c r="P198" s="76">
        <f t="shared" si="20"/>
        <v>37.950000000000003</v>
      </c>
    </row>
    <row r="199" spans="2:16">
      <c r="B199" s="89">
        <v>1.6</v>
      </c>
      <c r="C199" s="90" t="s">
        <v>67</v>
      </c>
      <c r="D199" s="74">
        <f t="shared" si="24"/>
        <v>80</v>
      </c>
      <c r="E199" s="91">
        <v>0.80259999999999998</v>
      </c>
      <c r="F199" s="92">
        <v>3.19E-4</v>
      </c>
      <c r="G199" s="88">
        <f t="shared" si="16"/>
        <v>0.80291899999999994</v>
      </c>
      <c r="H199" s="77">
        <v>7.98</v>
      </c>
      <c r="I199" s="79" t="s">
        <v>12</v>
      </c>
      <c r="J199" s="80">
        <f t="shared" si="23"/>
        <v>7980</v>
      </c>
      <c r="K199" s="77">
        <v>304</v>
      </c>
      <c r="L199" s="79" t="s">
        <v>66</v>
      </c>
      <c r="M199" s="76">
        <f t="shared" si="17"/>
        <v>304</v>
      </c>
      <c r="N199" s="77">
        <v>42.44</v>
      </c>
      <c r="O199" s="79" t="s">
        <v>66</v>
      </c>
      <c r="P199" s="76">
        <f t="shared" si="20"/>
        <v>42.44</v>
      </c>
    </row>
    <row r="200" spans="2:16">
      <c r="B200" s="89">
        <v>1.7</v>
      </c>
      <c r="C200" s="90" t="s">
        <v>67</v>
      </c>
      <c r="D200" s="74">
        <f t="shared" si="24"/>
        <v>85</v>
      </c>
      <c r="E200" s="91">
        <v>0.76600000000000001</v>
      </c>
      <c r="F200" s="92">
        <v>3.0180000000000002E-4</v>
      </c>
      <c r="G200" s="88">
        <f t="shared" si="16"/>
        <v>0.76630180000000003</v>
      </c>
      <c r="H200" s="77">
        <v>8.89</v>
      </c>
      <c r="I200" s="79" t="s">
        <v>12</v>
      </c>
      <c r="J200" s="80">
        <f t="shared" si="23"/>
        <v>8890</v>
      </c>
      <c r="K200" s="77">
        <v>330.42</v>
      </c>
      <c r="L200" s="79" t="s">
        <v>66</v>
      </c>
      <c r="M200" s="76">
        <f t="shared" si="17"/>
        <v>330.42</v>
      </c>
      <c r="N200" s="77">
        <v>47.14</v>
      </c>
      <c r="O200" s="79" t="s">
        <v>66</v>
      </c>
      <c r="P200" s="76">
        <f t="shared" si="20"/>
        <v>47.14</v>
      </c>
    </row>
    <row r="201" spans="2:16">
      <c r="B201" s="89">
        <v>1.8</v>
      </c>
      <c r="C201" s="90" t="s">
        <v>67</v>
      </c>
      <c r="D201" s="74">
        <f t="shared" si="24"/>
        <v>90</v>
      </c>
      <c r="E201" s="91">
        <v>0.73329999999999995</v>
      </c>
      <c r="F201" s="92">
        <v>2.8640000000000002E-4</v>
      </c>
      <c r="G201" s="88">
        <f t="shared" si="16"/>
        <v>0.73358639999999997</v>
      </c>
      <c r="H201" s="77">
        <v>9.84</v>
      </c>
      <c r="I201" s="79" t="s">
        <v>12</v>
      </c>
      <c r="J201" s="80">
        <f t="shared" si="23"/>
        <v>9840</v>
      </c>
      <c r="K201" s="77">
        <v>357.1</v>
      </c>
      <c r="L201" s="79" t="s">
        <v>66</v>
      </c>
      <c r="M201" s="76">
        <f t="shared" si="17"/>
        <v>357.1</v>
      </c>
      <c r="N201" s="77">
        <v>52.04</v>
      </c>
      <c r="O201" s="79" t="s">
        <v>66</v>
      </c>
      <c r="P201" s="76">
        <f t="shared" si="20"/>
        <v>52.04</v>
      </c>
    </row>
    <row r="202" spans="2:16">
      <c r="B202" s="89">
        <v>2</v>
      </c>
      <c r="C202" s="90" t="s">
        <v>67</v>
      </c>
      <c r="D202" s="74">
        <f t="shared" si="24"/>
        <v>100</v>
      </c>
      <c r="E202" s="91">
        <v>0.67710000000000004</v>
      </c>
      <c r="F202" s="92">
        <v>2.6009999999999998E-4</v>
      </c>
      <c r="G202" s="88">
        <f t="shared" si="16"/>
        <v>0.67736010000000002</v>
      </c>
      <c r="H202" s="77">
        <v>11.88</v>
      </c>
      <c r="I202" s="79" t="s">
        <v>12</v>
      </c>
      <c r="J202" s="80">
        <f t="shared" si="23"/>
        <v>11880</v>
      </c>
      <c r="K202" s="77">
        <v>458.69</v>
      </c>
      <c r="L202" s="79" t="s">
        <v>66</v>
      </c>
      <c r="M202" s="76">
        <f t="shared" si="17"/>
        <v>458.69</v>
      </c>
      <c r="N202" s="77">
        <v>62.42</v>
      </c>
      <c r="O202" s="79" t="s">
        <v>66</v>
      </c>
      <c r="P202" s="76">
        <f t="shared" si="20"/>
        <v>62.42</v>
      </c>
    </row>
    <row r="203" spans="2:16">
      <c r="B203" s="89">
        <v>2.25</v>
      </c>
      <c r="C203" s="90" t="s">
        <v>67</v>
      </c>
      <c r="D203" s="74">
        <f t="shared" si="24"/>
        <v>112.5</v>
      </c>
      <c r="E203" s="91">
        <v>0.62019999999999997</v>
      </c>
      <c r="F203" s="92">
        <v>2.3350000000000001E-4</v>
      </c>
      <c r="G203" s="88">
        <f t="shared" si="16"/>
        <v>0.62043349999999997</v>
      </c>
      <c r="H203" s="77">
        <v>14.64</v>
      </c>
      <c r="I203" s="79" t="s">
        <v>12</v>
      </c>
      <c r="J203" s="80">
        <f t="shared" si="23"/>
        <v>14640</v>
      </c>
      <c r="K203" s="77">
        <v>602.87</v>
      </c>
      <c r="L203" s="79" t="s">
        <v>66</v>
      </c>
      <c r="M203" s="76">
        <f t="shared" si="17"/>
        <v>602.87</v>
      </c>
      <c r="N203" s="77">
        <v>76.45</v>
      </c>
      <c r="O203" s="79" t="s">
        <v>66</v>
      </c>
      <c r="P203" s="76">
        <f t="shared" si="20"/>
        <v>76.45</v>
      </c>
    </row>
    <row r="204" spans="2:16">
      <c r="B204" s="89">
        <v>2.5</v>
      </c>
      <c r="C204" s="90" t="s">
        <v>67</v>
      </c>
      <c r="D204" s="74">
        <f t="shared" si="24"/>
        <v>125</v>
      </c>
      <c r="E204" s="91">
        <v>0.57410000000000005</v>
      </c>
      <c r="F204" s="92">
        <v>2.12E-4</v>
      </c>
      <c r="G204" s="88">
        <f t="shared" si="16"/>
        <v>0.57431200000000004</v>
      </c>
      <c r="H204" s="77">
        <v>17.64</v>
      </c>
      <c r="I204" s="79" t="s">
        <v>12</v>
      </c>
      <c r="J204" s="80">
        <f t="shared" si="23"/>
        <v>17640</v>
      </c>
      <c r="K204" s="77">
        <v>737.54</v>
      </c>
      <c r="L204" s="79" t="s">
        <v>66</v>
      </c>
      <c r="M204" s="76">
        <f t="shared" si="17"/>
        <v>737.54</v>
      </c>
      <c r="N204" s="77">
        <v>91.55</v>
      </c>
      <c r="O204" s="79" t="s">
        <v>66</v>
      </c>
      <c r="P204" s="76">
        <f t="shared" si="20"/>
        <v>91.55</v>
      </c>
    </row>
    <row r="205" spans="2:16">
      <c r="B205" s="89">
        <v>2.75</v>
      </c>
      <c r="C205" s="90" t="s">
        <v>67</v>
      </c>
      <c r="D205" s="74">
        <f t="shared" si="24"/>
        <v>137.5</v>
      </c>
      <c r="E205" s="91">
        <v>0.53610000000000002</v>
      </c>
      <c r="F205" s="92">
        <v>1.9430000000000001E-4</v>
      </c>
      <c r="G205" s="88">
        <f t="shared" si="16"/>
        <v>0.5362943</v>
      </c>
      <c r="H205" s="77">
        <v>20.86</v>
      </c>
      <c r="I205" s="79" t="s">
        <v>12</v>
      </c>
      <c r="J205" s="80">
        <f t="shared" si="23"/>
        <v>20860</v>
      </c>
      <c r="K205" s="77">
        <v>867.65</v>
      </c>
      <c r="L205" s="79" t="s">
        <v>66</v>
      </c>
      <c r="M205" s="76">
        <f t="shared" si="17"/>
        <v>867.65</v>
      </c>
      <c r="N205" s="77">
        <v>107.68</v>
      </c>
      <c r="O205" s="79" t="s">
        <v>66</v>
      </c>
      <c r="P205" s="76">
        <f t="shared" si="20"/>
        <v>107.68</v>
      </c>
    </row>
    <row r="206" spans="2:16">
      <c r="B206" s="89">
        <v>3</v>
      </c>
      <c r="C206" s="90" t="s">
        <v>67</v>
      </c>
      <c r="D206" s="74">
        <f t="shared" si="24"/>
        <v>150</v>
      </c>
      <c r="E206" s="91">
        <v>0.50409999999999999</v>
      </c>
      <c r="F206" s="92">
        <v>1.794E-4</v>
      </c>
      <c r="G206" s="88">
        <f t="shared" si="16"/>
        <v>0.50427940000000004</v>
      </c>
      <c r="H206" s="77">
        <v>24.31</v>
      </c>
      <c r="I206" s="79" t="s">
        <v>12</v>
      </c>
      <c r="J206" s="80">
        <f t="shared" si="23"/>
        <v>24310</v>
      </c>
      <c r="K206" s="77">
        <v>995.33</v>
      </c>
      <c r="L206" s="79" t="s">
        <v>66</v>
      </c>
      <c r="M206" s="76">
        <f t="shared" si="17"/>
        <v>995.33</v>
      </c>
      <c r="N206" s="77">
        <v>124.77</v>
      </c>
      <c r="O206" s="79" t="s">
        <v>66</v>
      </c>
      <c r="P206" s="76">
        <f t="shared" si="20"/>
        <v>124.77</v>
      </c>
    </row>
    <row r="207" spans="2:16">
      <c r="B207" s="89">
        <v>3.25</v>
      </c>
      <c r="C207" s="90" t="s">
        <v>67</v>
      </c>
      <c r="D207" s="74">
        <f t="shared" si="24"/>
        <v>162.5</v>
      </c>
      <c r="E207" s="91">
        <v>0.47689999999999999</v>
      </c>
      <c r="F207" s="92">
        <v>1.6670000000000001E-4</v>
      </c>
      <c r="G207" s="88">
        <f t="shared" si="16"/>
        <v>0.47706670000000001</v>
      </c>
      <c r="H207" s="77">
        <v>27.96</v>
      </c>
      <c r="I207" s="79" t="s">
        <v>12</v>
      </c>
      <c r="J207" s="80">
        <f t="shared" si="23"/>
        <v>27960</v>
      </c>
      <c r="K207" s="77">
        <v>1.1200000000000001</v>
      </c>
      <c r="L207" s="78" t="s">
        <v>12</v>
      </c>
      <c r="M207" s="76">
        <f t="shared" ref="M207:M216" si="25">K207*1000</f>
        <v>1120</v>
      </c>
      <c r="N207" s="77">
        <v>142.76</v>
      </c>
      <c r="O207" s="79" t="s">
        <v>66</v>
      </c>
      <c r="P207" s="76">
        <f t="shared" si="20"/>
        <v>142.76</v>
      </c>
    </row>
    <row r="208" spans="2:16">
      <c r="B208" s="89">
        <v>3.5</v>
      </c>
      <c r="C208" s="90" t="s">
        <v>67</v>
      </c>
      <c r="D208" s="74">
        <f t="shared" si="24"/>
        <v>175</v>
      </c>
      <c r="E208" s="91">
        <v>0.45340000000000003</v>
      </c>
      <c r="F208" s="92">
        <v>1.5569999999999999E-4</v>
      </c>
      <c r="G208" s="88">
        <f t="shared" si="16"/>
        <v>0.45355570000000001</v>
      </c>
      <c r="H208" s="77">
        <v>31.8</v>
      </c>
      <c r="I208" s="79" t="s">
        <v>12</v>
      </c>
      <c r="J208" s="80">
        <f t="shared" si="23"/>
        <v>31800</v>
      </c>
      <c r="K208" s="77">
        <v>1.25</v>
      </c>
      <c r="L208" s="79" t="s">
        <v>12</v>
      </c>
      <c r="M208" s="76">
        <f t="shared" si="25"/>
        <v>1250</v>
      </c>
      <c r="N208" s="77">
        <v>161.61000000000001</v>
      </c>
      <c r="O208" s="79" t="s">
        <v>66</v>
      </c>
      <c r="P208" s="76">
        <f t="shared" si="20"/>
        <v>161.61000000000001</v>
      </c>
    </row>
    <row r="209" spans="2:16">
      <c r="B209" s="89">
        <v>3.75</v>
      </c>
      <c r="C209" s="90" t="s">
        <v>67</v>
      </c>
      <c r="D209" s="74">
        <f t="shared" si="24"/>
        <v>187.5</v>
      </c>
      <c r="E209" s="91">
        <v>0.43290000000000001</v>
      </c>
      <c r="F209" s="92">
        <v>1.461E-4</v>
      </c>
      <c r="G209" s="88">
        <f t="shared" si="16"/>
        <v>0.43304609999999999</v>
      </c>
      <c r="H209" s="77">
        <v>35.840000000000003</v>
      </c>
      <c r="I209" s="79" t="s">
        <v>12</v>
      </c>
      <c r="J209" s="80">
        <f t="shared" si="23"/>
        <v>35840</v>
      </c>
      <c r="K209" s="77">
        <v>1.37</v>
      </c>
      <c r="L209" s="79" t="s">
        <v>12</v>
      </c>
      <c r="M209" s="80">
        <f t="shared" si="25"/>
        <v>1370</v>
      </c>
      <c r="N209" s="77">
        <v>181.25</v>
      </c>
      <c r="O209" s="79" t="s">
        <v>66</v>
      </c>
      <c r="P209" s="76">
        <f t="shared" si="20"/>
        <v>181.25</v>
      </c>
    </row>
    <row r="210" spans="2:16">
      <c r="B210" s="89">
        <v>4</v>
      </c>
      <c r="C210" s="90" t="s">
        <v>67</v>
      </c>
      <c r="D210" s="74">
        <f t="shared" si="24"/>
        <v>200</v>
      </c>
      <c r="E210" s="91">
        <v>0.41499999999999998</v>
      </c>
      <c r="F210" s="92">
        <v>1.3770000000000001E-4</v>
      </c>
      <c r="G210" s="88">
        <f t="shared" si="16"/>
        <v>0.4151377</v>
      </c>
      <c r="H210" s="77">
        <v>40.07</v>
      </c>
      <c r="I210" s="79" t="s">
        <v>12</v>
      </c>
      <c r="J210" s="80">
        <f t="shared" si="23"/>
        <v>40070</v>
      </c>
      <c r="K210" s="77">
        <v>1.5</v>
      </c>
      <c r="L210" s="79" t="s">
        <v>12</v>
      </c>
      <c r="M210" s="80">
        <f t="shared" si="25"/>
        <v>1500</v>
      </c>
      <c r="N210" s="77">
        <v>201.64</v>
      </c>
      <c r="O210" s="79" t="s">
        <v>66</v>
      </c>
      <c r="P210" s="76">
        <f t="shared" si="20"/>
        <v>201.64</v>
      </c>
    </row>
    <row r="211" spans="2:16">
      <c r="B211" s="89">
        <v>4.5</v>
      </c>
      <c r="C211" s="90" t="s">
        <v>67</v>
      </c>
      <c r="D211" s="74">
        <f t="shared" si="24"/>
        <v>225</v>
      </c>
      <c r="E211" s="91">
        <v>0.38479999999999998</v>
      </c>
      <c r="F211" s="92">
        <v>1.236E-4</v>
      </c>
      <c r="G211" s="88">
        <f t="shared" si="16"/>
        <v>0.38492359999999998</v>
      </c>
      <c r="H211" s="77">
        <v>49.02</v>
      </c>
      <c r="I211" s="79" t="s">
        <v>12</v>
      </c>
      <c r="J211" s="80">
        <f t="shared" si="23"/>
        <v>49020</v>
      </c>
      <c r="K211" s="77">
        <v>1.96</v>
      </c>
      <c r="L211" s="79" t="s">
        <v>12</v>
      </c>
      <c r="M211" s="80">
        <f t="shared" si="25"/>
        <v>1960</v>
      </c>
      <c r="N211" s="77">
        <v>244.54</v>
      </c>
      <c r="O211" s="79" t="s">
        <v>66</v>
      </c>
      <c r="P211" s="76">
        <f t="shared" si="20"/>
        <v>244.54</v>
      </c>
    </row>
    <row r="212" spans="2:16">
      <c r="B212" s="89">
        <v>5</v>
      </c>
      <c r="C212" s="90" t="s">
        <v>67</v>
      </c>
      <c r="D212" s="74">
        <f t="shared" si="24"/>
        <v>250</v>
      </c>
      <c r="E212" s="91">
        <v>0.36059999999999998</v>
      </c>
      <c r="F212" s="92">
        <v>1.121E-4</v>
      </c>
      <c r="G212" s="88">
        <f t="shared" si="16"/>
        <v>0.36071209999999998</v>
      </c>
      <c r="H212" s="77">
        <v>58.63</v>
      </c>
      <c r="I212" s="79" t="s">
        <v>12</v>
      </c>
      <c r="J212" s="80">
        <f t="shared" si="23"/>
        <v>58630</v>
      </c>
      <c r="K212" s="77">
        <v>2.39</v>
      </c>
      <c r="L212" s="79" t="s">
        <v>12</v>
      </c>
      <c r="M212" s="80">
        <f t="shared" si="25"/>
        <v>2390</v>
      </c>
      <c r="N212" s="77">
        <v>289.98</v>
      </c>
      <c r="O212" s="79" t="s">
        <v>66</v>
      </c>
      <c r="P212" s="76">
        <f t="shared" si="20"/>
        <v>289.98</v>
      </c>
    </row>
    <row r="213" spans="2:16">
      <c r="B213" s="89">
        <v>5.5</v>
      </c>
      <c r="C213" s="90" t="s">
        <v>67</v>
      </c>
      <c r="D213" s="74">
        <f t="shared" si="24"/>
        <v>275</v>
      </c>
      <c r="E213" s="91">
        <v>0.3407</v>
      </c>
      <c r="F213" s="92">
        <v>1.027E-4</v>
      </c>
      <c r="G213" s="88">
        <f t="shared" ref="G213:G228" si="26">E213+F213</f>
        <v>0.34080270000000001</v>
      </c>
      <c r="H213" s="77">
        <v>68.84</v>
      </c>
      <c r="I213" s="79" t="s">
        <v>12</v>
      </c>
      <c r="J213" s="80">
        <f t="shared" si="23"/>
        <v>68840</v>
      </c>
      <c r="K213" s="77">
        <v>2.79</v>
      </c>
      <c r="L213" s="79" t="s">
        <v>12</v>
      </c>
      <c r="M213" s="80">
        <f t="shared" si="25"/>
        <v>2790</v>
      </c>
      <c r="N213" s="77">
        <v>337.68</v>
      </c>
      <c r="O213" s="79" t="s">
        <v>66</v>
      </c>
      <c r="P213" s="76">
        <f t="shared" si="20"/>
        <v>337.68</v>
      </c>
    </row>
    <row r="214" spans="2:16">
      <c r="B214" s="89">
        <v>6</v>
      </c>
      <c r="C214" s="90" t="s">
        <v>67</v>
      </c>
      <c r="D214" s="74">
        <f t="shared" si="24"/>
        <v>300</v>
      </c>
      <c r="E214" s="91">
        <v>0.3241</v>
      </c>
      <c r="F214" s="92">
        <v>9.4779999999999997E-5</v>
      </c>
      <c r="G214" s="88">
        <f t="shared" si="26"/>
        <v>0.32419478000000002</v>
      </c>
      <c r="H214" s="77">
        <v>79.61</v>
      </c>
      <c r="I214" s="79" t="s">
        <v>12</v>
      </c>
      <c r="J214" s="80">
        <f t="shared" si="23"/>
        <v>79610</v>
      </c>
      <c r="K214" s="77">
        <v>3.18</v>
      </c>
      <c r="L214" s="79" t="s">
        <v>12</v>
      </c>
      <c r="M214" s="80">
        <f t="shared" si="25"/>
        <v>3180</v>
      </c>
      <c r="N214" s="77">
        <v>387.38</v>
      </c>
      <c r="O214" s="79" t="s">
        <v>66</v>
      </c>
      <c r="P214" s="76">
        <f t="shared" si="20"/>
        <v>387.38</v>
      </c>
    </row>
    <row r="215" spans="2:16">
      <c r="B215" s="89">
        <v>6.5</v>
      </c>
      <c r="C215" s="90" t="s">
        <v>67</v>
      </c>
      <c r="D215" s="74">
        <f t="shared" si="24"/>
        <v>325</v>
      </c>
      <c r="E215" s="91">
        <v>0.31009999999999999</v>
      </c>
      <c r="F215" s="92">
        <v>8.8029999999999996E-5</v>
      </c>
      <c r="G215" s="88">
        <f t="shared" si="26"/>
        <v>0.31018803</v>
      </c>
      <c r="H215" s="77">
        <v>90.9</v>
      </c>
      <c r="I215" s="79" t="s">
        <v>12</v>
      </c>
      <c r="J215" s="80">
        <f t="shared" si="23"/>
        <v>90900</v>
      </c>
      <c r="K215" s="77">
        <v>3.56</v>
      </c>
      <c r="L215" s="79" t="s">
        <v>12</v>
      </c>
      <c r="M215" s="80">
        <f t="shared" si="25"/>
        <v>3560</v>
      </c>
      <c r="N215" s="77">
        <v>438.87</v>
      </c>
      <c r="O215" s="79" t="s">
        <v>66</v>
      </c>
      <c r="P215" s="76">
        <f t="shared" si="20"/>
        <v>438.87</v>
      </c>
    </row>
    <row r="216" spans="2:16">
      <c r="B216" s="89">
        <v>7</v>
      </c>
      <c r="C216" s="90" t="s">
        <v>67</v>
      </c>
      <c r="D216" s="74">
        <f t="shared" si="24"/>
        <v>350</v>
      </c>
      <c r="E216" s="91">
        <v>0.29799999999999999</v>
      </c>
      <c r="F216" s="92">
        <v>8.2210000000000001E-5</v>
      </c>
      <c r="G216" s="88">
        <f t="shared" si="26"/>
        <v>0.29808221000000001</v>
      </c>
      <c r="H216" s="77">
        <v>102.68</v>
      </c>
      <c r="I216" s="79" t="s">
        <v>12</v>
      </c>
      <c r="J216" s="80">
        <f t="shared" si="23"/>
        <v>102680</v>
      </c>
      <c r="K216" s="77">
        <v>3.93</v>
      </c>
      <c r="L216" s="79" t="s">
        <v>12</v>
      </c>
      <c r="M216" s="80">
        <f t="shared" si="25"/>
        <v>3930</v>
      </c>
      <c r="N216" s="77">
        <v>491.95</v>
      </c>
      <c r="O216" s="79" t="s">
        <v>66</v>
      </c>
      <c r="P216" s="76">
        <f t="shared" si="20"/>
        <v>491.95</v>
      </c>
    </row>
    <row r="217" spans="2:16">
      <c r="B217" s="89">
        <v>8</v>
      </c>
      <c r="C217" s="90" t="s">
        <v>67</v>
      </c>
      <c r="D217" s="74">
        <f t="shared" si="24"/>
        <v>400</v>
      </c>
      <c r="E217" s="91">
        <v>0.27850000000000003</v>
      </c>
      <c r="F217" s="92">
        <v>7.2669999999999994E-5</v>
      </c>
      <c r="G217" s="88">
        <f t="shared" si="26"/>
        <v>0.27857267000000002</v>
      </c>
      <c r="H217" s="77">
        <v>127.53</v>
      </c>
      <c r="I217" s="79" t="s">
        <v>12</v>
      </c>
      <c r="J217" s="80">
        <f t="shared" si="23"/>
        <v>127530</v>
      </c>
      <c r="K217" s="77">
        <v>5.28</v>
      </c>
      <c r="L217" s="79" t="s">
        <v>12</v>
      </c>
      <c r="M217" s="80">
        <f>K217*1000</f>
        <v>5280</v>
      </c>
      <c r="N217" s="77">
        <v>602.24</v>
      </c>
      <c r="O217" s="79" t="s">
        <v>66</v>
      </c>
      <c r="P217" s="76">
        <f t="shared" si="20"/>
        <v>602.24</v>
      </c>
    </row>
    <row r="218" spans="2:16">
      <c r="B218" s="89">
        <v>9</v>
      </c>
      <c r="C218" s="90" t="s">
        <v>67</v>
      </c>
      <c r="D218" s="74">
        <f t="shared" si="24"/>
        <v>450</v>
      </c>
      <c r="E218" s="91">
        <v>0.26340000000000002</v>
      </c>
      <c r="F218" s="92">
        <v>6.5170000000000001E-5</v>
      </c>
      <c r="G218" s="88">
        <f t="shared" si="26"/>
        <v>0.26346517000000003</v>
      </c>
      <c r="H218" s="77">
        <v>153.96</v>
      </c>
      <c r="I218" s="79" t="s">
        <v>12</v>
      </c>
      <c r="J218" s="80">
        <f t="shared" si="23"/>
        <v>153960</v>
      </c>
      <c r="K218" s="77">
        <v>6.47</v>
      </c>
      <c r="L218" s="79" t="s">
        <v>12</v>
      </c>
      <c r="M218" s="80">
        <f t="shared" ref="M218:M228" si="27">K218*1000</f>
        <v>6470</v>
      </c>
      <c r="N218" s="77">
        <v>717</v>
      </c>
      <c r="O218" s="79" t="s">
        <v>66</v>
      </c>
      <c r="P218" s="76">
        <f t="shared" si="20"/>
        <v>717</v>
      </c>
    </row>
    <row r="219" spans="2:16">
      <c r="B219" s="89">
        <v>10</v>
      </c>
      <c r="C219" s="90" t="s">
        <v>67</v>
      </c>
      <c r="D219" s="74">
        <f t="shared" si="24"/>
        <v>500</v>
      </c>
      <c r="E219" s="91">
        <v>0.25140000000000001</v>
      </c>
      <c r="F219" s="92">
        <v>5.9120000000000003E-5</v>
      </c>
      <c r="G219" s="88">
        <f t="shared" si="26"/>
        <v>0.25145912000000004</v>
      </c>
      <c r="H219" s="77">
        <v>181.78</v>
      </c>
      <c r="I219" s="79" t="s">
        <v>12</v>
      </c>
      <c r="J219" s="80">
        <f t="shared" si="23"/>
        <v>181780</v>
      </c>
      <c r="K219" s="77">
        <v>7.57</v>
      </c>
      <c r="L219" s="79" t="s">
        <v>12</v>
      </c>
      <c r="M219" s="80">
        <f t="shared" si="27"/>
        <v>7570</v>
      </c>
      <c r="N219" s="77">
        <v>835.25</v>
      </c>
      <c r="O219" s="79" t="s">
        <v>66</v>
      </c>
      <c r="P219" s="76">
        <f t="shared" si="20"/>
        <v>835.25</v>
      </c>
    </row>
    <row r="220" spans="2:16">
      <c r="B220" s="89">
        <v>11</v>
      </c>
      <c r="C220" s="90" t="s">
        <v>67</v>
      </c>
      <c r="D220" s="74">
        <f t="shared" si="24"/>
        <v>550</v>
      </c>
      <c r="E220" s="91">
        <v>0.24179999999999999</v>
      </c>
      <c r="F220" s="92">
        <v>5.4129999999999998E-5</v>
      </c>
      <c r="G220" s="88">
        <f t="shared" si="26"/>
        <v>0.24185413</v>
      </c>
      <c r="H220" s="77">
        <v>210.81</v>
      </c>
      <c r="I220" s="79" t="s">
        <v>12</v>
      </c>
      <c r="J220" s="80">
        <f t="shared" si="23"/>
        <v>210810</v>
      </c>
      <c r="K220" s="77">
        <v>8.6199999999999992</v>
      </c>
      <c r="L220" s="79" t="s">
        <v>12</v>
      </c>
      <c r="M220" s="80">
        <f t="shared" si="27"/>
        <v>8620</v>
      </c>
      <c r="N220" s="77">
        <v>956.19</v>
      </c>
      <c r="O220" s="79" t="s">
        <v>66</v>
      </c>
      <c r="P220" s="76">
        <f t="shared" si="20"/>
        <v>956.19</v>
      </c>
    </row>
    <row r="221" spans="2:16">
      <c r="B221" s="89">
        <v>12</v>
      </c>
      <c r="C221" s="90" t="s">
        <v>67</v>
      </c>
      <c r="D221" s="74">
        <f t="shared" si="24"/>
        <v>600</v>
      </c>
      <c r="E221" s="91">
        <v>0.23380000000000001</v>
      </c>
      <c r="F221" s="92">
        <v>4.994E-5</v>
      </c>
      <c r="G221" s="88">
        <f t="shared" si="26"/>
        <v>0.23384994000000001</v>
      </c>
      <c r="H221" s="77">
        <v>240.92</v>
      </c>
      <c r="I221" s="79" t="s">
        <v>12</v>
      </c>
      <c r="J221" s="80">
        <f t="shared" si="23"/>
        <v>240920</v>
      </c>
      <c r="K221" s="77">
        <v>9.61</v>
      </c>
      <c r="L221" s="79" t="s">
        <v>12</v>
      </c>
      <c r="M221" s="80">
        <f t="shared" si="27"/>
        <v>9610</v>
      </c>
      <c r="N221" s="77">
        <v>1.08</v>
      </c>
      <c r="O221" s="78" t="s">
        <v>12</v>
      </c>
      <c r="P221" s="76">
        <f>N221*1000</f>
        <v>1080</v>
      </c>
    </row>
    <row r="222" spans="2:16">
      <c r="B222" s="89">
        <v>13</v>
      </c>
      <c r="C222" s="90" t="s">
        <v>67</v>
      </c>
      <c r="D222" s="74">
        <f t="shared" si="24"/>
        <v>650</v>
      </c>
      <c r="E222" s="91">
        <v>0.22720000000000001</v>
      </c>
      <c r="F222" s="92">
        <v>4.6369999999999998E-5</v>
      </c>
      <c r="G222" s="88">
        <f t="shared" si="26"/>
        <v>0.22724637</v>
      </c>
      <c r="H222" s="77">
        <v>271.98</v>
      </c>
      <c r="I222" s="79" t="s">
        <v>12</v>
      </c>
      <c r="J222" s="80">
        <f t="shared" si="23"/>
        <v>271980</v>
      </c>
      <c r="K222" s="77">
        <v>10.57</v>
      </c>
      <c r="L222" s="79" t="s">
        <v>12</v>
      </c>
      <c r="M222" s="80">
        <f t="shared" si="27"/>
        <v>10570</v>
      </c>
      <c r="N222" s="77">
        <v>1.2</v>
      </c>
      <c r="O222" s="79" t="s">
        <v>12</v>
      </c>
      <c r="P222" s="76">
        <f t="shared" ref="P222:P228" si="28">N222*1000</f>
        <v>1200</v>
      </c>
    </row>
    <row r="223" spans="2:16">
      <c r="B223" s="89">
        <v>14</v>
      </c>
      <c r="C223" s="90" t="s">
        <v>67</v>
      </c>
      <c r="D223" s="74">
        <f t="shared" si="24"/>
        <v>700</v>
      </c>
      <c r="E223" s="91">
        <v>0.22159999999999999</v>
      </c>
      <c r="F223" s="92">
        <v>4.3290000000000001E-5</v>
      </c>
      <c r="G223" s="88">
        <f t="shared" si="26"/>
        <v>0.22164328999999999</v>
      </c>
      <c r="H223" s="77">
        <v>303.89</v>
      </c>
      <c r="I223" s="79" t="s">
        <v>12</v>
      </c>
      <c r="J223" s="80">
        <f t="shared" si="23"/>
        <v>303890</v>
      </c>
      <c r="K223" s="77">
        <v>11.5</v>
      </c>
      <c r="L223" s="79" t="s">
        <v>12</v>
      </c>
      <c r="M223" s="80">
        <f t="shared" si="27"/>
        <v>11500</v>
      </c>
      <c r="N223" s="77">
        <v>1.33</v>
      </c>
      <c r="O223" s="79" t="s">
        <v>12</v>
      </c>
      <c r="P223" s="76">
        <f t="shared" si="28"/>
        <v>1330</v>
      </c>
    </row>
    <row r="224" spans="2:16">
      <c r="B224" s="89">
        <v>15</v>
      </c>
      <c r="C224" s="90" t="s">
        <v>67</v>
      </c>
      <c r="D224" s="74">
        <f t="shared" si="24"/>
        <v>750</v>
      </c>
      <c r="E224" s="91">
        <v>0.21679999999999999</v>
      </c>
      <c r="F224" s="92">
        <v>4.0609999999999999E-5</v>
      </c>
      <c r="G224" s="88">
        <f t="shared" si="26"/>
        <v>0.21684060999999999</v>
      </c>
      <c r="H224" s="77">
        <v>336.55</v>
      </c>
      <c r="I224" s="79" t="s">
        <v>12</v>
      </c>
      <c r="J224" s="80">
        <f t="shared" si="23"/>
        <v>336550</v>
      </c>
      <c r="K224" s="77">
        <v>12.39</v>
      </c>
      <c r="L224" s="79" t="s">
        <v>12</v>
      </c>
      <c r="M224" s="80">
        <f t="shared" si="27"/>
        <v>12390</v>
      </c>
      <c r="N224" s="77">
        <v>1.46</v>
      </c>
      <c r="O224" s="79" t="s">
        <v>12</v>
      </c>
      <c r="P224" s="76">
        <f t="shared" si="28"/>
        <v>1460</v>
      </c>
    </row>
    <row r="225" spans="1:16">
      <c r="B225" s="89">
        <v>16</v>
      </c>
      <c r="C225" s="90" t="s">
        <v>67</v>
      </c>
      <c r="D225" s="74">
        <f t="shared" si="24"/>
        <v>800</v>
      </c>
      <c r="E225" s="91">
        <v>0.2127</v>
      </c>
      <c r="F225" s="92">
        <v>3.8250000000000001E-5</v>
      </c>
      <c r="G225" s="88">
        <f t="shared" si="26"/>
        <v>0.21273824999999999</v>
      </c>
      <c r="H225" s="77">
        <v>369.88</v>
      </c>
      <c r="I225" s="79" t="s">
        <v>12</v>
      </c>
      <c r="J225" s="80">
        <f t="shared" si="23"/>
        <v>369880</v>
      </c>
      <c r="K225" s="77">
        <v>13.26</v>
      </c>
      <c r="L225" s="79" t="s">
        <v>12</v>
      </c>
      <c r="M225" s="80">
        <f t="shared" si="27"/>
        <v>13260</v>
      </c>
      <c r="N225" s="77">
        <v>1.58</v>
      </c>
      <c r="O225" s="79" t="s">
        <v>12</v>
      </c>
      <c r="P225" s="76">
        <f t="shared" si="28"/>
        <v>1580</v>
      </c>
    </row>
    <row r="226" spans="1:16">
      <c r="B226" s="89">
        <v>17</v>
      </c>
      <c r="C226" s="90" t="s">
        <v>67</v>
      </c>
      <c r="D226" s="74">
        <f t="shared" si="24"/>
        <v>850</v>
      </c>
      <c r="E226" s="91">
        <v>0.2092</v>
      </c>
      <c r="F226" s="92">
        <v>3.6149999999999998E-5</v>
      </c>
      <c r="G226" s="88">
        <f t="shared" si="26"/>
        <v>0.20923615000000001</v>
      </c>
      <c r="H226" s="77">
        <v>403.81</v>
      </c>
      <c r="I226" s="79" t="s">
        <v>12</v>
      </c>
      <c r="J226" s="80">
        <f t="shared" si="23"/>
        <v>403810</v>
      </c>
      <c r="K226" s="77">
        <v>14.1</v>
      </c>
      <c r="L226" s="79" t="s">
        <v>12</v>
      </c>
      <c r="M226" s="80">
        <f t="shared" si="27"/>
        <v>14100</v>
      </c>
      <c r="N226" s="77">
        <v>1.71</v>
      </c>
      <c r="O226" s="79" t="s">
        <v>12</v>
      </c>
      <c r="P226" s="76">
        <f t="shared" si="28"/>
        <v>1710</v>
      </c>
    </row>
    <row r="227" spans="1:16">
      <c r="B227" s="89">
        <v>18</v>
      </c>
      <c r="C227" s="90" t="s">
        <v>67</v>
      </c>
      <c r="D227" s="74">
        <f t="shared" si="24"/>
        <v>900</v>
      </c>
      <c r="E227" s="91">
        <v>0.20610000000000001</v>
      </c>
      <c r="F227" s="92">
        <v>3.4279999999999997E-5</v>
      </c>
      <c r="G227" s="88">
        <f t="shared" si="26"/>
        <v>0.20613428</v>
      </c>
      <c r="H227" s="77">
        <v>438.27</v>
      </c>
      <c r="I227" s="79" t="s">
        <v>12</v>
      </c>
      <c r="J227" s="80">
        <f t="shared" si="23"/>
        <v>438270</v>
      </c>
      <c r="K227" s="77">
        <v>14.92</v>
      </c>
      <c r="L227" s="79" t="s">
        <v>12</v>
      </c>
      <c r="M227" s="80">
        <f t="shared" si="27"/>
        <v>14920</v>
      </c>
      <c r="N227" s="77">
        <v>1.83</v>
      </c>
      <c r="O227" s="79" t="s">
        <v>12</v>
      </c>
      <c r="P227" s="76">
        <f t="shared" si="28"/>
        <v>1830</v>
      </c>
    </row>
    <row r="228" spans="1:16">
      <c r="A228" s="4">
        <v>228</v>
      </c>
      <c r="B228" s="89">
        <v>20</v>
      </c>
      <c r="C228" s="90" t="s">
        <v>67</v>
      </c>
      <c r="D228" s="74">
        <f t="shared" si="24"/>
        <v>1000</v>
      </c>
      <c r="E228" s="91">
        <v>0.2011</v>
      </c>
      <c r="F228" s="92">
        <v>3.1090000000000002E-5</v>
      </c>
      <c r="G228" s="88">
        <f t="shared" si="26"/>
        <v>0.20113109000000001</v>
      </c>
      <c r="H228" s="77">
        <v>508.58</v>
      </c>
      <c r="I228" s="79" t="s">
        <v>12</v>
      </c>
      <c r="J228" s="80">
        <f t="shared" si="23"/>
        <v>508580</v>
      </c>
      <c r="K228" s="77">
        <v>17.940000000000001</v>
      </c>
      <c r="L228" s="79" t="s">
        <v>12</v>
      </c>
      <c r="M228" s="80">
        <f t="shared" si="27"/>
        <v>17940</v>
      </c>
      <c r="N228" s="77">
        <v>2.09</v>
      </c>
      <c r="O228" s="79" t="s">
        <v>12</v>
      </c>
      <c r="P228" s="76">
        <f t="shared" si="28"/>
        <v>2090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Y228"/>
  <sheetViews>
    <sheetView zoomScale="70" zoomScaleNormal="70" workbookViewId="0">
      <selection activeCell="F3" sqref="F3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7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62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3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13</v>
      </c>
      <c r="F2" s="7"/>
      <c r="G2" s="7"/>
      <c r="L2" s="5" t="s">
        <v>14</v>
      </c>
      <c r="M2" s="8"/>
      <c r="N2" s="9" t="s">
        <v>15</v>
      </c>
      <c r="R2" s="46"/>
      <c r="S2" s="132"/>
      <c r="T2" s="25"/>
      <c r="U2" s="46"/>
      <c r="V2" s="133"/>
      <c r="W2" s="25"/>
      <c r="X2" s="25"/>
      <c r="Y2" s="25"/>
    </row>
    <row r="3" spans="1:25">
      <c r="A3" s="4">
        <v>3</v>
      </c>
      <c r="B3" s="12" t="s">
        <v>16</v>
      </c>
      <c r="C3" s="13" t="s">
        <v>17</v>
      </c>
      <c r="E3" s="12" t="s">
        <v>113</v>
      </c>
      <c r="F3" s="190"/>
      <c r="G3" s="14" t="s">
        <v>18</v>
      </c>
      <c r="H3" s="14"/>
      <c r="I3" s="14"/>
      <c r="K3" s="15"/>
      <c r="L3" s="5" t="s">
        <v>19</v>
      </c>
      <c r="M3" s="16"/>
      <c r="N3" s="9" t="s">
        <v>20</v>
      </c>
      <c r="O3" s="9"/>
      <c r="R3" s="25"/>
      <c r="S3" s="25"/>
      <c r="T3" s="25"/>
      <c r="U3" s="46"/>
      <c r="V3" s="125"/>
      <c r="W3" s="126"/>
      <c r="X3" s="25"/>
      <c r="Y3" s="25"/>
    </row>
    <row r="4" spans="1:25">
      <c r="A4" s="4">
        <v>4</v>
      </c>
      <c r="B4" s="12" t="s">
        <v>21</v>
      </c>
      <c r="C4" s="20">
        <v>10</v>
      </c>
      <c r="D4" s="21"/>
      <c r="F4" s="14" t="s">
        <v>11</v>
      </c>
      <c r="G4" s="14" t="s">
        <v>11</v>
      </c>
      <c r="H4" s="14" t="s">
        <v>22</v>
      </c>
      <c r="I4" s="14" t="s">
        <v>1</v>
      </c>
      <c r="J4" s="9"/>
      <c r="K4" s="22" t="s">
        <v>23</v>
      </c>
      <c r="L4" s="9"/>
      <c r="M4" s="9"/>
      <c r="N4" s="9"/>
      <c r="O4" s="9"/>
      <c r="R4" s="46"/>
      <c r="S4" s="23"/>
      <c r="T4" s="25"/>
      <c r="U4" s="25"/>
      <c r="V4" s="127"/>
      <c r="W4" s="25"/>
      <c r="X4" s="25"/>
      <c r="Y4" s="25"/>
    </row>
    <row r="5" spans="1:25">
      <c r="A5" s="1">
        <v>5</v>
      </c>
      <c r="B5" s="12" t="s">
        <v>24</v>
      </c>
      <c r="C5" s="20">
        <v>20</v>
      </c>
      <c r="D5" s="21" t="s">
        <v>25</v>
      </c>
      <c r="F5" s="14" t="s">
        <v>0</v>
      </c>
      <c r="G5" s="14" t="s">
        <v>26</v>
      </c>
      <c r="H5" s="14" t="s">
        <v>27</v>
      </c>
      <c r="I5" s="14" t="s">
        <v>27</v>
      </c>
      <c r="J5" s="24" t="s">
        <v>28</v>
      </c>
      <c r="K5" s="5" t="s">
        <v>29</v>
      </c>
      <c r="L5" s="14"/>
      <c r="M5" s="14"/>
      <c r="N5" s="9"/>
      <c r="O5" s="15" t="s">
        <v>112</v>
      </c>
      <c r="P5" s="1" t="str">
        <f ca="1">RIGHT(CELL("filename",A1),LEN(CELL("filename",A1))-FIND("]",CELL("filename",A1)))</f>
        <v>srim20Ne_EJ212</v>
      </c>
      <c r="R5" s="46"/>
      <c r="S5" s="23"/>
      <c r="T5" s="128"/>
      <c r="U5" s="123"/>
      <c r="V5" s="114"/>
      <c r="W5" s="25"/>
      <c r="X5" s="25"/>
      <c r="Y5" s="25"/>
    </row>
    <row r="6" spans="1:25">
      <c r="A6" s="4">
        <v>6</v>
      </c>
      <c r="B6" s="12" t="s">
        <v>30</v>
      </c>
      <c r="C6" s="26" t="s">
        <v>98</v>
      </c>
      <c r="D6" s="21" t="s">
        <v>32</v>
      </c>
      <c r="F6" s="27" t="s">
        <v>3</v>
      </c>
      <c r="G6" s="28">
        <v>1</v>
      </c>
      <c r="H6" s="28">
        <v>52.38</v>
      </c>
      <c r="I6" s="29">
        <v>8.4499999999999993</v>
      </c>
      <c r="J6" s="4">
        <v>1</v>
      </c>
      <c r="K6" s="30">
        <v>10.23</v>
      </c>
      <c r="L6" s="22" t="s">
        <v>33</v>
      </c>
      <c r="M6" s="9"/>
      <c r="N6" s="9"/>
      <c r="O6" s="15" t="s">
        <v>111</v>
      </c>
      <c r="P6" s="136" t="s">
        <v>116</v>
      </c>
      <c r="R6" s="46"/>
      <c r="S6" s="23"/>
      <c r="T6" s="59"/>
      <c r="U6" s="123"/>
      <c r="V6" s="114"/>
      <c r="W6" s="25"/>
      <c r="X6" s="25"/>
      <c r="Y6" s="25"/>
    </row>
    <row r="7" spans="1:25">
      <c r="A7" s="1">
        <v>7</v>
      </c>
      <c r="B7" s="31"/>
      <c r="C7" s="26" t="s">
        <v>99</v>
      </c>
      <c r="F7" s="32" t="s">
        <v>4</v>
      </c>
      <c r="G7" s="33">
        <v>6</v>
      </c>
      <c r="H7" s="33">
        <v>47.62</v>
      </c>
      <c r="I7" s="34">
        <v>91.55</v>
      </c>
      <c r="J7" s="4">
        <v>2</v>
      </c>
      <c r="K7" s="35">
        <v>102.3</v>
      </c>
      <c r="L7" s="22" t="s">
        <v>35</v>
      </c>
      <c r="M7" s="9"/>
      <c r="N7" s="9"/>
      <c r="O7" s="9"/>
      <c r="R7" s="46"/>
      <c r="S7" s="23"/>
      <c r="T7" s="25"/>
      <c r="U7" s="123"/>
      <c r="V7" s="114"/>
      <c r="W7" s="25"/>
      <c r="X7" s="36"/>
      <c r="Y7" s="25"/>
    </row>
    <row r="8" spans="1:25">
      <c r="A8" s="1">
        <v>8</v>
      </c>
      <c r="B8" s="12" t="s">
        <v>36</v>
      </c>
      <c r="C8" s="37">
        <v>1.0229999999999999</v>
      </c>
      <c r="D8" s="38" t="s">
        <v>9</v>
      </c>
      <c r="F8" s="32"/>
      <c r="G8" s="33"/>
      <c r="H8" s="33"/>
      <c r="I8" s="34"/>
      <c r="J8" s="4">
        <v>3</v>
      </c>
      <c r="K8" s="35">
        <v>102.3</v>
      </c>
      <c r="L8" s="22" t="s">
        <v>37</v>
      </c>
      <c r="M8" s="9"/>
      <c r="N8" s="9"/>
      <c r="O8" s="9"/>
      <c r="R8" s="46"/>
      <c r="S8" s="23"/>
      <c r="T8" s="25"/>
      <c r="U8" s="123"/>
      <c r="V8" s="39"/>
      <c r="W8" s="25"/>
      <c r="X8" s="40"/>
      <c r="Y8" s="129"/>
    </row>
    <row r="9" spans="1:25">
      <c r="A9" s="1">
        <v>9</v>
      </c>
      <c r="B9" s="31"/>
      <c r="C9" s="37">
        <v>9.8606000000000001E+22</v>
      </c>
      <c r="D9" s="21" t="s">
        <v>10</v>
      </c>
      <c r="F9" s="32"/>
      <c r="G9" s="33"/>
      <c r="H9" s="33"/>
      <c r="I9" s="34"/>
      <c r="J9" s="4">
        <v>4</v>
      </c>
      <c r="K9" s="35">
        <v>1</v>
      </c>
      <c r="L9" s="22" t="s">
        <v>38</v>
      </c>
      <c r="M9" s="9"/>
      <c r="N9" s="9"/>
      <c r="O9" s="9"/>
      <c r="R9" s="46"/>
      <c r="S9" s="41"/>
      <c r="T9" s="130"/>
      <c r="U9" s="123"/>
      <c r="V9" s="39"/>
      <c r="W9" s="25"/>
      <c r="X9" s="40"/>
      <c r="Y9" s="129"/>
    </row>
    <row r="10" spans="1:25">
      <c r="A10" s="1">
        <v>10</v>
      </c>
      <c r="B10" s="12" t="s">
        <v>39</v>
      </c>
      <c r="C10" s="42">
        <v>-4.2999999999999997E-2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40</v>
      </c>
      <c r="M10" s="9"/>
      <c r="N10" s="9"/>
      <c r="O10" s="9"/>
      <c r="R10" s="46"/>
      <c r="S10" s="41"/>
      <c r="T10" s="59"/>
      <c r="U10" s="123"/>
      <c r="V10" s="39"/>
      <c r="W10" s="25"/>
      <c r="X10" s="40"/>
      <c r="Y10" s="129"/>
    </row>
    <row r="11" spans="1:25">
      <c r="A11" s="1">
        <v>11</v>
      </c>
      <c r="C11" s="43" t="s">
        <v>41</v>
      </c>
      <c r="D11" s="7" t="s">
        <v>42</v>
      </c>
      <c r="F11" s="32"/>
      <c r="G11" s="33"/>
      <c r="H11" s="33"/>
      <c r="I11" s="34"/>
      <c r="J11" s="4">
        <v>6</v>
      </c>
      <c r="K11" s="35">
        <v>1000</v>
      </c>
      <c r="L11" s="22" t="s">
        <v>43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44</v>
      </c>
      <c r="C12" s="44">
        <v>20</v>
      </c>
      <c r="D12" s="45">
        <f>$C$5/100</f>
        <v>0.2</v>
      </c>
      <c r="E12" s="21" t="s">
        <v>109</v>
      </c>
      <c r="F12" s="32"/>
      <c r="G12" s="33"/>
      <c r="H12" s="33"/>
      <c r="I12" s="34"/>
      <c r="J12" s="4">
        <v>7</v>
      </c>
      <c r="K12" s="35">
        <v>10.374000000000001</v>
      </c>
      <c r="L12" s="22" t="s">
        <v>45</v>
      </c>
      <c r="M12" s="9"/>
      <c r="R12" s="46"/>
      <c r="S12" s="47"/>
      <c r="T12" s="25"/>
      <c r="U12" s="25"/>
      <c r="V12" s="114"/>
      <c r="W12" s="114"/>
      <c r="X12" s="114"/>
      <c r="Y12" s="25"/>
    </row>
    <row r="13" spans="1:25">
      <c r="A13" s="1">
        <v>13</v>
      </c>
      <c r="B13" s="5" t="s">
        <v>46</v>
      </c>
      <c r="C13" s="48">
        <v>228</v>
      </c>
      <c r="D13" s="45">
        <f>$C$5*1000000</f>
        <v>20000000</v>
      </c>
      <c r="E13" s="21" t="s">
        <v>82</v>
      </c>
      <c r="F13" s="49"/>
      <c r="G13" s="50"/>
      <c r="H13" s="50"/>
      <c r="I13" s="51"/>
      <c r="J13" s="4">
        <v>8</v>
      </c>
      <c r="K13" s="52">
        <v>0.12496</v>
      </c>
      <c r="L13" s="22" t="s">
        <v>47</v>
      </c>
      <c r="R13" s="46"/>
      <c r="S13" s="47"/>
      <c r="T13" s="25"/>
      <c r="U13" s="46"/>
      <c r="V13" s="114"/>
      <c r="W13" s="114"/>
      <c r="X13" s="39"/>
      <c r="Y13" s="25"/>
    </row>
    <row r="14" spans="1:25" ht="13.5">
      <c r="A14" s="1">
        <v>14</v>
      </c>
      <c r="B14" s="5" t="s">
        <v>210</v>
      </c>
      <c r="C14" s="102"/>
      <c r="D14" s="21" t="s">
        <v>227</v>
      </c>
      <c r="E14" s="25"/>
      <c r="F14" s="25"/>
      <c r="G14" s="25"/>
      <c r="H14" s="106">
        <f>SUM(H6:H13)</f>
        <v>100</v>
      </c>
      <c r="I14" s="106">
        <f>SUM(I6:I13)</f>
        <v>100</v>
      </c>
      <c r="J14" s="4">
        <v>0</v>
      </c>
      <c r="K14" s="53" t="s">
        <v>48</v>
      </c>
      <c r="L14" s="54"/>
      <c r="N14" s="43"/>
      <c r="O14" s="43"/>
      <c r="P14" s="43"/>
      <c r="R14" s="46"/>
      <c r="S14" s="47"/>
      <c r="T14" s="25"/>
      <c r="U14" s="46"/>
      <c r="V14" s="121"/>
      <c r="W14" s="121"/>
      <c r="X14" s="131"/>
      <c r="Y14" s="25"/>
    </row>
    <row r="15" spans="1:25" ht="13.5">
      <c r="A15" s="1">
        <v>15</v>
      </c>
      <c r="B15" s="5" t="s">
        <v>228</v>
      </c>
      <c r="C15" s="103"/>
      <c r="D15" s="101" t="s">
        <v>213</v>
      </c>
      <c r="E15" s="81"/>
      <c r="F15" s="81"/>
      <c r="G15" s="81"/>
      <c r="H15" s="59"/>
      <c r="I15" s="59"/>
      <c r="J15" s="116" t="s">
        <v>105</v>
      </c>
      <c r="K15" s="61"/>
      <c r="L15" s="62"/>
      <c r="M15" s="82"/>
      <c r="N15" s="21"/>
      <c r="O15" s="21"/>
      <c r="P15" s="82"/>
      <c r="R15" s="46"/>
      <c r="S15" s="47"/>
      <c r="T15" s="25"/>
      <c r="U15" s="25"/>
      <c r="V15" s="122"/>
      <c r="W15" s="122"/>
      <c r="X15" s="40"/>
      <c r="Y15" s="25"/>
    </row>
    <row r="16" spans="1:25" ht="13.5">
      <c r="A16" s="1">
        <v>16</v>
      </c>
      <c r="B16" s="21"/>
      <c r="C16" s="56"/>
      <c r="D16" s="57"/>
      <c r="F16" s="63" t="s">
        <v>49</v>
      </c>
      <c r="G16" s="81"/>
      <c r="H16" s="64"/>
      <c r="I16" s="59"/>
      <c r="J16" s="83"/>
      <c r="K16" s="116" t="s">
        <v>106</v>
      </c>
      <c r="L16" s="62"/>
      <c r="M16" s="21"/>
      <c r="N16" s="21"/>
      <c r="O16" s="21"/>
      <c r="P16" s="21"/>
      <c r="R16" s="46"/>
      <c r="S16" s="47"/>
      <c r="T16" s="25"/>
      <c r="U16" s="25"/>
      <c r="V16" s="122"/>
      <c r="W16" s="122"/>
      <c r="X16" s="40"/>
      <c r="Y16" s="25"/>
    </row>
    <row r="17" spans="1:16">
      <c r="A17" s="1">
        <v>17</v>
      </c>
      <c r="B17" s="66" t="s">
        <v>50</v>
      </c>
      <c r="C17" s="11"/>
      <c r="D17" s="10"/>
      <c r="E17" s="66" t="s">
        <v>51</v>
      </c>
      <c r="F17" s="67" t="s">
        <v>52</v>
      </c>
      <c r="G17" s="68" t="s">
        <v>53</v>
      </c>
      <c r="H17" s="66" t="s">
        <v>54</v>
      </c>
      <c r="I17" s="11"/>
      <c r="J17" s="10"/>
      <c r="K17" s="66" t="s">
        <v>55</v>
      </c>
      <c r="L17" s="69"/>
      <c r="M17" s="70"/>
      <c r="N17" s="66" t="s">
        <v>56</v>
      </c>
      <c r="O17" s="11"/>
      <c r="P17" s="10"/>
    </row>
    <row r="18" spans="1:16">
      <c r="A18" s="1">
        <v>18</v>
      </c>
      <c r="B18" s="71" t="s">
        <v>57</v>
      </c>
      <c r="C18" s="25"/>
      <c r="D18" s="115" t="s">
        <v>58</v>
      </c>
      <c r="E18" s="187" t="s">
        <v>59</v>
      </c>
      <c r="F18" s="188"/>
      <c r="G18" s="189"/>
      <c r="H18" s="71" t="s">
        <v>60</v>
      </c>
      <c r="I18" s="25"/>
      <c r="J18" s="115" t="s">
        <v>61</v>
      </c>
      <c r="K18" s="71" t="s">
        <v>62</v>
      </c>
      <c r="L18" s="73"/>
      <c r="M18" s="115" t="s">
        <v>61</v>
      </c>
      <c r="N18" s="71" t="s">
        <v>62</v>
      </c>
      <c r="O18" s="25"/>
      <c r="P18" s="115" t="s">
        <v>61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84">
        <v>199.999</v>
      </c>
      <c r="C20" s="85" t="s">
        <v>107</v>
      </c>
      <c r="D20" s="119">
        <f>B20/1000000/$C$5</f>
        <v>9.999949999999999E-6</v>
      </c>
      <c r="E20" s="86">
        <v>9.1380000000000003E-2</v>
      </c>
      <c r="F20" s="87">
        <v>1.077</v>
      </c>
      <c r="G20" s="88">
        <f>E20+F20</f>
        <v>1.16838</v>
      </c>
      <c r="H20" s="84">
        <v>22</v>
      </c>
      <c r="I20" s="85" t="s">
        <v>64</v>
      </c>
      <c r="J20" s="97">
        <f>H20/1000/10</f>
        <v>2.1999999999999997E-3</v>
      </c>
      <c r="K20" s="84">
        <v>10</v>
      </c>
      <c r="L20" s="85" t="s">
        <v>64</v>
      </c>
      <c r="M20" s="97">
        <f t="shared" ref="M20:M83" si="0">K20/1000/10</f>
        <v>1E-3</v>
      </c>
      <c r="N20" s="84">
        <v>7</v>
      </c>
      <c r="O20" s="85" t="s">
        <v>64</v>
      </c>
      <c r="P20" s="97">
        <f t="shared" ref="P20:P83" si="1">N20/1000/10</f>
        <v>6.9999999999999999E-4</v>
      </c>
    </row>
    <row r="21" spans="1:16">
      <c r="B21" s="89">
        <v>224.999</v>
      </c>
      <c r="C21" s="90" t="s">
        <v>107</v>
      </c>
      <c r="D21" s="120">
        <f t="shared" ref="D21:D37" si="2">B21/1000000/$C$5</f>
        <v>1.1249950000000001E-5</v>
      </c>
      <c r="E21" s="91">
        <v>9.6920000000000006E-2</v>
      </c>
      <c r="F21" s="92">
        <v>1.125</v>
      </c>
      <c r="G21" s="88">
        <f t="shared" ref="G21:G84" si="3">E21+F21</f>
        <v>1.2219199999999999</v>
      </c>
      <c r="H21" s="89">
        <v>24</v>
      </c>
      <c r="I21" s="90" t="s">
        <v>64</v>
      </c>
      <c r="J21" s="74">
        <f t="shared" ref="J21:J84" si="4">H21/1000/10</f>
        <v>2.4000000000000002E-3</v>
      </c>
      <c r="K21" s="89">
        <v>11</v>
      </c>
      <c r="L21" s="90" t="s">
        <v>64</v>
      </c>
      <c r="M21" s="74">
        <f t="shared" si="0"/>
        <v>1.0999999999999998E-3</v>
      </c>
      <c r="N21" s="89">
        <v>8</v>
      </c>
      <c r="O21" s="90" t="s">
        <v>64</v>
      </c>
      <c r="P21" s="74">
        <f t="shared" si="1"/>
        <v>8.0000000000000004E-4</v>
      </c>
    </row>
    <row r="22" spans="1:16">
      <c r="B22" s="89">
        <v>249.999</v>
      </c>
      <c r="C22" s="90" t="s">
        <v>107</v>
      </c>
      <c r="D22" s="120">
        <f t="shared" si="2"/>
        <v>1.2499949999999999E-5</v>
      </c>
      <c r="E22" s="91">
        <v>0.1022</v>
      </c>
      <c r="F22" s="92">
        <v>1.1679999999999999</v>
      </c>
      <c r="G22" s="88">
        <f t="shared" si="3"/>
        <v>1.2702</v>
      </c>
      <c r="H22" s="89">
        <v>25</v>
      </c>
      <c r="I22" s="90" t="s">
        <v>64</v>
      </c>
      <c r="J22" s="74">
        <f t="shared" si="4"/>
        <v>2.5000000000000001E-3</v>
      </c>
      <c r="K22" s="89">
        <v>11</v>
      </c>
      <c r="L22" s="90" t="s">
        <v>64</v>
      </c>
      <c r="M22" s="74">
        <f t="shared" si="0"/>
        <v>1.0999999999999998E-3</v>
      </c>
      <c r="N22" s="89">
        <v>8</v>
      </c>
      <c r="O22" s="90" t="s">
        <v>64</v>
      </c>
      <c r="P22" s="74">
        <f t="shared" si="1"/>
        <v>8.0000000000000004E-4</v>
      </c>
    </row>
    <row r="23" spans="1:16">
      <c r="B23" s="89">
        <v>274.99900000000002</v>
      </c>
      <c r="C23" s="90" t="s">
        <v>107</v>
      </c>
      <c r="D23" s="120">
        <f t="shared" si="2"/>
        <v>1.374995E-5</v>
      </c>
      <c r="E23" s="91">
        <v>0.1072</v>
      </c>
      <c r="F23" s="92">
        <v>1.208</v>
      </c>
      <c r="G23" s="88">
        <f t="shared" si="3"/>
        <v>1.3151999999999999</v>
      </c>
      <c r="H23" s="89">
        <v>26</v>
      </c>
      <c r="I23" s="90" t="s">
        <v>64</v>
      </c>
      <c r="J23" s="74">
        <f t="shared" si="4"/>
        <v>2.5999999999999999E-3</v>
      </c>
      <c r="K23" s="89">
        <v>12</v>
      </c>
      <c r="L23" s="90" t="s">
        <v>64</v>
      </c>
      <c r="M23" s="74">
        <f t="shared" si="0"/>
        <v>1.2000000000000001E-3</v>
      </c>
      <c r="N23" s="89">
        <v>9</v>
      </c>
      <c r="O23" s="90" t="s">
        <v>64</v>
      </c>
      <c r="P23" s="74">
        <f t="shared" si="1"/>
        <v>8.9999999999999998E-4</v>
      </c>
    </row>
    <row r="24" spans="1:16">
      <c r="B24" s="89">
        <v>299.99900000000002</v>
      </c>
      <c r="C24" s="90" t="s">
        <v>107</v>
      </c>
      <c r="D24" s="120">
        <f t="shared" si="2"/>
        <v>1.499995E-5</v>
      </c>
      <c r="E24" s="91">
        <v>0.1119</v>
      </c>
      <c r="F24" s="92">
        <v>1.244</v>
      </c>
      <c r="G24" s="88">
        <f t="shared" si="3"/>
        <v>1.3559000000000001</v>
      </c>
      <c r="H24" s="89">
        <v>28</v>
      </c>
      <c r="I24" s="90" t="s">
        <v>64</v>
      </c>
      <c r="J24" s="74">
        <f t="shared" si="4"/>
        <v>2.8E-3</v>
      </c>
      <c r="K24" s="89">
        <v>12</v>
      </c>
      <c r="L24" s="90" t="s">
        <v>64</v>
      </c>
      <c r="M24" s="74">
        <f t="shared" si="0"/>
        <v>1.2000000000000001E-3</v>
      </c>
      <c r="N24" s="89">
        <v>9</v>
      </c>
      <c r="O24" s="90" t="s">
        <v>64</v>
      </c>
      <c r="P24" s="74">
        <f t="shared" si="1"/>
        <v>8.9999999999999998E-4</v>
      </c>
    </row>
    <row r="25" spans="1:16">
      <c r="B25" s="89">
        <v>324.99900000000002</v>
      </c>
      <c r="C25" s="90" t="s">
        <v>107</v>
      </c>
      <c r="D25" s="120">
        <f t="shared" si="2"/>
        <v>1.6249950000000002E-5</v>
      </c>
      <c r="E25" s="91">
        <v>0.11650000000000001</v>
      </c>
      <c r="F25" s="92">
        <v>1.278</v>
      </c>
      <c r="G25" s="88">
        <f t="shared" si="3"/>
        <v>1.3945000000000001</v>
      </c>
      <c r="H25" s="89">
        <v>29</v>
      </c>
      <c r="I25" s="90" t="s">
        <v>64</v>
      </c>
      <c r="J25" s="74">
        <f t="shared" si="4"/>
        <v>2.9000000000000002E-3</v>
      </c>
      <c r="K25" s="89">
        <v>13</v>
      </c>
      <c r="L25" s="90" t="s">
        <v>64</v>
      </c>
      <c r="M25" s="74">
        <f t="shared" si="0"/>
        <v>1.2999999999999999E-3</v>
      </c>
      <c r="N25" s="89">
        <v>10</v>
      </c>
      <c r="O25" s="90" t="s">
        <v>64</v>
      </c>
      <c r="P25" s="74">
        <f t="shared" si="1"/>
        <v>1E-3</v>
      </c>
    </row>
    <row r="26" spans="1:16">
      <c r="B26" s="89">
        <v>349.99900000000002</v>
      </c>
      <c r="C26" s="90" t="s">
        <v>107</v>
      </c>
      <c r="D26" s="120">
        <f t="shared" si="2"/>
        <v>1.7499950000000002E-5</v>
      </c>
      <c r="E26" s="91">
        <v>0.12089999999999999</v>
      </c>
      <c r="F26" s="92">
        <v>1.31</v>
      </c>
      <c r="G26" s="88">
        <f t="shared" si="3"/>
        <v>1.4309000000000001</v>
      </c>
      <c r="H26" s="89">
        <v>30</v>
      </c>
      <c r="I26" s="90" t="s">
        <v>64</v>
      </c>
      <c r="J26" s="74">
        <f t="shared" si="4"/>
        <v>3.0000000000000001E-3</v>
      </c>
      <c r="K26" s="89">
        <v>13</v>
      </c>
      <c r="L26" s="90" t="s">
        <v>64</v>
      </c>
      <c r="M26" s="74">
        <f t="shared" si="0"/>
        <v>1.2999999999999999E-3</v>
      </c>
      <c r="N26" s="89">
        <v>10</v>
      </c>
      <c r="O26" s="90" t="s">
        <v>64</v>
      </c>
      <c r="P26" s="74">
        <f t="shared" si="1"/>
        <v>1E-3</v>
      </c>
    </row>
    <row r="27" spans="1:16">
      <c r="B27" s="89">
        <v>374.99900000000002</v>
      </c>
      <c r="C27" s="90" t="s">
        <v>107</v>
      </c>
      <c r="D27" s="120">
        <f t="shared" si="2"/>
        <v>1.8749950000000002E-5</v>
      </c>
      <c r="E27" s="91">
        <v>0.12509999999999999</v>
      </c>
      <c r="F27" s="92">
        <v>1.339</v>
      </c>
      <c r="G27" s="88">
        <f t="shared" si="3"/>
        <v>1.4641</v>
      </c>
      <c r="H27" s="89">
        <v>32</v>
      </c>
      <c r="I27" s="90" t="s">
        <v>64</v>
      </c>
      <c r="J27" s="74">
        <f t="shared" si="4"/>
        <v>3.2000000000000002E-3</v>
      </c>
      <c r="K27" s="89">
        <v>14</v>
      </c>
      <c r="L27" s="90" t="s">
        <v>64</v>
      </c>
      <c r="M27" s="74">
        <f t="shared" si="0"/>
        <v>1.4E-3</v>
      </c>
      <c r="N27" s="89">
        <v>10</v>
      </c>
      <c r="O27" s="90" t="s">
        <v>64</v>
      </c>
      <c r="P27" s="74">
        <f t="shared" si="1"/>
        <v>1E-3</v>
      </c>
    </row>
    <row r="28" spans="1:16">
      <c r="B28" s="89">
        <v>399.99900000000002</v>
      </c>
      <c r="C28" s="90" t="s">
        <v>107</v>
      </c>
      <c r="D28" s="120">
        <f t="shared" si="2"/>
        <v>1.9999950000000002E-5</v>
      </c>
      <c r="E28" s="91">
        <v>0.12920000000000001</v>
      </c>
      <c r="F28" s="92">
        <v>1.367</v>
      </c>
      <c r="G28" s="88">
        <f t="shared" si="3"/>
        <v>1.4962</v>
      </c>
      <c r="H28" s="89">
        <v>33</v>
      </c>
      <c r="I28" s="90" t="s">
        <v>64</v>
      </c>
      <c r="J28" s="74">
        <f t="shared" si="4"/>
        <v>3.3E-3</v>
      </c>
      <c r="K28" s="89">
        <v>14</v>
      </c>
      <c r="L28" s="90" t="s">
        <v>64</v>
      </c>
      <c r="M28" s="74">
        <f t="shared" si="0"/>
        <v>1.4E-3</v>
      </c>
      <c r="N28" s="89">
        <v>11</v>
      </c>
      <c r="O28" s="90" t="s">
        <v>64</v>
      </c>
      <c r="P28" s="74">
        <f t="shared" si="1"/>
        <v>1.0999999999999998E-3</v>
      </c>
    </row>
    <row r="29" spans="1:16">
      <c r="B29" s="89">
        <v>449.99900000000002</v>
      </c>
      <c r="C29" s="90" t="s">
        <v>107</v>
      </c>
      <c r="D29" s="120">
        <f t="shared" si="2"/>
        <v>2.2499950000000001E-5</v>
      </c>
      <c r="E29" s="91">
        <v>0.1371</v>
      </c>
      <c r="F29" s="92">
        <v>1.417</v>
      </c>
      <c r="G29" s="88">
        <f t="shared" si="3"/>
        <v>1.5541</v>
      </c>
      <c r="H29" s="89">
        <v>35</v>
      </c>
      <c r="I29" s="90" t="s">
        <v>64</v>
      </c>
      <c r="J29" s="74">
        <f t="shared" si="4"/>
        <v>3.5000000000000005E-3</v>
      </c>
      <c r="K29" s="89">
        <v>15</v>
      </c>
      <c r="L29" s="90" t="s">
        <v>64</v>
      </c>
      <c r="M29" s="74">
        <f t="shared" si="0"/>
        <v>1.5E-3</v>
      </c>
      <c r="N29" s="89">
        <v>11</v>
      </c>
      <c r="O29" s="90" t="s">
        <v>64</v>
      </c>
      <c r="P29" s="74">
        <f t="shared" si="1"/>
        <v>1.0999999999999998E-3</v>
      </c>
    </row>
    <row r="30" spans="1:16">
      <c r="B30" s="89">
        <v>499.99900000000002</v>
      </c>
      <c r="C30" s="90" t="s">
        <v>107</v>
      </c>
      <c r="D30" s="118">
        <f t="shared" si="2"/>
        <v>2.4999950000000001E-5</v>
      </c>
      <c r="E30" s="91">
        <v>0.14449999999999999</v>
      </c>
      <c r="F30" s="92">
        <v>1.462</v>
      </c>
      <c r="G30" s="88">
        <f t="shared" si="3"/>
        <v>1.6065</v>
      </c>
      <c r="H30" s="89">
        <v>38</v>
      </c>
      <c r="I30" s="90" t="s">
        <v>64</v>
      </c>
      <c r="J30" s="74">
        <f t="shared" si="4"/>
        <v>3.8E-3</v>
      </c>
      <c r="K30" s="89">
        <v>16</v>
      </c>
      <c r="L30" s="90" t="s">
        <v>64</v>
      </c>
      <c r="M30" s="74">
        <f t="shared" si="0"/>
        <v>1.6000000000000001E-3</v>
      </c>
      <c r="N30" s="89">
        <v>12</v>
      </c>
      <c r="O30" s="90" t="s">
        <v>64</v>
      </c>
      <c r="P30" s="74">
        <f t="shared" si="1"/>
        <v>1.2000000000000001E-3</v>
      </c>
    </row>
    <row r="31" spans="1:16">
      <c r="B31" s="89">
        <v>549.99900000000002</v>
      </c>
      <c r="C31" s="90" t="s">
        <v>107</v>
      </c>
      <c r="D31" s="118">
        <f t="shared" si="2"/>
        <v>2.7499950000000001E-5</v>
      </c>
      <c r="E31" s="91">
        <v>0.1515</v>
      </c>
      <c r="F31" s="92">
        <v>1.5029999999999999</v>
      </c>
      <c r="G31" s="88">
        <f t="shared" si="3"/>
        <v>1.6544999999999999</v>
      </c>
      <c r="H31" s="89">
        <v>40</v>
      </c>
      <c r="I31" s="90" t="s">
        <v>64</v>
      </c>
      <c r="J31" s="74">
        <f t="shared" si="4"/>
        <v>4.0000000000000001E-3</v>
      </c>
      <c r="K31" s="89">
        <v>17</v>
      </c>
      <c r="L31" s="90" t="s">
        <v>64</v>
      </c>
      <c r="M31" s="74">
        <f t="shared" si="0"/>
        <v>1.7000000000000001E-3</v>
      </c>
      <c r="N31" s="89">
        <v>13</v>
      </c>
      <c r="O31" s="90" t="s">
        <v>64</v>
      </c>
      <c r="P31" s="74">
        <f t="shared" si="1"/>
        <v>1.2999999999999999E-3</v>
      </c>
    </row>
    <row r="32" spans="1:16">
      <c r="B32" s="89">
        <v>599.99900000000002</v>
      </c>
      <c r="C32" s="90" t="s">
        <v>107</v>
      </c>
      <c r="D32" s="118">
        <f t="shared" si="2"/>
        <v>2.9999950000000001E-5</v>
      </c>
      <c r="E32" s="91">
        <v>0.1583</v>
      </c>
      <c r="F32" s="92">
        <v>1.54</v>
      </c>
      <c r="G32" s="88">
        <f t="shared" si="3"/>
        <v>1.6983000000000001</v>
      </c>
      <c r="H32" s="89">
        <v>42</v>
      </c>
      <c r="I32" s="90" t="s">
        <v>64</v>
      </c>
      <c r="J32" s="74">
        <f t="shared" si="4"/>
        <v>4.2000000000000006E-3</v>
      </c>
      <c r="K32" s="89">
        <v>18</v>
      </c>
      <c r="L32" s="90" t="s">
        <v>64</v>
      </c>
      <c r="M32" s="74">
        <f t="shared" si="0"/>
        <v>1.8E-3</v>
      </c>
      <c r="N32" s="89">
        <v>13</v>
      </c>
      <c r="O32" s="90" t="s">
        <v>64</v>
      </c>
      <c r="P32" s="74">
        <f t="shared" si="1"/>
        <v>1.2999999999999999E-3</v>
      </c>
    </row>
    <row r="33" spans="2:16">
      <c r="B33" s="89">
        <v>649.99900000000002</v>
      </c>
      <c r="C33" s="90" t="s">
        <v>107</v>
      </c>
      <c r="D33" s="118">
        <f t="shared" si="2"/>
        <v>3.249995E-5</v>
      </c>
      <c r="E33" s="91">
        <v>0.16470000000000001</v>
      </c>
      <c r="F33" s="92">
        <v>1.5740000000000001</v>
      </c>
      <c r="G33" s="88">
        <f t="shared" si="3"/>
        <v>1.7387000000000001</v>
      </c>
      <c r="H33" s="89">
        <v>44</v>
      </c>
      <c r="I33" s="90" t="s">
        <v>64</v>
      </c>
      <c r="J33" s="74">
        <f t="shared" si="4"/>
        <v>4.3999999999999994E-3</v>
      </c>
      <c r="K33" s="89">
        <v>18</v>
      </c>
      <c r="L33" s="90" t="s">
        <v>64</v>
      </c>
      <c r="M33" s="74">
        <f t="shared" si="0"/>
        <v>1.8E-3</v>
      </c>
      <c r="N33" s="89">
        <v>14</v>
      </c>
      <c r="O33" s="90" t="s">
        <v>64</v>
      </c>
      <c r="P33" s="74">
        <f t="shared" si="1"/>
        <v>1.4E-3</v>
      </c>
    </row>
    <row r="34" spans="2:16">
      <c r="B34" s="89">
        <v>699.99900000000002</v>
      </c>
      <c r="C34" s="90" t="s">
        <v>107</v>
      </c>
      <c r="D34" s="118">
        <f t="shared" si="2"/>
        <v>3.499995E-5</v>
      </c>
      <c r="E34" s="91">
        <v>0.17100000000000001</v>
      </c>
      <c r="F34" s="92">
        <v>1.605</v>
      </c>
      <c r="G34" s="88">
        <f t="shared" si="3"/>
        <v>1.776</v>
      </c>
      <c r="H34" s="89">
        <v>46</v>
      </c>
      <c r="I34" s="90" t="s">
        <v>64</v>
      </c>
      <c r="J34" s="74">
        <f t="shared" si="4"/>
        <v>4.5999999999999999E-3</v>
      </c>
      <c r="K34" s="89">
        <v>19</v>
      </c>
      <c r="L34" s="90" t="s">
        <v>64</v>
      </c>
      <c r="M34" s="74">
        <f t="shared" si="0"/>
        <v>1.9E-3</v>
      </c>
      <c r="N34" s="89">
        <v>14</v>
      </c>
      <c r="O34" s="90" t="s">
        <v>64</v>
      </c>
      <c r="P34" s="74">
        <f t="shared" si="1"/>
        <v>1.4E-3</v>
      </c>
    </row>
    <row r="35" spans="2:16">
      <c r="B35" s="89">
        <v>799.99900000000002</v>
      </c>
      <c r="C35" s="90" t="s">
        <v>107</v>
      </c>
      <c r="D35" s="118">
        <f t="shared" si="2"/>
        <v>3.999995E-5</v>
      </c>
      <c r="E35" s="91">
        <v>0.18279999999999999</v>
      </c>
      <c r="F35" s="92">
        <v>1.66</v>
      </c>
      <c r="G35" s="88">
        <f t="shared" si="3"/>
        <v>1.8428</v>
      </c>
      <c r="H35" s="89">
        <v>50</v>
      </c>
      <c r="I35" s="90" t="s">
        <v>64</v>
      </c>
      <c r="J35" s="74">
        <f t="shared" si="4"/>
        <v>5.0000000000000001E-3</v>
      </c>
      <c r="K35" s="89">
        <v>21</v>
      </c>
      <c r="L35" s="90" t="s">
        <v>64</v>
      </c>
      <c r="M35" s="74">
        <f t="shared" si="0"/>
        <v>2.1000000000000003E-3</v>
      </c>
      <c r="N35" s="89">
        <v>15</v>
      </c>
      <c r="O35" s="90" t="s">
        <v>64</v>
      </c>
      <c r="P35" s="74">
        <f t="shared" si="1"/>
        <v>1.5E-3</v>
      </c>
    </row>
    <row r="36" spans="2:16">
      <c r="B36" s="89">
        <v>899.99900000000002</v>
      </c>
      <c r="C36" s="90" t="s">
        <v>107</v>
      </c>
      <c r="D36" s="118">
        <f t="shared" si="2"/>
        <v>4.4999950000000006E-5</v>
      </c>
      <c r="E36" s="91">
        <v>0.1938</v>
      </c>
      <c r="F36" s="92">
        <v>1.7070000000000001</v>
      </c>
      <c r="G36" s="88">
        <f t="shared" si="3"/>
        <v>1.9008</v>
      </c>
      <c r="H36" s="89">
        <v>54</v>
      </c>
      <c r="I36" s="90" t="s">
        <v>64</v>
      </c>
      <c r="J36" s="74">
        <f t="shared" si="4"/>
        <v>5.4000000000000003E-3</v>
      </c>
      <c r="K36" s="89">
        <v>22</v>
      </c>
      <c r="L36" s="90" t="s">
        <v>64</v>
      </c>
      <c r="M36" s="74">
        <f t="shared" si="0"/>
        <v>2.1999999999999997E-3</v>
      </c>
      <c r="N36" s="89">
        <v>17</v>
      </c>
      <c r="O36" s="90" t="s">
        <v>64</v>
      </c>
      <c r="P36" s="74">
        <f t="shared" si="1"/>
        <v>1.7000000000000001E-3</v>
      </c>
    </row>
    <row r="37" spans="2:16">
      <c r="B37" s="89">
        <v>999.99900000000002</v>
      </c>
      <c r="C37" s="90" t="s">
        <v>107</v>
      </c>
      <c r="D37" s="118">
        <f t="shared" si="2"/>
        <v>4.9999950000000006E-5</v>
      </c>
      <c r="E37" s="91">
        <v>0.20430000000000001</v>
      </c>
      <c r="F37" s="92">
        <v>1.7490000000000001</v>
      </c>
      <c r="G37" s="88">
        <f t="shared" si="3"/>
        <v>1.9533</v>
      </c>
      <c r="H37" s="89">
        <v>58</v>
      </c>
      <c r="I37" s="90" t="s">
        <v>64</v>
      </c>
      <c r="J37" s="74">
        <f t="shared" si="4"/>
        <v>5.8000000000000005E-3</v>
      </c>
      <c r="K37" s="89">
        <v>23</v>
      </c>
      <c r="L37" s="90" t="s">
        <v>64</v>
      </c>
      <c r="M37" s="74">
        <f t="shared" si="0"/>
        <v>2.3E-3</v>
      </c>
      <c r="N37" s="89">
        <v>18</v>
      </c>
      <c r="O37" s="90" t="s">
        <v>64</v>
      </c>
      <c r="P37" s="74">
        <f t="shared" si="1"/>
        <v>1.8E-3</v>
      </c>
    </row>
    <row r="38" spans="2:16">
      <c r="B38" s="89">
        <v>1.1000000000000001</v>
      </c>
      <c r="C38" s="93" t="s">
        <v>63</v>
      </c>
      <c r="D38" s="118">
        <f t="shared" ref="D38:D101" si="5">B38/1000/$C$5</f>
        <v>5.5000000000000002E-5</v>
      </c>
      <c r="E38" s="91">
        <v>0.21429999999999999</v>
      </c>
      <c r="F38" s="92">
        <v>1.7849999999999999</v>
      </c>
      <c r="G38" s="88">
        <f t="shared" si="3"/>
        <v>1.9992999999999999</v>
      </c>
      <c r="H38" s="89">
        <v>62</v>
      </c>
      <c r="I38" s="90" t="s">
        <v>64</v>
      </c>
      <c r="J38" s="74">
        <f t="shared" si="4"/>
        <v>6.1999999999999998E-3</v>
      </c>
      <c r="K38" s="89">
        <v>25</v>
      </c>
      <c r="L38" s="90" t="s">
        <v>64</v>
      </c>
      <c r="M38" s="74">
        <f t="shared" si="0"/>
        <v>2.5000000000000001E-3</v>
      </c>
      <c r="N38" s="89">
        <v>19</v>
      </c>
      <c r="O38" s="90" t="s">
        <v>64</v>
      </c>
      <c r="P38" s="74">
        <f t="shared" si="1"/>
        <v>1.9E-3</v>
      </c>
    </row>
    <row r="39" spans="2:16">
      <c r="B39" s="89">
        <v>1.2</v>
      </c>
      <c r="C39" s="90" t="s">
        <v>63</v>
      </c>
      <c r="D39" s="118">
        <f t="shared" si="5"/>
        <v>5.9999999999999995E-5</v>
      </c>
      <c r="E39" s="91">
        <v>0.2238</v>
      </c>
      <c r="F39" s="92">
        <v>1.8180000000000001</v>
      </c>
      <c r="G39" s="88">
        <f t="shared" si="3"/>
        <v>2.0418000000000003</v>
      </c>
      <c r="H39" s="89">
        <v>66</v>
      </c>
      <c r="I39" s="90" t="s">
        <v>64</v>
      </c>
      <c r="J39" s="74">
        <f t="shared" si="4"/>
        <v>6.6E-3</v>
      </c>
      <c r="K39" s="89">
        <v>26</v>
      </c>
      <c r="L39" s="90" t="s">
        <v>64</v>
      </c>
      <c r="M39" s="74">
        <f t="shared" si="0"/>
        <v>2.5999999999999999E-3</v>
      </c>
      <c r="N39" s="89">
        <v>20</v>
      </c>
      <c r="O39" s="90" t="s">
        <v>64</v>
      </c>
      <c r="P39" s="74">
        <f t="shared" si="1"/>
        <v>2E-3</v>
      </c>
    </row>
    <row r="40" spans="2:16">
      <c r="B40" s="89">
        <v>1.3</v>
      </c>
      <c r="C40" s="90" t="s">
        <v>63</v>
      </c>
      <c r="D40" s="118">
        <f t="shared" si="5"/>
        <v>6.4999999999999994E-5</v>
      </c>
      <c r="E40" s="91">
        <v>0.23300000000000001</v>
      </c>
      <c r="F40" s="92">
        <v>1.847</v>
      </c>
      <c r="G40" s="88">
        <f t="shared" si="3"/>
        <v>2.08</v>
      </c>
      <c r="H40" s="89">
        <v>70</v>
      </c>
      <c r="I40" s="90" t="s">
        <v>64</v>
      </c>
      <c r="J40" s="74">
        <f t="shared" si="4"/>
        <v>7.000000000000001E-3</v>
      </c>
      <c r="K40" s="89">
        <v>27</v>
      </c>
      <c r="L40" s="90" t="s">
        <v>64</v>
      </c>
      <c r="M40" s="74">
        <f t="shared" si="0"/>
        <v>2.7000000000000001E-3</v>
      </c>
      <c r="N40" s="89">
        <v>21</v>
      </c>
      <c r="O40" s="90" t="s">
        <v>64</v>
      </c>
      <c r="P40" s="74">
        <f t="shared" si="1"/>
        <v>2.1000000000000003E-3</v>
      </c>
    </row>
    <row r="41" spans="2:16">
      <c r="B41" s="89">
        <v>1.4</v>
      </c>
      <c r="C41" s="90" t="s">
        <v>63</v>
      </c>
      <c r="D41" s="118">
        <f t="shared" si="5"/>
        <v>6.9999999999999994E-5</v>
      </c>
      <c r="E41" s="91">
        <v>0.24179999999999999</v>
      </c>
      <c r="F41" s="92">
        <v>1.873</v>
      </c>
      <c r="G41" s="88">
        <f t="shared" si="3"/>
        <v>2.1147999999999998</v>
      </c>
      <c r="H41" s="89">
        <v>73</v>
      </c>
      <c r="I41" s="90" t="s">
        <v>64</v>
      </c>
      <c r="J41" s="74">
        <f t="shared" si="4"/>
        <v>7.2999999999999992E-3</v>
      </c>
      <c r="K41" s="89">
        <v>28</v>
      </c>
      <c r="L41" s="90" t="s">
        <v>64</v>
      </c>
      <c r="M41" s="74">
        <f t="shared" si="0"/>
        <v>2.8E-3</v>
      </c>
      <c r="N41" s="89">
        <v>21</v>
      </c>
      <c r="O41" s="90" t="s">
        <v>64</v>
      </c>
      <c r="P41" s="74">
        <f t="shared" si="1"/>
        <v>2.1000000000000003E-3</v>
      </c>
    </row>
    <row r="42" spans="2:16">
      <c r="B42" s="89">
        <v>1.5</v>
      </c>
      <c r="C42" s="90" t="s">
        <v>63</v>
      </c>
      <c r="D42" s="118">
        <f t="shared" si="5"/>
        <v>7.5000000000000007E-5</v>
      </c>
      <c r="E42" s="91">
        <v>0.25030000000000002</v>
      </c>
      <c r="F42" s="92">
        <v>1.8959999999999999</v>
      </c>
      <c r="G42" s="88">
        <f t="shared" si="3"/>
        <v>2.1463000000000001</v>
      </c>
      <c r="H42" s="89">
        <v>77</v>
      </c>
      <c r="I42" s="90" t="s">
        <v>64</v>
      </c>
      <c r="J42" s="74">
        <f t="shared" si="4"/>
        <v>7.7000000000000002E-3</v>
      </c>
      <c r="K42" s="89">
        <v>30</v>
      </c>
      <c r="L42" s="90" t="s">
        <v>64</v>
      </c>
      <c r="M42" s="74">
        <f t="shared" si="0"/>
        <v>3.0000000000000001E-3</v>
      </c>
      <c r="N42" s="89">
        <v>22</v>
      </c>
      <c r="O42" s="90" t="s">
        <v>64</v>
      </c>
      <c r="P42" s="74">
        <f t="shared" si="1"/>
        <v>2.1999999999999997E-3</v>
      </c>
    </row>
    <row r="43" spans="2:16">
      <c r="B43" s="89">
        <v>1.6</v>
      </c>
      <c r="C43" s="90" t="s">
        <v>63</v>
      </c>
      <c r="D43" s="118">
        <f t="shared" si="5"/>
        <v>8.0000000000000007E-5</v>
      </c>
      <c r="E43" s="91">
        <v>0.25850000000000001</v>
      </c>
      <c r="F43" s="92">
        <v>1.917</v>
      </c>
      <c r="G43" s="88">
        <f t="shared" si="3"/>
        <v>2.1755</v>
      </c>
      <c r="H43" s="89">
        <v>80</v>
      </c>
      <c r="I43" s="90" t="s">
        <v>64</v>
      </c>
      <c r="J43" s="74">
        <f t="shared" si="4"/>
        <v>8.0000000000000002E-3</v>
      </c>
      <c r="K43" s="89">
        <v>31</v>
      </c>
      <c r="L43" s="90" t="s">
        <v>64</v>
      </c>
      <c r="M43" s="74">
        <f t="shared" si="0"/>
        <v>3.0999999999999999E-3</v>
      </c>
      <c r="N43" s="89">
        <v>23</v>
      </c>
      <c r="O43" s="90" t="s">
        <v>64</v>
      </c>
      <c r="P43" s="74">
        <f t="shared" si="1"/>
        <v>2.3E-3</v>
      </c>
    </row>
    <row r="44" spans="2:16">
      <c r="B44" s="89">
        <v>1.7</v>
      </c>
      <c r="C44" s="90" t="s">
        <v>63</v>
      </c>
      <c r="D44" s="118">
        <f t="shared" si="5"/>
        <v>8.4999999999999993E-5</v>
      </c>
      <c r="E44" s="91">
        <v>0.26640000000000003</v>
      </c>
      <c r="F44" s="92">
        <v>1.9370000000000001</v>
      </c>
      <c r="G44" s="88">
        <f t="shared" si="3"/>
        <v>2.2034000000000002</v>
      </c>
      <c r="H44" s="89">
        <v>84</v>
      </c>
      <c r="I44" s="90" t="s">
        <v>64</v>
      </c>
      <c r="J44" s="74">
        <f t="shared" si="4"/>
        <v>8.4000000000000012E-3</v>
      </c>
      <c r="K44" s="89">
        <v>32</v>
      </c>
      <c r="L44" s="90" t="s">
        <v>64</v>
      </c>
      <c r="M44" s="74">
        <f t="shared" si="0"/>
        <v>3.2000000000000002E-3</v>
      </c>
      <c r="N44" s="89">
        <v>24</v>
      </c>
      <c r="O44" s="90" t="s">
        <v>64</v>
      </c>
      <c r="P44" s="74">
        <f t="shared" si="1"/>
        <v>2.4000000000000002E-3</v>
      </c>
    </row>
    <row r="45" spans="2:16">
      <c r="B45" s="89">
        <v>1.8</v>
      </c>
      <c r="C45" s="90" t="s">
        <v>63</v>
      </c>
      <c r="D45" s="118">
        <f t="shared" si="5"/>
        <v>8.9999999999999992E-5</v>
      </c>
      <c r="E45" s="91">
        <v>0.27410000000000001</v>
      </c>
      <c r="F45" s="92">
        <v>1.954</v>
      </c>
      <c r="G45" s="88">
        <f t="shared" si="3"/>
        <v>2.2281</v>
      </c>
      <c r="H45" s="89">
        <v>87</v>
      </c>
      <c r="I45" s="90" t="s">
        <v>64</v>
      </c>
      <c r="J45" s="74">
        <f t="shared" si="4"/>
        <v>8.6999999999999994E-3</v>
      </c>
      <c r="K45" s="89">
        <v>33</v>
      </c>
      <c r="L45" s="90" t="s">
        <v>64</v>
      </c>
      <c r="M45" s="74">
        <f t="shared" si="0"/>
        <v>3.3E-3</v>
      </c>
      <c r="N45" s="89">
        <v>25</v>
      </c>
      <c r="O45" s="90" t="s">
        <v>64</v>
      </c>
      <c r="P45" s="74">
        <f t="shared" si="1"/>
        <v>2.5000000000000001E-3</v>
      </c>
    </row>
    <row r="46" spans="2:16">
      <c r="B46" s="89">
        <v>2</v>
      </c>
      <c r="C46" s="90" t="s">
        <v>63</v>
      </c>
      <c r="D46" s="118">
        <f t="shared" si="5"/>
        <v>1E-4</v>
      </c>
      <c r="E46" s="91">
        <v>0.28899999999999998</v>
      </c>
      <c r="F46" s="92">
        <v>1.9850000000000001</v>
      </c>
      <c r="G46" s="88">
        <f t="shared" si="3"/>
        <v>2.274</v>
      </c>
      <c r="H46" s="89">
        <v>94</v>
      </c>
      <c r="I46" s="90" t="s">
        <v>64</v>
      </c>
      <c r="J46" s="74">
        <f t="shared" si="4"/>
        <v>9.4000000000000004E-3</v>
      </c>
      <c r="K46" s="89">
        <v>35</v>
      </c>
      <c r="L46" s="90" t="s">
        <v>64</v>
      </c>
      <c r="M46" s="74">
        <f t="shared" si="0"/>
        <v>3.5000000000000005E-3</v>
      </c>
      <c r="N46" s="89">
        <v>27</v>
      </c>
      <c r="O46" s="90" t="s">
        <v>64</v>
      </c>
      <c r="P46" s="74">
        <f t="shared" si="1"/>
        <v>2.7000000000000001E-3</v>
      </c>
    </row>
    <row r="47" spans="2:16">
      <c r="B47" s="89">
        <v>2.25</v>
      </c>
      <c r="C47" s="90" t="s">
        <v>63</v>
      </c>
      <c r="D47" s="118">
        <f t="shared" si="5"/>
        <v>1.125E-4</v>
      </c>
      <c r="E47" s="91">
        <v>0.30649999999999999</v>
      </c>
      <c r="F47" s="92">
        <v>2.016</v>
      </c>
      <c r="G47" s="88">
        <f t="shared" si="3"/>
        <v>2.3224999999999998</v>
      </c>
      <c r="H47" s="89">
        <v>103</v>
      </c>
      <c r="I47" s="90" t="s">
        <v>64</v>
      </c>
      <c r="J47" s="74">
        <f t="shared" si="4"/>
        <v>1.03E-2</v>
      </c>
      <c r="K47" s="89">
        <v>38</v>
      </c>
      <c r="L47" s="90" t="s">
        <v>64</v>
      </c>
      <c r="M47" s="74">
        <f t="shared" si="0"/>
        <v>3.8E-3</v>
      </c>
      <c r="N47" s="89">
        <v>29</v>
      </c>
      <c r="O47" s="90" t="s">
        <v>64</v>
      </c>
      <c r="P47" s="74">
        <f t="shared" si="1"/>
        <v>2.9000000000000002E-3</v>
      </c>
    </row>
    <row r="48" spans="2:16">
      <c r="B48" s="89">
        <v>2.5</v>
      </c>
      <c r="C48" s="90" t="s">
        <v>63</v>
      </c>
      <c r="D48" s="118">
        <f t="shared" si="5"/>
        <v>1.25E-4</v>
      </c>
      <c r="E48" s="91">
        <v>0.3231</v>
      </c>
      <c r="F48" s="92">
        <v>2.0419999999999998</v>
      </c>
      <c r="G48" s="88">
        <f t="shared" si="3"/>
        <v>2.3651</v>
      </c>
      <c r="H48" s="89">
        <v>111</v>
      </c>
      <c r="I48" s="90" t="s">
        <v>64</v>
      </c>
      <c r="J48" s="74">
        <f t="shared" si="4"/>
        <v>1.11E-2</v>
      </c>
      <c r="K48" s="89">
        <v>41</v>
      </c>
      <c r="L48" s="90" t="s">
        <v>64</v>
      </c>
      <c r="M48" s="74">
        <f t="shared" si="0"/>
        <v>4.1000000000000003E-3</v>
      </c>
      <c r="N48" s="89">
        <v>31</v>
      </c>
      <c r="O48" s="90" t="s">
        <v>64</v>
      </c>
      <c r="P48" s="74">
        <f t="shared" si="1"/>
        <v>3.0999999999999999E-3</v>
      </c>
    </row>
    <row r="49" spans="2:16">
      <c r="B49" s="89">
        <v>2.75</v>
      </c>
      <c r="C49" s="90" t="s">
        <v>63</v>
      </c>
      <c r="D49" s="118">
        <f t="shared" si="5"/>
        <v>1.3749999999999998E-4</v>
      </c>
      <c r="E49" s="91">
        <v>0.33879999999999999</v>
      </c>
      <c r="F49" s="92">
        <v>2.0619999999999998</v>
      </c>
      <c r="G49" s="88">
        <f t="shared" si="3"/>
        <v>2.4007999999999998</v>
      </c>
      <c r="H49" s="89">
        <v>119</v>
      </c>
      <c r="I49" s="90" t="s">
        <v>64</v>
      </c>
      <c r="J49" s="74">
        <f t="shared" si="4"/>
        <v>1.1899999999999999E-2</v>
      </c>
      <c r="K49" s="89">
        <v>43</v>
      </c>
      <c r="L49" s="90" t="s">
        <v>64</v>
      </c>
      <c r="M49" s="74">
        <f t="shared" si="0"/>
        <v>4.3E-3</v>
      </c>
      <c r="N49" s="89">
        <v>33</v>
      </c>
      <c r="O49" s="90" t="s">
        <v>64</v>
      </c>
      <c r="P49" s="74">
        <f t="shared" si="1"/>
        <v>3.3E-3</v>
      </c>
    </row>
    <row r="50" spans="2:16">
      <c r="B50" s="89">
        <v>3</v>
      </c>
      <c r="C50" s="90" t="s">
        <v>63</v>
      </c>
      <c r="D50" s="118">
        <f t="shared" si="5"/>
        <v>1.5000000000000001E-4</v>
      </c>
      <c r="E50" s="91">
        <v>0.35389999999999999</v>
      </c>
      <c r="F50" s="92">
        <v>2.0790000000000002</v>
      </c>
      <c r="G50" s="88">
        <f t="shared" si="3"/>
        <v>2.4329000000000001</v>
      </c>
      <c r="H50" s="89">
        <v>127</v>
      </c>
      <c r="I50" s="90" t="s">
        <v>64</v>
      </c>
      <c r="J50" s="74">
        <f t="shared" si="4"/>
        <v>1.2699999999999999E-2</v>
      </c>
      <c r="K50" s="89">
        <v>46</v>
      </c>
      <c r="L50" s="90" t="s">
        <v>64</v>
      </c>
      <c r="M50" s="74">
        <f t="shared" si="0"/>
        <v>4.5999999999999999E-3</v>
      </c>
      <c r="N50" s="89">
        <v>35</v>
      </c>
      <c r="O50" s="90" t="s">
        <v>64</v>
      </c>
      <c r="P50" s="74">
        <f t="shared" si="1"/>
        <v>3.5000000000000005E-3</v>
      </c>
    </row>
    <row r="51" spans="2:16">
      <c r="B51" s="89">
        <v>3.25</v>
      </c>
      <c r="C51" s="90" t="s">
        <v>63</v>
      </c>
      <c r="D51" s="118">
        <f t="shared" si="5"/>
        <v>1.6249999999999999E-4</v>
      </c>
      <c r="E51" s="91">
        <v>0.36840000000000001</v>
      </c>
      <c r="F51" s="92">
        <v>2.093</v>
      </c>
      <c r="G51" s="88">
        <f t="shared" si="3"/>
        <v>2.4613999999999998</v>
      </c>
      <c r="H51" s="89">
        <v>135</v>
      </c>
      <c r="I51" s="90" t="s">
        <v>64</v>
      </c>
      <c r="J51" s="74">
        <f t="shared" si="4"/>
        <v>1.3500000000000002E-2</v>
      </c>
      <c r="K51" s="89">
        <v>48</v>
      </c>
      <c r="L51" s="90" t="s">
        <v>64</v>
      </c>
      <c r="M51" s="74">
        <f t="shared" si="0"/>
        <v>4.8000000000000004E-3</v>
      </c>
      <c r="N51" s="89">
        <v>37</v>
      </c>
      <c r="O51" s="90" t="s">
        <v>64</v>
      </c>
      <c r="P51" s="74">
        <f t="shared" si="1"/>
        <v>3.6999999999999997E-3</v>
      </c>
    </row>
    <row r="52" spans="2:16">
      <c r="B52" s="89">
        <v>3.5</v>
      </c>
      <c r="C52" s="90" t="s">
        <v>63</v>
      </c>
      <c r="D52" s="118">
        <f t="shared" si="5"/>
        <v>1.75E-4</v>
      </c>
      <c r="E52" s="91">
        <v>0.38229999999999997</v>
      </c>
      <c r="F52" s="92">
        <v>2.1040000000000001</v>
      </c>
      <c r="G52" s="88">
        <f t="shared" si="3"/>
        <v>2.4863</v>
      </c>
      <c r="H52" s="89">
        <v>143</v>
      </c>
      <c r="I52" s="90" t="s">
        <v>64</v>
      </c>
      <c r="J52" s="74">
        <f t="shared" si="4"/>
        <v>1.4299999999999998E-2</v>
      </c>
      <c r="K52" s="89">
        <v>51</v>
      </c>
      <c r="L52" s="90" t="s">
        <v>64</v>
      </c>
      <c r="M52" s="74">
        <f t="shared" si="0"/>
        <v>5.0999999999999995E-3</v>
      </c>
      <c r="N52" s="89">
        <v>38</v>
      </c>
      <c r="O52" s="90" t="s">
        <v>64</v>
      </c>
      <c r="P52" s="74">
        <f t="shared" si="1"/>
        <v>3.8E-3</v>
      </c>
    </row>
    <row r="53" spans="2:16">
      <c r="B53" s="89">
        <v>3.75</v>
      </c>
      <c r="C53" s="90" t="s">
        <v>63</v>
      </c>
      <c r="D53" s="118">
        <f t="shared" si="5"/>
        <v>1.875E-4</v>
      </c>
      <c r="E53" s="91">
        <v>0.3957</v>
      </c>
      <c r="F53" s="92">
        <v>2.1120000000000001</v>
      </c>
      <c r="G53" s="88">
        <f t="shared" si="3"/>
        <v>2.5077000000000003</v>
      </c>
      <c r="H53" s="89">
        <v>151</v>
      </c>
      <c r="I53" s="90" t="s">
        <v>64</v>
      </c>
      <c r="J53" s="74">
        <f t="shared" si="4"/>
        <v>1.5099999999999999E-2</v>
      </c>
      <c r="K53" s="89">
        <v>53</v>
      </c>
      <c r="L53" s="90" t="s">
        <v>64</v>
      </c>
      <c r="M53" s="74">
        <f t="shared" si="0"/>
        <v>5.3E-3</v>
      </c>
      <c r="N53" s="89">
        <v>40</v>
      </c>
      <c r="O53" s="90" t="s">
        <v>64</v>
      </c>
      <c r="P53" s="74">
        <f t="shared" si="1"/>
        <v>4.0000000000000001E-3</v>
      </c>
    </row>
    <row r="54" spans="2:16">
      <c r="B54" s="89">
        <v>4</v>
      </c>
      <c r="C54" s="90" t="s">
        <v>63</v>
      </c>
      <c r="D54" s="118">
        <f t="shared" si="5"/>
        <v>2.0000000000000001E-4</v>
      </c>
      <c r="E54" s="91">
        <v>0.40870000000000001</v>
      </c>
      <c r="F54" s="92">
        <v>2.1190000000000002</v>
      </c>
      <c r="G54" s="88">
        <f t="shared" si="3"/>
        <v>2.5277000000000003</v>
      </c>
      <c r="H54" s="89">
        <v>159</v>
      </c>
      <c r="I54" s="90" t="s">
        <v>64</v>
      </c>
      <c r="J54" s="74">
        <f t="shared" si="4"/>
        <v>1.5900000000000001E-2</v>
      </c>
      <c r="K54" s="89">
        <v>56</v>
      </c>
      <c r="L54" s="90" t="s">
        <v>64</v>
      </c>
      <c r="M54" s="74">
        <f t="shared" si="0"/>
        <v>5.5999999999999999E-3</v>
      </c>
      <c r="N54" s="89">
        <v>42</v>
      </c>
      <c r="O54" s="90" t="s">
        <v>64</v>
      </c>
      <c r="P54" s="74">
        <f t="shared" si="1"/>
        <v>4.2000000000000006E-3</v>
      </c>
    </row>
    <row r="55" spans="2:16">
      <c r="B55" s="89">
        <v>4.5</v>
      </c>
      <c r="C55" s="90" t="s">
        <v>63</v>
      </c>
      <c r="D55" s="118">
        <f t="shared" si="5"/>
        <v>2.2499999999999999E-4</v>
      </c>
      <c r="E55" s="91">
        <v>0.4335</v>
      </c>
      <c r="F55" s="92">
        <v>2.1280000000000001</v>
      </c>
      <c r="G55" s="88">
        <f t="shared" si="3"/>
        <v>2.5615000000000001</v>
      </c>
      <c r="H55" s="89">
        <v>175</v>
      </c>
      <c r="I55" s="90" t="s">
        <v>64</v>
      </c>
      <c r="J55" s="74">
        <f t="shared" si="4"/>
        <v>1.7499999999999998E-2</v>
      </c>
      <c r="K55" s="89">
        <v>60</v>
      </c>
      <c r="L55" s="90" t="s">
        <v>64</v>
      </c>
      <c r="M55" s="74">
        <f t="shared" si="0"/>
        <v>6.0000000000000001E-3</v>
      </c>
      <c r="N55" s="89">
        <v>46</v>
      </c>
      <c r="O55" s="90" t="s">
        <v>64</v>
      </c>
      <c r="P55" s="74">
        <f t="shared" si="1"/>
        <v>4.5999999999999999E-3</v>
      </c>
    </row>
    <row r="56" spans="2:16">
      <c r="B56" s="89">
        <v>5</v>
      </c>
      <c r="C56" s="90" t="s">
        <v>63</v>
      </c>
      <c r="D56" s="118">
        <f t="shared" si="5"/>
        <v>2.5000000000000001E-4</v>
      </c>
      <c r="E56" s="91">
        <v>0.45689999999999997</v>
      </c>
      <c r="F56" s="92">
        <v>2.1320000000000001</v>
      </c>
      <c r="G56" s="88">
        <f t="shared" si="3"/>
        <v>2.5889000000000002</v>
      </c>
      <c r="H56" s="89">
        <v>191</v>
      </c>
      <c r="I56" s="90" t="s">
        <v>64</v>
      </c>
      <c r="J56" s="74">
        <f t="shared" si="4"/>
        <v>1.9099999999999999E-2</v>
      </c>
      <c r="K56" s="89">
        <v>65</v>
      </c>
      <c r="L56" s="90" t="s">
        <v>64</v>
      </c>
      <c r="M56" s="74">
        <f t="shared" si="0"/>
        <v>6.5000000000000006E-3</v>
      </c>
      <c r="N56" s="89">
        <v>49</v>
      </c>
      <c r="O56" s="90" t="s">
        <v>64</v>
      </c>
      <c r="P56" s="74">
        <f t="shared" si="1"/>
        <v>4.8999999999999998E-3</v>
      </c>
    </row>
    <row r="57" spans="2:16">
      <c r="B57" s="89">
        <v>5.5</v>
      </c>
      <c r="C57" s="90" t="s">
        <v>63</v>
      </c>
      <c r="D57" s="118">
        <f t="shared" si="5"/>
        <v>2.7499999999999996E-4</v>
      </c>
      <c r="E57" s="91">
        <v>0.47920000000000001</v>
      </c>
      <c r="F57" s="92">
        <v>2.1320000000000001</v>
      </c>
      <c r="G57" s="88">
        <f t="shared" si="3"/>
        <v>2.6112000000000002</v>
      </c>
      <c r="H57" s="89">
        <v>206</v>
      </c>
      <c r="I57" s="90" t="s">
        <v>64</v>
      </c>
      <c r="J57" s="74">
        <f t="shared" si="4"/>
        <v>2.06E-2</v>
      </c>
      <c r="K57" s="89">
        <v>69</v>
      </c>
      <c r="L57" s="90" t="s">
        <v>64</v>
      </c>
      <c r="M57" s="74">
        <f t="shared" si="0"/>
        <v>6.9000000000000008E-3</v>
      </c>
      <c r="N57" s="89">
        <v>52</v>
      </c>
      <c r="O57" s="90" t="s">
        <v>64</v>
      </c>
      <c r="P57" s="74">
        <f t="shared" si="1"/>
        <v>5.1999999999999998E-3</v>
      </c>
    </row>
    <row r="58" spans="2:16">
      <c r="B58" s="89">
        <v>6</v>
      </c>
      <c r="C58" s="90" t="s">
        <v>63</v>
      </c>
      <c r="D58" s="118">
        <f t="shared" si="5"/>
        <v>3.0000000000000003E-4</v>
      </c>
      <c r="E58" s="91">
        <v>0.50049999999999994</v>
      </c>
      <c r="F58" s="92">
        <v>2.129</v>
      </c>
      <c r="G58" s="88">
        <f t="shared" si="3"/>
        <v>2.6295000000000002</v>
      </c>
      <c r="H58" s="89">
        <v>222</v>
      </c>
      <c r="I58" s="90" t="s">
        <v>64</v>
      </c>
      <c r="J58" s="74">
        <f t="shared" si="4"/>
        <v>2.2200000000000001E-2</v>
      </c>
      <c r="K58" s="89">
        <v>74</v>
      </c>
      <c r="L58" s="90" t="s">
        <v>64</v>
      </c>
      <c r="M58" s="74">
        <f t="shared" si="0"/>
        <v>7.3999999999999995E-3</v>
      </c>
      <c r="N58" s="89">
        <v>56</v>
      </c>
      <c r="O58" s="90" t="s">
        <v>64</v>
      </c>
      <c r="P58" s="74">
        <f t="shared" si="1"/>
        <v>5.5999999999999999E-3</v>
      </c>
    </row>
    <row r="59" spans="2:16">
      <c r="B59" s="89">
        <v>6.5</v>
      </c>
      <c r="C59" s="90" t="s">
        <v>63</v>
      </c>
      <c r="D59" s="118">
        <f t="shared" si="5"/>
        <v>3.2499999999999999E-4</v>
      </c>
      <c r="E59" s="91">
        <v>0.52100000000000002</v>
      </c>
      <c r="F59" s="92">
        <v>2.1240000000000001</v>
      </c>
      <c r="G59" s="88">
        <f t="shared" si="3"/>
        <v>2.645</v>
      </c>
      <c r="H59" s="89">
        <v>237</v>
      </c>
      <c r="I59" s="90" t="s">
        <v>64</v>
      </c>
      <c r="J59" s="74">
        <f t="shared" si="4"/>
        <v>2.3699999999999999E-2</v>
      </c>
      <c r="K59" s="89">
        <v>78</v>
      </c>
      <c r="L59" s="90" t="s">
        <v>64</v>
      </c>
      <c r="M59" s="74">
        <f t="shared" si="0"/>
        <v>7.7999999999999996E-3</v>
      </c>
      <c r="N59" s="89">
        <v>59</v>
      </c>
      <c r="O59" s="90" t="s">
        <v>64</v>
      </c>
      <c r="P59" s="74">
        <f t="shared" si="1"/>
        <v>5.8999999999999999E-3</v>
      </c>
    </row>
    <row r="60" spans="2:16">
      <c r="B60" s="89">
        <v>7</v>
      </c>
      <c r="C60" s="90" t="s">
        <v>63</v>
      </c>
      <c r="D60" s="118">
        <f t="shared" si="5"/>
        <v>3.5E-4</v>
      </c>
      <c r="E60" s="91">
        <v>0.54059999999999997</v>
      </c>
      <c r="F60" s="92">
        <v>2.1179999999999999</v>
      </c>
      <c r="G60" s="88">
        <f t="shared" si="3"/>
        <v>2.6585999999999999</v>
      </c>
      <c r="H60" s="89">
        <v>253</v>
      </c>
      <c r="I60" s="90" t="s">
        <v>64</v>
      </c>
      <c r="J60" s="74">
        <f t="shared" si="4"/>
        <v>2.53E-2</v>
      </c>
      <c r="K60" s="89">
        <v>83</v>
      </c>
      <c r="L60" s="90" t="s">
        <v>64</v>
      </c>
      <c r="M60" s="74">
        <f t="shared" si="0"/>
        <v>8.3000000000000001E-3</v>
      </c>
      <c r="N60" s="89">
        <v>62</v>
      </c>
      <c r="O60" s="90" t="s">
        <v>64</v>
      </c>
      <c r="P60" s="74">
        <f t="shared" si="1"/>
        <v>6.1999999999999998E-3</v>
      </c>
    </row>
    <row r="61" spans="2:16">
      <c r="B61" s="89">
        <v>8</v>
      </c>
      <c r="C61" s="90" t="s">
        <v>63</v>
      </c>
      <c r="D61" s="118">
        <f t="shared" si="5"/>
        <v>4.0000000000000002E-4</v>
      </c>
      <c r="E61" s="91">
        <v>0.57799999999999996</v>
      </c>
      <c r="F61" s="92">
        <v>2.101</v>
      </c>
      <c r="G61" s="88">
        <f t="shared" si="3"/>
        <v>2.6789999999999998</v>
      </c>
      <c r="H61" s="89">
        <v>283</v>
      </c>
      <c r="I61" s="90" t="s">
        <v>64</v>
      </c>
      <c r="J61" s="74">
        <f t="shared" si="4"/>
        <v>2.8299999999999999E-2</v>
      </c>
      <c r="K61" s="89">
        <v>91</v>
      </c>
      <c r="L61" s="90" t="s">
        <v>64</v>
      </c>
      <c r="M61" s="74">
        <f t="shared" si="0"/>
        <v>9.1000000000000004E-3</v>
      </c>
      <c r="N61" s="89">
        <v>68</v>
      </c>
      <c r="O61" s="90" t="s">
        <v>64</v>
      </c>
      <c r="P61" s="74">
        <f t="shared" si="1"/>
        <v>6.8000000000000005E-3</v>
      </c>
    </row>
    <row r="62" spans="2:16">
      <c r="B62" s="89">
        <v>9</v>
      </c>
      <c r="C62" s="90" t="s">
        <v>63</v>
      </c>
      <c r="D62" s="118">
        <f t="shared" si="5"/>
        <v>4.4999999999999999E-4</v>
      </c>
      <c r="E62" s="91">
        <v>0.61299999999999999</v>
      </c>
      <c r="F62" s="92">
        <v>2.08</v>
      </c>
      <c r="G62" s="88">
        <f t="shared" si="3"/>
        <v>2.6930000000000001</v>
      </c>
      <c r="H62" s="89">
        <v>314</v>
      </c>
      <c r="I62" s="90" t="s">
        <v>64</v>
      </c>
      <c r="J62" s="74">
        <f t="shared" si="4"/>
        <v>3.1399999999999997E-2</v>
      </c>
      <c r="K62" s="89">
        <v>100</v>
      </c>
      <c r="L62" s="90" t="s">
        <v>64</v>
      </c>
      <c r="M62" s="74">
        <f t="shared" si="0"/>
        <v>0.01</v>
      </c>
      <c r="N62" s="89">
        <v>75</v>
      </c>
      <c r="O62" s="90" t="s">
        <v>64</v>
      </c>
      <c r="P62" s="74">
        <f t="shared" si="1"/>
        <v>7.4999999999999997E-3</v>
      </c>
    </row>
    <row r="63" spans="2:16">
      <c r="B63" s="89">
        <v>10</v>
      </c>
      <c r="C63" s="90" t="s">
        <v>63</v>
      </c>
      <c r="D63" s="118">
        <f t="shared" si="5"/>
        <v>5.0000000000000001E-4</v>
      </c>
      <c r="E63" s="91">
        <v>0.6462</v>
      </c>
      <c r="F63" s="92">
        <v>2.0569999999999999</v>
      </c>
      <c r="G63" s="88">
        <f t="shared" si="3"/>
        <v>2.7031999999999998</v>
      </c>
      <c r="H63" s="89">
        <v>345</v>
      </c>
      <c r="I63" s="90" t="s">
        <v>64</v>
      </c>
      <c r="J63" s="74">
        <f t="shared" si="4"/>
        <v>3.4499999999999996E-2</v>
      </c>
      <c r="K63" s="89">
        <v>108</v>
      </c>
      <c r="L63" s="90" t="s">
        <v>64</v>
      </c>
      <c r="M63" s="74">
        <f t="shared" si="0"/>
        <v>1.0800000000000001E-2</v>
      </c>
      <c r="N63" s="89">
        <v>81</v>
      </c>
      <c r="O63" s="90" t="s">
        <v>64</v>
      </c>
      <c r="P63" s="74">
        <f t="shared" si="1"/>
        <v>8.0999999999999996E-3</v>
      </c>
    </row>
    <row r="64" spans="2:16">
      <c r="B64" s="89">
        <v>11</v>
      </c>
      <c r="C64" s="90" t="s">
        <v>63</v>
      </c>
      <c r="D64" s="118">
        <f t="shared" si="5"/>
        <v>5.4999999999999992E-4</v>
      </c>
      <c r="E64" s="91">
        <v>0.67769999999999997</v>
      </c>
      <c r="F64" s="92">
        <v>2.0329999999999999</v>
      </c>
      <c r="G64" s="88">
        <f t="shared" si="3"/>
        <v>2.7107000000000001</v>
      </c>
      <c r="H64" s="89">
        <v>376</v>
      </c>
      <c r="I64" s="90" t="s">
        <v>64</v>
      </c>
      <c r="J64" s="74">
        <f t="shared" si="4"/>
        <v>3.7600000000000001E-2</v>
      </c>
      <c r="K64" s="89">
        <v>116</v>
      </c>
      <c r="L64" s="90" t="s">
        <v>64</v>
      </c>
      <c r="M64" s="74">
        <f t="shared" si="0"/>
        <v>1.1600000000000001E-2</v>
      </c>
      <c r="N64" s="89">
        <v>87</v>
      </c>
      <c r="O64" s="90" t="s">
        <v>64</v>
      </c>
      <c r="P64" s="74">
        <f t="shared" si="1"/>
        <v>8.6999999999999994E-3</v>
      </c>
    </row>
    <row r="65" spans="2:16">
      <c r="B65" s="89">
        <v>12</v>
      </c>
      <c r="C65" s="90" t="s">
        <v>63</v>
      </c>
      <c r="D65" s="118">
        <f t="shared" si="5"/>
        <v>6.0000000000000006E-4</v>
      </c>
      <c r="E65" s="91">
        <v>0.70779999999999998</v>
      </c>
      <c r="F65" s="92">
        <v>2.008</v>
      </c>
      <c r="G65" s="88">
        <f t="shared" si="3"/>
        <v>2.7157999999999998</v>
      </c>
      <c r="H65" s="89">
        <v>407</v>
      </c>
      <c r="I65" s="90" t="s">
        <v>64</v>
      </c>
      <c r="J65" s="74">
        <f t="shared" si="4"/>
        <v>4.07E-2</v>
      </c>
      <c r="K65" s="89">
        <v>124</v>
      </c>
      <c r="L65" s="90" t="s">
        <v>64</v>
      </c>
      <c r="M65" s="74">
        <f t="shared" si="0"/>
        <v>1.24E-2</v>
      </c>
      <c r="N65" s="89">
        <v>93</v>
      </c>
      <c r="O65" s="90" t="s">
        <v>64</v>
      </c>
      <c r="P65" s="74">
        <f t="shared" si="1"/>
        <v>9.2999999999999992E-3</v>
      </c>
    </row>
    <row r="66" spans="2:16">
      <c r="B66" s="89">
        <v>13</v>
      </c>
      <c r="C66" s="90" t="s">
        <v>63</v>
      </c>
      <c r="D66" s="118">
        <f t="shared" si="5"/>
        <v>6.4999999999999997E-4</v>
      </c>
      <c r="E66" s="91">
        <v>0.73680000000000001</v>
      </c>
      <c r="F66" s="92">
        <v>1.9830000000000001</v>
      </c>
      <c r="G66" s="88">
        <f t="shared" si="3"/>
        <v>2.7198000000000002</v>
      </c>
      <c r="H66" s="89">
        <v>438</v>
      </c>
      <c r="I66" s="90" t="s">
        <v>64</v>
      </c>
      <c r="J66" s="74">
        <f t="shared" si="4"/>
        <v>4.3799999999999999E-2</v>
      </c>
      <c r="K66" s="89">
        <v>132</v>
      </c>
      <c r="L66" s="90" t="s">
        <v>64</v>
      </c>
      <c r="M66" s="74">
        <f t="shared" si="0"/>
        <v>1.32E-2</v>
      </c>
      <c r="N66" s="89">
        <v>99</v>
      </c>
      <c r="O66" s="90" t="s">
        <v>64</v>
      </c>
      <c r="P66" s="74">
        <f t="shared" si="1"/>
        <v>9.9000000000000008E-3</v>
      </c>
    </row>
    <row r="67" spans="2:16">
      <c r="B67" s="89">
        <v>14</v>
      </c>
      <c r="C67" s="90" t="s">
        <v>63</v>
      </c>
      <c r="D67" s="118">
        <f t="shared" si="5"/>
        <v>6.9999999999999999E-4</v>
      </c>
      <c r="E67" s="91">
        <v>0.76459999999999995</v>
      </c>
      <c r="F67" s="92">
        <v>1.9570000000000001</v>
      </c>
      <c r="G67" s="88">
        <f t="shared" si="3"/>
        <v>2.7216</v>
      </c>
      <c r="H67" s="89">
        <v>468</v>
      </c>
      <c r="I67" s="90" t="s">
        <v>64</v>
      </c>
      <c r="J67" s="74">
        <f t="shared" si="4"/>
        <v>4.6800000000000001E-2</v>
      </c>
      <c r="K67" s="89">
        <v>140</v>
      </c>
      <c r="L67" s="90" t="s">
        <v>64</v>
      </c>
      <c r="M67" s="74">
        <f t="shared" si="0"/>
        <v>1.4000000000000002E-2</v>
      </c>
      <c r="N67" s="89">
        <v>104</v>
      </c>
      <c r="O67" s="90" t="s">
        <v>64</v>
      </c>
      <c r="P67" s="74">
        <f t="shared" si="1"/>
        <v>1.04E-2</v>
      </c>
    </row>
    <row r="68" spans="2:16">
      <c r="B68" s="89">
        <v>15</v>
      </c>
      <c r="C68" s="90" t="s">
        <v>63</v>
      </c>
      <c r="D68" s="118">
        <f t="shared" si="5"/>
        <v>7.5000000000000002E-4</v>
      </c>
      <c r="E68" s="91">
        <v>0.79139999999999999</v>
      </c>
      <c r="F68" s="92">
        <v>1.9319999999999999</v>
      </c>
      <c r="G68" s="88">
        <f t="shared" si="3"/>
        <v>2.7233999999999998</v>
      </c>
      <c r="H68" s="89">
        <v>500</v>
      </c>
      <c r="I68" s="90" t="s">
        <v>64</v>
      </c>
      <c r="J68" s="74">
        <f t="shared" si="4"/>
        <v>0.05</v>
      </c>
      <c r="K68" s="89">
        <v>148</v>
      </c>
      <c r="L68" s="90" t="s">
        <v>64</v>
      </c>
      <c r="M68" s="74">
        <f t="shared" si="0"/>
        <v>1.4799999999999999E-2</v>
      </c>
      <c r="N68" s="89">
        <v>110</v>
      </c>
      <c r="O68" s="90" t="s">
        <v>64</v>
      </c>
      <c r="P68" s="74">
        <f t="shared" si="1"/>
        <v>1.0999999999999999E-2</v>
      </c>
    </row>
    <row r="69" spans="2:16">
      <c r="B69" s="89">
        <v>16</v>
      </c>
      <c r="C69" s="90" t="s">
        <v>63</v>
      </c>
      <c r="D69" s="118">
        <f t="shared" si="5"/>
        <v>8.0000000000000004E-4</v>
      </c>
      <c r="E69" s="91">
        <v>0.81740000000000002</v>
      </c>
      <c r="F69" s="92">
        <v>1.907</v>
      </c>
      <c r="G69" s="88">
        <f t="shared" si="3"/>
        <v>2.7244000000000002</v>
      </c>
      <c r="H69" s="89">
        <v>531</v>
      </c>
      <c r="I69" s="90" t="s">
        <v>64</v>
      </c>
      <c r="J69" s="74">
        <f t="shared" si="4"/>
        <v>5.3100000000000001E-2</v>
      </c>
      <c r="K69" s="89">
        <v>155</v>
      </c>
      <c r="L69" s="90" t="s">
        <v>64</v>
      </c>
      <c r="M69" s="74">
        <f t="shared" si="0"/>
        <v>1.55E-2</v>
      </c>
      <c r="N69" s="89">
        <v>116</v>
      </c>
      <c r="O69" s="90" t="s">
        <v>64</v>
      </c>
      <c r="P69" s="74">
        <f t="shared" si="1"/>
        <v>1.1600000000000001E-2</v>
      </c>
    </row>
    <row r="70" spans="2:16">
      <c r="B70" s="89">
        <v>17</v>
      </c>
      <c r="C70" s="90" t="s">
        <v>63</v>
      </c>
      <c r="D70" s="118">
        <f t="shared" si="5"/>
        <v>8.5000000000000006E-4</v>
      </c>
      <c r="E70" s="91">
        <v>0.84250000000000003</v>
      </c>
      <c r="F70" s="92">
        <v>1.8819999999999999</v>
      </c>
      <c r="G70" s="88">
        <f t="shared" si="3"/>
        <v>2.7244999999999999</v>
      </c>
      <c r="H70" s="89">
        <v>562</v>
      </c>
      <c r="I70" s="90" t="s">
        <v>64</v>
      </c>
      <c r="J70" s="74">
        <f t="shared" si="4"/>
        <v>5.6200000000000007E-2</v>
      </c>
      <c r="K70" s="89">
        <v>163</v>
      </c>
      <c r="L70" s="90" t="s">
        <v>64</v>
      </c>
      <c r="M70" s="74">
        <f t="shared" si="0"/>
        <v>1.6300000000000002E-2</v>
      </c>
      <c r="N70" s="89">
        <v>122</v>
      </c>
      <c r="O70" s="90" t="s">
        <v>64</v>
      </c>
      <c r="P70" s="74">
        <f t="shared" si="1"/>
        <v>1.2199999999999999E-2</v>
      </c>
    </row>
    <row r="71" spans="2:16">
      <c r="B71" s="89">
        <v>18</v>
      </c>
      <c r="C71" s="90" t="s">
        <v>63</v>
      </c>
      <c r="D71" s="118">
        <f t="shared" si="5"/>
        <v>8.9999999999999998E-4</v>
      </c>
      <c r="E71" s="91">
        <v>0.8669</v>
      </c>
      <c r="F71" s="92">
        <v>1.8580000000000001</v>
      </c>
      <c r="G71" s="88">
        <f t="shared" si="3"/>
        <v>2.7248999999999999</v>
      </c>
      <c r="H71" s="89">
        <v>593</v>
      </c>
      <c r="I71" s="90" t="s">
        <v>64</v>
      </c>
      <c r="J71" s="74">
        <f t="shared" si="4"/>
        <v>5.9299999999999999E-2</v>
      </c>
      <c r="K71" s="89">
        <v>171</v>
      </c>
      <c r="L71" s="90" t="s">
        <v>64</v>
      </c>
      <c r="M71" s="74">
        <f t="shared" si="0"/>
        <v>1.7100000000000001E-2</v>
      </c>
      <c r="N71" s="89">
        <v>127</v>
      </c>
      <c r="O71" s="90" t="s">
        <v>64</v>
      </c>
      <c r="P71" s="74">
        <f t="shared" si="1"/>
        <v>1.2699999999999999E-2</v>
      </c>
    </row>
    <row r="72" spans="2:16">
      <c r="B72" s="89">
        <v>20</v>
      </c>
      <c r="C72" s="90" t="s">
        <v>63</v>
      </c>
      <c r="D72" s="118">
        <f t="shared" si="5"/>
        <v>1E-3</v>
      </c>
      <c r="E72" s="91">
        <v>0.91379999999999995</v>
      </c>
      <c r="F72" s="92">
        <v>1.8109999999999999</v>
      </c>
      <c r="G72" s="88">
        <f t="shared" si="3"/>
        <v>2.7248000000000001</v>
      </c>
      <c r="H72" s="89">
        <v>656</v>
      </c>
      <c r="I72" s="90" t="s">
        <v>64</v>
      </c>
      <c r="J72" s="74">
        <f t="shared" si="4"/>
        <v>6.5600000000000006E-2</v>
      </c>
      <c r="K72" s="89">
        <v>185</v>
      </c>
      <c r="L72" s="90" t="s">
        <v>64</v>
      </c>
      <c r="M72" s="74">
        <f t="shared" si="0"/>
        <v>1.8499999999999999E-2</v>
      </c>
      <c r="N72" s="89">
        <v>139</v>
      </c>
      <c r="O72" s="90" t="s">
        <v>64</v>
      </c>
      <c r="P72" s="74">
        <f t="shared" si="1"/>
        <v>1.3900000000000001E-2</v>
      </c>
    </row>
    <row r="73" spans="2:16">
      <c r="B73" s="89">
        <v>22.5</v>
      </c>
      <c r="C73" s="90" t="s">
        <v>63</v>
      </c>
      <c r="D73" s="118">
        <f t="shared" si="5"/>
        <v>1.1249999999999999E-3</v>
      </c>
      <c r="E73" s="91">
        <v>0.96930000000000005</v>
      </c>
      <c r="F73" s="92">
        <v>1.756</v>
      </c>
      <c r="G73" s="88">
        <f t="shared" si="3"/>
        <v>2.7252999999999998</v>
      </c>
      <c r="H73" s="89">
        <v>735</v>
      </c>
      <c r="I73" s="90" t="s">
        <v>64</v>
      </c>
      <c r="J73" s="74">
        <f t="shared" si="4"/>
        <v>7.3499999999999996E-2</v>
      </c>
      <c r="K73" s="89">
        <v>203</v>
      </c>
      <c r="L73" s="90" t="s">
        <v>64</v>
      </c>
      <c r="M73" s="74">
        <f t="shared" si="0"/>
        <v>2.0300000000000002E-2</v>
      </c>
      <c r="N73" s="89">
        <v>153</v>
      </c>
      <c r="O73" s="90" t="s">
        <v>64</v>
      </c>
      <c r="P73" s="74">
        <f t="shared" si="1"/>
        <v>1.5299999999999999E-2</v>
      </c>
    </row>
    <row r="74" spans="2:16">
      <c r="B74" s="89">
        <v>25</v>
      </c>
      <c r="C74" s="90" t="s">
        <v>63</v>
      </c>
      <c r="D74" s="118">
        <f t="shared" si="5"/>
        <v>1.25E-3</v>
      </c>
      <c r="E74" s="91">
        <v>1.022</v>
      </c>
      <c r="F74" s="92">
        <v>1.7030000000000001</v>
      </c>
      <c r="G74" s="88">
        <f t="shared" si="3"/>
        <v>2.7250000000000001</v>
      </c>
      <c r="H74" s="89">
        <v>814</v>
      </c>
      <c r="I74" s="90" t="s">
        <v>64</v>
      </c>
      <c r="J74" s="74">
        <f t="shared" si="4"/>
        <v>8.14E-2</v>
      </c>
      <c r="K74" s="89">
        <v>221</v>
      </c>
      <c r="L74" s="90" t="s">
        <v>64</v>
      </c>
      <c r="M74" s="74">
        <f t="shared" si="0"/>
        <v>2.2100000000000002E-2</v>
      </c>
      <c r="N74" s="89">
        <v>167</v>
      </c>
      <c r="O74" s="90" t="s">
        <v>64</v>
      </c>
      <c r="P74" s="74">
        <f t="shared" si="1"/>
        <v>1.67E-2</v>
      </c>
    </row>
    <row r="75" spans="2:16">
      <c r="B75" s="89">
        <v>27.5</v>
      </c>
      <c r="C75" s="90" t="s">
        <v>63</v>
      </c>
      <c r="D75" s="118">
        <f t="shared" si="5"/>
        <v>1.3749999999999999E-3</v>
      </c>
      <c r="E75" s="91">
        <v>1.0720000000000001</v>
      </c>
      <c r="F75" s="92">
        <v>1.6539999999999999</v>
      </c>
      <c r="G75" s="88">
        <f t="shared" si="3"/>
        <v>2.726</v>
      </c>
      <c r="H75" s="89">
        <v>894</v>
      </c>
      <c r="I75" s="90" t="s">
        <v>64</v>
      </c>
      <c r="J75" s="74">
        <f t="shared" si="4"/>
        <v>8.9400000000000007E-2</v>
      </c>
      <c r="K75" s="89">
        <v>238</v>
      </c>
      <c r="L75" s="90" t="s">
        <v>64</v>
      </c>
      <c r="M75" s="74">
        <f t="shared" si="0"/>
        <v>2.3799999999999998E-2</v>
      </c>
      <c r="N75" s="89">
        <v>180</v>
      </c>
      <c r="O75" s="90" t="s">
        <v>64</v>
      </c>
      <c r="P75" s="74">
        <f t="shared" si="1"/>
        <v>1.7999999999999999E-2</v>
      </c>
    </row>
    <row r="76" spans="2:16">
      <c r="B76" s="89">
        <v>30</v>
      </c>
      <c r="C76" s="90" t="s">
        <v>63</v>
      </c>
      <c r="D76" s="118">
        <f t="shared" si="5"/>
        <v>1.5E-3</v>
      </c>
      <c r="E76" s="91">
        <v>1.119</v>
      </c>
      <c r="F76" s="92">
        <v>1.6080000000000001</v>
      </c>
      <c r="G76" s="88">
        <f t="shared" si="3"/>
        <v>2.7270000000000003</v>
      </c>
      <c r="H76" s="89">
        <v>973</v>
      </c>
      <c r="I76" s="90" t="s">
        <v>64</v>
      </c>
      <c r="J76" s="74">
        <f t="shared" si="4"/>
        <v>9.7299999999999998E-2</v>
      </c>
      <c r="K76" s="89">
        <v>255</v>
      </c>
      <c r="L76" s="90" t="s">
        <v>64</v>
      </c>
      <c r="M76" s="74">
        <f t="shared" si="0"/>
        <v>2.5500000000000002E-2</v>
      </c>
      <c r="N76" s="89">
        <v>194</v>
      </c>
      <c r="O76" s="90" t="s">
        <v>64</v>
      </c>
      <c r="P76" s="74">
        <f t="shared" si="1"/>
        <v>1.9400000000000001E-2</v>
      </c>
    </row>
    <row r="77" spans="2:16">
      <c r="B77" s="89">
        <v>32.5</v>
      </c>
      <c r="C77" s="90" t="s">
        <v>63</v>
      </c>
      <c r="D77" s="118">
        <f t="shared" si="5"/>
        <v>1.6250000000000001E-3</v>
      </c>
      <c r="E77" s="91">
        <v>1.165</v>
      </c>
      <c r="F77" s="92">
        <v>1.5640000000000001</v>
      </c>
      <c r="G77" s="88">
        <f t="shared" si="3"/>
        <v>2.7290000000000001</v>
      </c>
      <c r="H77" s="89">
        <v>1053</v>
      </c>
      <c r="I77" s="90" t="s">
        <v>64</v>
      </c>
      <c r="J77" s="74">
        <f t="shared" si="4"/>
        <v>0.10529999999999999</v>
      </c>
      <c r="K77" s="89">
        <v>271</v>
      </c>
      <c r="L77" s="90" t="s">
        <v>64</v>
      </c>
      <c r="M77" s="74">
        <f t="shared" si="0"/>
        <v>2.7100000000000003E-2</v>
      </c>
      <c r="N77" s="89">
        <v>208</v>
      </c>
      <c r="O77" s="90" t="s">
        <v>64</v>
      </c>
      <c r="P77" s="74">
        <f t="shared" si="1"/>
        <v>2.0799999999999999E-2</v>
      </c>
    </row>
    <row r="78" spans="2:16">
      <c r="B78" s="89">
        <v>35</v>
      </c>
      <c r="C78" s="90" t="s">
        <v>63</v>
      </c>
      <c r="D78" s="118">
        <f t="shared" si="5"/>
        <v>1.7500000000000003E-3</v>
      </c>
      <c r="E78" s="91">
        <v>1.2090000000000001</v>
      </c>
      <c r="F78" s="92">
        <v>1.5229999999999999</v>
      </c>
      <c r="G78" s="88">
        <f t="shared" si="3"/>
        <v>2.7320000000000002</v>
      </c>
      <c r="H78" s="89">
        <v>1134</v>
      </c>
      <c r="I78" s="90" t="s">
        <v>64</v>
      </c>
      <c r="J78" s="74">
        <f t="shared" si="4"/>
        <v>0.11339999999999999</v>
      </c>
      <c r="K78" s="89">
        <v>287</v>
      </c>
      <c r="L78" s="90" t="s">
        <v>64</v>
      </c>
      <c r="M78" s="74">
        <f t="shared" si="0"/>
        <v>2.8699999999999996E-2</v>
      </c>
      <c r="N78" s="89">
        <v>221</v>
      </c>
      <c r="O78" s="90" t="s">
        <v>64</v>
      </c>
      <c r="P78" s="74">
        <f t="shared" si="1"/>
        <v>2.2100000000000002E-2</v>
      </c>
    </row>
    <row r="79" spans="2:16">
      <c r="B79" s="89">
        <v>37.5</v>
      </c>
      <c r="C79" s="90" t="s">
        <v>63</v>
      </c>
      <c r="D79" s="118">
        <f t="shared" si="5"/>
        <v>1.8749999999999999E-3</v>
      </c>
      <c r="E79" s="91">
        <v>1.2509999999999999</v>
      </c>
      <c r="F79" s="92">
        <v>1.4850000000000001</v>
      </c>
      <c r="G79" s="88">
        <f t="shared" si="3"/>
        <v>2.7359999999999998</v>
      </c>
      <c r="H79" s="89">
        <v>1214</v>
      </c>
      <c r="I79" s="90" t="s">
        <v>64</v>
      </c>
      <c r="J79" s="74">
        <f t="shared" si="4"/>
        <v>0.12139999999999999</v>
      </c>
      <c r="K79" s="89">
        <v>303</v>
      </c>
      <c r="L79" s="90" t="s">
        <v>64</v>
      </c>
      <c r="M79" s="74">
        <f t="shared" si="0"/>
        <v>3.0300000000000001E-2</v>
      </c>
      <c r="N79" s="89">
        <v>234</v>
      </c>
      <c r="O79" s="90" t="s">
        <v>64</v>
      </c>
      <c r="P79" s="74">
        <f t="shared" si="1"/>
        <v>2.3400000000000001E-2</v>
      </c>
    </row>
    <row r="80" spans="2:16">
      <c r="B80" s="89">
        <v>40</v>
      </c>
      <c r="C80" s="90" t="s">
        <v>63</v>
      </c>
      <c r="D80" s="118">
        <f t="shared" si="5"/>
        <v>2E-3</v>
      </c>
      <c r="E80" s="91">
        <v>1.292</v>
      </c>
      <c r="F80" s="92">
        <v>1.448</v>
      </c>
      <c r="G80" s="88">
        <f t="shared" si="3"/>
        <v>2.74</v>
      </c>
      <c r="H80" s="89">
        <v>1295</v>
      </c>
      <c r="I80" s="90" t="s">
        <v>64</v>
      </c>
      <c r="J80" s="74">
        <f t="shared" si="4"/>
        <v>0.1295</v>
      </c>
      <c r="K80" s="89">
        <v>318</v>
      </c>
      <c r="L80" s="90" t="s">
        <v>64</v>
      </c>
      <c r="M80" s="74">
        <f t="shared" si="0"/>
        <v>3.1800000000000002E-2</v>
      </c>
      <c r="N80" s="89">
        <v>247</v>
      </c>
      <c r="O80" s="90" t="s">
        <v>64</v>
      </c>
      <c r="P80" s="74">
        <f t="shared" si="1"/>
        <v>2.47E-2</v>
      </c>
    </row>
    <row r="81" spans="2:16">
      <c r="B81" s="89">
        <v>45</v>
      </c>
      <c r="C81" s="90" t="s">
        <v>63</v>
      </c>
      <c r="D81" s="118">
        <f t="shared" si="5"/>
        <v>2.2499999999999998E-3</v>
      </c>
      <c r="E81" s="91">
        <v>1.454</v>
      </c>
      <c r="F81" s="92">
        <v>1.3819999999999999</v>
      </c>
      <c r="G81" s="88">
        <f t="shared" si="3"/>
        <v>2.8359999999999999</v>
      </c>
      <c r="H81" s="89">
        <v>1453</v>
      </c>
      <c r="I81" s="90" t="s">
        <v>64</v>
      </c>
      <c r="J81" s="74">
        <f t="shared" si="4"/>
        <v>0.14530000000000001</v>
      </c>
      <c r="K81" s="89">
        <v>347</v>
      </c>
      <c r="L81" s="90" t="s">
        <v>64</v>
      </c>
      <c r="M81" s="74">
        <f t="shared" si="0"/>
        <v>3.4699999999999995E-2</v>
      </c>
      <c r="N81" s="89">
        <v>274</v>
      </c>
      <c r="O81" s="90" t="s">
        <v>64</v>
      </c>
      <c r="P81" s="74">
        <f t="shared" si="1"/>
        <v>2.7400000000000001E-2</v>
      </c>
    </row>
    <row r="82" spans="2:16">
      <c r="B82" s="89">
        <v>50</v>
      </c>
      <c r="C82" s="90" t="s">
        <v>63</v>
      </c>
      <c r="D82" s="118">
        <f t="shared" si="5"/>
        <v>2.5000000000000001E-3</v>
      </c>
      <c r="E82" s="91">
        <v>1.577</v>
      </c>
      <c r="F82" s="92">
        <v>1.3220000000000001</v>
      </c>
      <c r="G82" s="88">
        <f t="shared" si="3"/>
        <v>2.899</v>
      </c>
      <c r="H82" s="89">
        <v>1608</v>
      </c>
      <c r="I82" s="90" t="s">
        <v>64</v>
      </c>
      <c r="J82" s="74">
        <f t="shared" si="4"/>
        <v>0.1608</v>
      </c>
      <c r="K82" s="89">
        <v>374</v>
      </c>
      <c r="L82" s="90" t="s">
        <v>64</v>
      </c>
      <c r="M82" s="74">
        <f t="shared" si="0"/>
        <v>3.7400000000000003E-2</v>
      </c>
      <c r="N82" s="89">
        <v>299</v>
      </c>
      <c r="O82" s="90" t="s">
        <v>64</v>
      </c>
      <c r="P82" s="74">
        <f t="shared" si="1"/>
        <v>2.9899999999999999E-2</v>
      </c>
    </row>
    <row r="83" spans="2:16">
      <c r="B83" s="89">
        <v>55</v>
      </c>
      <c r="C83" s="90" t="s">
        <v>63</v>
      </c>
      <c r="D83" s="118">
        <f t="shared" si="5"/>
        <v>2.7499999999999998E-3</v>
      </c>
      <c r="E83" s="91">
        <v>1.675</v>
      </c>
      <c r="F83" s="92">
        <v>1.268</v>
      </c>
      <c r="G83" s="88">
        <f t="shared" si="3"/>
        <v>2.9430000000000001</v>
      </c>
      <c r="H83" s="89">
        <v>1761</v>
      </c>
      <c r="I83" s="90" t="s">
        <v>64</v>
      </c>
      <c r="J83" s="74">
        <f t="shared" si="4"/>
        <v>0.17609999999999998</v>
      </c>
      <c r="K83" s="89">
        <v>399</v>
      </c>
      <c r="L83" s="90" t="s">
        <v>64</v>
      </c>
      <c r="M83" s="74">
        <f t="shared" si="0"/>
        <v>3.9900000000000005E-2</v>
      </c>
      <c r="N83" s="89">
        <v>323</v>
      </c>
      <c r="O83" s="90" t="s">
        <v>64</v>
      </c>
      <c r="P83" s="74">
        <f t="shared" si="1"/>
        <v>3.2300000000000002E-2</v>
      </c>
    </row>
    <row r="84" spans="2:16">
      <c r="B84" s="89">
        <v>60</v>
      </c>
      <c r="C84" s="90" t="s">
        <v>63</v>
      </c>
      <c r="D84" s="118">
        <f t="shared" si="5"/>
        <v>3.0000000000000001E-3</v>
      </c>
      <c r="E84" s="91">
        <v>1.7549999999999999</v>
      </c>
      <c r="F84" s="92">
        <v>1.2190000000000001</v>
      </c>
      <c r="G84" s="88">
        <f t="shared" si="3"/>
        <v>2.9740000000000002</v>
      </c>
      <c r="H84" s="89">
        <v>1912</v>
      </c>
      <c r="I84" s="90" t="s">
        <v>64</v>
      </c>
      <c r="J84" s="74">
        <f t="shared" si="4"/>
        <v>0.19119999999999998</v>
      </c>
      <c r="K84" s="89">
        <v>422</v>
      </c>
      <c r="L84" s="90" t="s">
        <v>64</v>
      </c>
      <c r="M84" s="74">
        <f t="shared" ref="M84:M147" si="6">K84/1000/10</f>
        <v>4.2200000000000001E-2</v>
      </c>
      <c r="N84" s="89">
        <v>347</v>
      </c>
      <c r="O84" s="90" t="s">
        <v>64</v>
      </c>
      <c r="P84" s="74">
        <f t="shared" ref="P84:P147" si="7">N84/1000/10</f>
        <v>3.4699999999999995E-2</v>
      </c>
    </row>
    <row r="85" spans="2:16">
      <c r="B85" s="89">
        <v>65</v>
      </c>
      <c r="C85" s="90" t="s">
        <v>63</v>
      </c>
      <c r="D85" s="118">
        <f t="shared" si="5"/>
        <v>3.2500000000000003E-3</v>
      </c>
      <c r="E85" s="91">
        <v>1.8220000000000001</v>
      </c>
      <c r="F85" s="92">
        <v>1.1739999999999999</v>
      </c>
      <c r="G85" s="88">
        <f t="shared" ref="G85:G148" si="8">E85+F85</f>
        <v>2.996</v>
      </c>
      <c r="H85" s="89">
        <v>2063</v>
      </c>
      <c r="I85" s="90" t="s">
        <v>64</v>
      </c>
      <c r="J85" s="74">
        <f t="shared" ref="J85:J104" si="9">H85/1000/10</f>
        <v>0.20630000000000001</v>
      </c>
      <c r="K85" s="89">
        <v>445</v>
      </c>
      <c r="L85" s="90" t="s">
        <v>64</v>
      </c>
      <c r="M85" s="74">
        <f t="shared" si="6"/>
        <v>4.4499999999999998E-2</v>
      </c>
      <c r="N85" s="89">
        <v>370</v>
      </c>
      <c r="O85" s="90" t="s">
        <v>64</v>
      </c>
      <c r="P85" s="74">
        <f t="shared" si="7"/>
        <v>3.6999999999999998E-2</v>
      </c>
    </row>
    <row r="86" spans="2:16">
      <c r="B86" s="89">
        <v>70</v>
      </c>
      <c r="C86" s="90" t="s">
        <v>63</v>
      </c>
      <c r="D86" s="118">
        <f t="shared" si="5"/>
        <v>3.5000000000000005E-3</v>
      </c>
      <c r="E86" s="91">
        <v>1.88</v>
      </c>
      <c r="F86" s="92">
        <v>1.133</v>
      </c>
      <c r="G86" s="88">
        <f t="shared" si="8"/>
        <v>3.0129999999999999</v>
      </c>
      <c r="H86" s="89">
        <v>2213</v>
      </c>
      <c r="I86" s="90" t="s">
        <v>64</v>
      </c>
      <c r="J86" s="74">
        <f t="shared" si="9"/>
        <v>0.2213</v>
      </c>
      <c r="K86" s="89">
        <v>467</v>
      </c>
      <c r="L86" s="90" t="s">
        <v>64</v>
      </c>
      <c r="M86" s="74">
        <f t="shared" si="6"/>
        <v>4.6700000000000005E-2</v>
      </c>
      <c r="N86" s="89">
        <v>393</v>
      </c>
      <c r="O86" s="90" t="s">
        <v>64</v>
      </c>
      <c r="P86" s="74">
        <f t="shared" si="7"/>
        <v>3.9300000000000002E-2</v>
      </c>
    </row>
    <row r="87" spans="2:16">
      <c r="B87" s="89">
        <v>80</v>
      </c>
      <c r="C87" s="90" t="s">
        <v>63</v>
      </c>
      <c r="D87" s="118">
        <f t="shared" si="5"/>
        <v>4.0000000000000001E-3</v>
      </c>
      <c r="E87" s="91">
        <v>1.976</v>
      </c>
      <c r="F87" s="92">
        <v>1.06</v>
      </c>
      <c r="G87" s="88">
        <f t="shared" si="8"/>
        <v>3.036</v>
      </c>
      <c r="H87" s="89">
        <v>2512</v>
      </c>
      <c r="I87" s="90" t="s">
        <v>64</v>
      </c>
      <c r="J87" s="74">
        <f t="shared" si="9"/>
        <v>0.25119999999999998</v>
      </c>
      <c r="K87" s="89">
        <v>509</v>
      </c>
      <c r="L87" s="90" t="s">
        <v>64</v>
      </c>
      <c r="M87" s="74">
        <f t="shared" si="6"/>
        <v>5.0900000000000001E-2</v>
      </c>
      <c r="N87" s="89">
        <v>437</v>
      </c>
      <c r="O87" s="90" t="s">
        <v>64</v>
      </c>
      <c r="P87" s="74">
        <f t="shared" si="7"/>
        <v>4.3700000000000003E-2</v>
      </c>
    </row>
    <row r="88" spans="2:16">
      <c r="B88" s="89">
        <v>90</v>
      </c>
      <c r="C88" s="90" t="s">
        <v>63</v>
      </c>
      <c r="D88" s="118">
        <f t="shared" si="5"/>
        <v>4.4999999999999997E-3</v>
      </c>
      <c r="E88" s="91">
        <v>2.0550000000000002</v>
      </c>
      <c r="F88" s="92">
        <v>0.99709999999999999</v>
      </c>
      <c r="G88" s="88">
        <f t="shared" si="8"/>
        <v>3.0521000000000003</v>
      </c>
      <c r="H88" s="89">
        <v>2811</v>
      </c>
      <c r="I88" s="90" t="s">
        <v>64</v>
      </c>
      <c r="J88" s="74">
        <f t="shared" si="9"/>
        <v>0.28110000000000002</v>
      </c>
      <c r="K88" s="89">
        <v>549</v>
      </c>
      <c r="L88" s="90" t="s">
        <v>64</v>
      </c>
      <c r="M88" s="74">
        <f t="shared" si="6"/>
        <v>5.4900000000000004E-2</v>
      </c>
      <c r="N88" s="89">
        <v>479</v>
      </c>
      <c r="O88" s="90" t="s">
        <v>64</v>
      </c>
      <c r="P88" s="74">
        <f t="shared" si="7"/>
        <v>4.7899999999999998E-2</v>
      </c>
    </row>
    <row r="89" spans="2:16">
      <c r="B89" s="89">
        <v>100</v>
      </c>
      <c r="C89" s="90" t="s">
        <v>63</v>
      </c>
      <c r="D89" s="118">
        <f t="shared" si="5"/>
        <v>5.0000000000000001E-3</v>
      </c>
      <c r="E89" s="91">
        <v>2.1240000000000001</v>
      </c>
      <c r="F89" s="92">
        <v>0.9425</v>
      </c>
      <c r="G89" s="88">
        <f t="shared" si="8"/>
        <v>3.0665</v>
      </c>
      <c r="H89" s="89">
        <v>3110</v>
      </c>
      <c r="I89" s="90" t="s">
        <v>64</v>
      </c>
      <c r="J89" s="74">
        <f t="shared" si="9"/>
        <v>0.311</v>
      </c>
      <c r="K89" s="89">
        <v>587</v>
      </c>
      <c r="L89" s="90" t="s">
        <v>64</v>
      </c>
      <c r="M89" s="74">
        <f t="shared" si="6"/>
        <v>5.8699999999999995E-2</v>
      </c>
      <c r="N89" s="89">
        <v>519</v>
      </c>
      <c r="O89" s="90" t="s">
        <v>64</v>
      </c>
      <c r="P89" s="74">
        <f t="shared" si="7"/>
        <v>5.1900000000000002E-2</v>
      </c>
    </row>
    <row r="90" spans="2:16">
      <c r="B90" s="89">
        <v>110</v>
      </c>
      <c r="C90" s="90" t="s">
        <v>63</v>
      </c>
      <c r="D90" s="118">
        <f t="shared" si="5"/>
        <v>5.4999999999999997E-3</v>
      </c>
      <c r="E90" s="91">
        <v>2.1890000000000001</v>
      </c>
      <c r="F90" s="92">
        <v>0.89459999999999995</v>
      </c>
      <c r="G90" s="88">
        <f t="shared" si="8"/>
        <v>3.0836000000000001</v>
      </c>
      <c r="H90" s="89">
        <v>3409</v>
      </c>
      <c r="I90" s="90" t="s">
        <v>64</v>
      </c>
      <c r="J90" s="74">
        <f t="shared" si="9"/>
        <v>0.34089999999999998</v>
      </c>
      <c r="K90" s="89">
        <v>623</v>
      </c>
      <c r="L90" s="90" t="s">
        <v>64</v>
      </c>
      <c r="M90" s="74">
        <f t="shared" si="6"/>
        <v>6.2300000000000001E-2</v>
      </c>
      <c r="N90" s="89">
        <v>558</v>
      </c>
      <c r="O90" s="90" t="s">
        <v>64</v>
      </c>
      <c r="P90" s="74">
        <f t="shared" si="7"/>
        <v>5.5800000000000002E-2</v>
      </c>
    </row>
    <row r="91" spans="2:16">
      <c r="B91" s="89">
        <v>120</v>
      </c>
      <c r="C91" s="90" t="s">
        <v>63</v>
      </c>
      <c r="D91" s="118">
        <f t="shared" si="5"/>
        <v>6.0000000000000001E-3</v>
      </c>
      <c r="E91" s="91">
        <v>2.25</v>
      </c>
      <c r="F91" s="92">
        <v>0.85199999999999998</v>
      </c>
      <c r="G91" s="88">
        <f t="shared" si="8"/>
        <v>3.1019999999999999</v>
      </c>
      <c r="H91" s="89">
        <v>3707</v>
      </c>
      <c r="I91" s="90" t="s">
        <v>64</v>
      </c>
      <c r="J91" s="74">
        <f t="shared" si="9"/>
        <v>0.37069999999999997</v>
      </c>
      <c r="K91" s="89">
        <v>657</v>
      </c>
      <c r="L91" s="90" t="s">
        <v>64</v>
      </c>
      <c r="M91" s="74">
        <f t="shared" si="6"/>
        <v>6.5700000000000008E-2</v>
      </c>
      <c r="N91" s="89">
        <v>597</v>
      </c>
      <c r="O91" s="90" t="s">
        <v>64</v>
      </c>
      <c r="P91" s="74">
        <f t="shared" si="7"/>
        <v>5.9699999999999996E-2</v>
      </c>
    </row>
    <row r="92" spans="2:16">
      <c r="B92" s="89">
        <v>130</v>
      </c>
      <c r="C92" s="90" t="s">
        <v>63</v>
      </c>
      <c r="D92" s="118">
        <f t="shared" si="5"/>
        <v>6.5000000000000006E-3</v>
      </c>
      <c r="E92" s="91">
        <v>2.3109999999999999</v>
      </c>
      <c r="F92" s="92">
        <v>0.81389999999999996</v>
      </c>
      <c r="G92" s="88">
        <f t="shared" si="8"/>
        <v>3.1248999999999998</v>
      </c>
      <c r="H92" s="89">
        <v>4004</v>
      </c>
      <c r="I92" s="90" t="s">
        <v>64</v>
      </c>
      <c r="J92" s="74">
        <f t="shared" si="9"/>
        <v>0.40039999999999998</v>
      </c>
      <c r="K92" s="89">
        <v>689</v>
      </c>
      <c r="L92" s="90" t="s">
        <v>64</v>
      </c>
      <c r="M92" s="74">
        <f t="shared" si="6"/>
        <v>6.8899999999999989E-2</v>
      </c>
      <c r="N92" s="89">
        <v>634</v>
      </c>
      <c r="O92" s="90" t="s">
        <v>64</v>
      </c>
      <c r="P92" s="74">
        <f t="shared" si="7"/>
        <v>6.3399999999999998E-2</v>
      </c>
    </row>
    <row r="93" spans="2:16">
      <c r="B93" s="89">
        <v>140</v>
      </c>
      <c r="C93" s="90" t="s">
        <v>63</v>
      </c>
      <c r="D93" s="118">
        <f t="shared" si="5"/>
        <v>7.000000000000001E-3</v>
      </c>
      <c r="E93" s="91">
        <v>2.37</v>
      </c>
      <c r="F93" s="92">
        <v>0.77949999999999997</v>
      </c>
      <c r="G93" s="88">
        <f t="shared" si="8"/>
        <v>3.1495000000000002</v>
      </c>
      <c r="H93" s="89">
        <v>4299</v>
      </c>
      <c r="I93" s="90" t="s">
        <v>64</v>
      </c>
      <c r="J93" s="74">
        <f t="shared" si="9"/>
        <v>0.42990000000000006</v>
      </c>
      <c r="K93" s="89">
        <v>720</v>
      </c>
      <c r="L93" s="90" t="s">
        <v>64</v>
      </c>
      <c r="M93" s="74">
        <f t="shared" si="6"/>
        <v>7.1999999999999995E-2</v>
      </c>
      <c r="N93" s="89">
        <v>670</v>
      </c>
      <c r="O93" s="90" t="s">
        <v>64</v>
      </c>
      <c r="P93" s="74">
        <f t="shared" si="7"/>
        <v>6.7000000000000004E-2</v>
      </c>
    </row>
    <row r="94" spans="2:16">
      <c r="B94" s="89">
        <v>150</v>
      </c>
      <c r="C94" s="90" t="s">
        <v>63</v>
      </c>
      <c r="D94" s="118">
        <f t="shared" si="5"/>
        <v>7.4999999999999997E-3</v>
      </c>
      <c r="E94" s="91">
        <v>2.4300000000000002</v>
      </c>
      <c r="F94" s="92">
        <v>0.74839999999999995</v>
      </c>
      <c r="G94" s="88">
        <f t="shared" si="8"/>
        <v>3.1783999999999999</v>
      </c>
      <c r="H94" s="89">
        <v>4592</v>
      </c>
      <c r="I94" s="90" t="s">
        <v>64</v>
      </c>
      <c r="J94" s="74">
        <f t="shared" si="9"/>
        <v>0.45919999999999994</v>
      </c>
      <c r="K94" s="89">
        <v>750</v>
      </c>
      <c r="L94" s="90" t="s">
        <v>64</v>
      </c>
      <c r="M94" s="74">
        <f t="shared" si="6"/>
        <v>7.4999999999999997E-2</v>
      </c>
      <c r="N94" s="89">
        <v>705</v>
      </c>
      <c r="O94" s="90" t="s">
        <v>64</v>
      </c>
      <c r="P94" s="74">
        <f t="shared" si="7"/>
        <v>7.0499999999999993E-2</v>
      </c>
    </row>
    <row r="95" spans="2:16">
      <c r="B95" s="89">
        <v>160</v>
      </c>
      <c r="C95" s="90" t="s">
        <v>63</v>
      </c>
      <c r="D95" s="118">
        <f t="shared" si="5"/>
        <v>8.0000000000000002E-3</v>
      </c>
      <c r="E95" s="91">
        <v>2.4889999999999999</v>
      </c>
      <c r="F95" s="92">
        <v>0.72</v>
      </c>
      <c r="G95" s="88">
        <f t="shared" si="8"/>
        <v>3.2089999999999996</v>
      </c>
      <c r="H95" s="89">
        <v>4883</v>
      </c>
      <c r="I95" s="90" t="s">
        <v>64</v>
      </c>
      <c r="J95" s="74">
        <f t="shared" si="9"/>
        <v>0.48830000000000001</v>
      </c>
      <c r="K95" s="89">
        <v>778</v>
      </c>
      <c r="L95" s="90" t="s">
        <v>64</v>
      </c>
      <c r="M95" s="74">
        <f t="shared" si="6"/>
        <v>7.7800000000000008E-2</v>
      </c>
      <c r="N95" s="89">
        <v>739</v>
      </c>
      <c r="O95" s="90" t="s">
        <v>64</v>
      </c>
      <c r="P95" s="74">
        <f t="shared" si="7"/>
        <v>7.3899999999999993E-2</v>
      </c>
    </row>
    <row r="96" spans="2:16">
      <c r="B96" s="89">
        <v>170</v>
      </c>
      <c r="C96" s="90" t="s">
        <v>63</v>
      </c>
      <c r="D96" s="118">
        <f t="shared" si="5"/>
        <v>8.5000000000000006E-3</v>
      </c>
      <c r="E96" s="91">
        <v>2.5489999999999999</v>
      </c>
      <c r="F96" s="92">
        <v>0.69399999999999995</v>
      </c>
      <c r="G96" s="88">
        <f t="shared" si="8"/>
        <v>3.2429999999999999</v>
      </c>
      <c r="H96" s="89">
        <v>5172</v>
      </c>
      <c r="I96" s="90" t="s">
        <v>64</v>
      </c>
      <c r="J96" s="74">
        <f t="shared" si="9"/>
        <v>0.51719999999999999</v>
      </c>
      <c r="K96" s="89">
        <v>805</v>
      </c>
      <c r="L96" s="90" t="s">
        <v>64</v>
      </c>
      <c r="M96" s="74">
        <f t="shared" si="6"/>
        <v>8.0500000000000002E-2</v>
      </c>
      <c r="N96" s="89">
        <v>773</v>
      </c>
      <c r="O96" s="90" t="s">
        <v>64</v>
      </c>
      <c r="P96" s="74">
        <f t="shared" si="7"/>
        <v>7.7300000000000008E-2</v>
      </c>
    </row>
    <row r="97" spans="2:16">
      <c r="B97" s="89">
        <v>180</v>
      </c>
      <c r="C97" s="90" t="s">
        <v>63</v>
      </c>
      <c r="D97" s="118">
        <f t="shared" si="5"/>
        <v>8.9999999999999993E-3</v>
      </c>
      <c r="E97" s="91">
        <v>2.6080000000000001</v>
      </c>
      <c r="F97" s="92">
        <v>0.67010000000000003</v>
      </c>
      <c r="G97" s="88">
        <f t="shared" si="8"/>
        <v>3.2781000000000002</v>
      </c>
      <c r="H97" s="89">
        <v>5459</v>
      </c>
      <c r="I97" s="90" t="s">
        <v>64</v>
      </c>
      <c r="J97" s="74">
        <f t="shared" si="9"/>
        <v>0.54589999999999994</v>
      </c>
      <c r="K97" s="89">
        <v>831</v>
      </c>
      <c r="L97" s="90" t="s">
        <v>64</v>
      </c>
      <c r="M97" s="74">
        <f t="shared" si="6"/>
        <v>8.3099999999999993E-2</v>
      </c>
      <c r="N97" s="89">
        <v>805</v>
      </c>
      <c r="O97" s="90" t="s">
        <v>64</v>
      </c>
      <c r="P97" s="74">
        <f t="shared" si="7"/>
        <v>8.0500000000000002E-2</v>
      </c>
    </row>
    <row r="98" spans="2:16">
      <c r="B98" s="89">
        <v>200</v>
      </c>
      <c r="C98" s="90" t="s">
        <v>63</v>
      </c>
      <c r="D98" s="118">
        <f t="shared" si="5"/>
        <v>0.01</v>
      </c>
      <c r="E98" s="91">
        <v>2.726</v>
      </c>
      <c r="F98" s="92">
        <v>0.62760000000000005</v>
      </c>
      <c r="G98" s="88">
        <f t="shared" si="8"/>
        <v>3.3536000000000001</v>
      </c>
      <c r="H98" s="89">
        <v>6023</v>
      </c>
      <c r="I98" s="90" t="s">
        <v>64</v>
      </c>
      <c r="J98" s="74">
        <f t="shared" si="9"/>
        <v>0.60229999999999995</v>
      </c>
      <c r="K98" s="89">
        <v>882</v>
      </c>
      <c r="L98" s="90" t="s">
        <v>64</v>
      </c>
      <c r="M98" s="74">
        <f t="shared" si="6"/>
        <v>8.8200000000000001E-2</v>
      </c>
      <c r="N98" s="89">
        <v>867</v>
      </c>
      <c r="O98" s="90" t="s">
        <v>64</v>
      </c>
      <c r="P98" s="74">
        <f t="shared" si="7"/>
        <v>8.6699999999999999E-2</v>
      </c>
    </row>
    <row r="99" spans="2:16">
      <c r="B99" s="89">
        <v>225</v>
      </c>
      <c r="C99" s="90" t="s">
        <v>63</v>
      </c>
      <c r="D99" s="118">
        <f t="shared" si="5"/>
        <v>1.125E-2</v>
      </c>
      <c r="E99" s="91">
        <v>2.8719999999999999</v>
      </c>
      <c r="F99" s="92">
        <v>0.58240000000000003</v>
      </c>
      <c r="G99" s="88">
        <f t="shared" si="8"/>
        <v>3.4543999999999997</v>
      </c>
      <c r="H99" s="89">
        <v>6713</v>
      </c>
      <c r="I99" s="90" t="s">
        <v>64</v>
      </c>
      <c r="J99" s="74">
        <f t="shared" si="9"/>
        <v>0.67130000000000001</v>
      </c>
      <c r="K99" s="89">
        <v>939</v>
      </c>
      <c r="L99" s="90" t="s">
        <v>64</v>
      </c>
      <c r="M99" s="74">
        <f t="shared" si="6"/>
        <v>9.3899999999999997E-2</v>
      </c>
      <c r="N99" s="89">
        <v>941</v>
      </c>
      <c r="O99" s="90" t="s">
        <v>64</v>
      </c>
      <c r="P99" s="74">
        <f t="shared" si="7"/>
        <v>9.4099999999999989E-2</v>
      </c>
    </row>
    <row r="100" spans="2:16">
      <c r="B100" s="89">
        <v>250</v>
      </c>
      <c r="C100" s="90" t="s">
        <v>63</v>
      </c>
      <c r="D100" s="118">
        <f t="shared" si="5"/>
        <v>1.2500000000000001E-2</v>
      </c>
      <c r="E100" s="91">
        <v>3.016</v>
      </c>
      <c r="F100" s="92">
        <v>0.54400000000000004</v>
      </c>
      <c r="G100" s="88">
        <f t="shared" si="8"/>
        <v>3.56</v>
      </c>
      <c r="H100" s="89">
        <v>7384</v>
      </c>
      <c r="I100" s="90" t="s">
        <v>64</v>
      </c>
      <c r="J100" s="74">
        <f t="shared" si="9"/>
        <v>0.73840000000000006</v>
      </c>
      <c r="K100" s="89">
        <v>991</v>
      </c>
      <c r="L100" s="90" t="s">
        <v>64</v>
      </c>
      <c r="M100" s="74">
        <f t="shared" si="6"/>
        <v>9.9099999999999994E-2</v>
      </c>
      <c r="N100" s="89">
        <v>1009</v>
      </c>
      <c r="O100" s="90" t="s">
        <v>64</v>
      </c>
      <c r="P100" s="74">
        <f t="shared" si="7"/>
        <v>0.10089999999999999</v>
      </c>
    </row>
    <row r="101" spans="2:16">
      <c r="B101" s="89">
        <v>275</v>
      </c>
      <c r="C101" s="90" t="s">
        <v>63</v>
      </c>
      <c r="D101" s="118">
        <f t="shared" si="5"/>
        <v>1.3750000000000002E-2</v>
      </c>
      <c r="E101" s="91">
        <v>3.157</v>
      </c>
      <c r="F101" s="92">
        <v>0.5111</v>
      </c>
      <c r="G101" s="88">
        <f t="shared" si="8"/>
        <v>3.6680999999999999</v>
      </c>
      <c r="H101" s="89">
        <v>8037</v>
      </c>
      <c r="I101" s="90" t="s">
        <v>64</v>
      </c>
      <c r="J101" s="74">
        <f t="shared" si="9"/>
        <v>0.80370000000000008</v>
      </c>
      <c r="K101" s="89">
        <v>1039</v>
      </c>
      <c r="L101" s="90" t="s">
        <v>64</v>
      </c>
      <c r="M101" s="74">
        <f t="shared" si="6"/>
        <v>0.10389999999999999</v>
      </c>
      <c r="N101" s="89">
        <v>1074</v>
      </c>
      <c r="O101" s="90" t="s">
        <v>64</v>
      </c>
      <c r="P101" s="74">
        <f t="shared" si="7"/>
        <v>0.10740000000000001</v>
      </c>
    </row>
    <row r="102" spans="2:16">
      <c r="B102" s="89">
        <v>300</v>
      </c>
      <c r="C102" s="90" t="s">
        <v>63</v>
      </c>
      <c r="D102" s="118">
        <f t="shared" ref="D102:D114" si="10">B102/1000/$C$5</f>
        <v>1.4999999999999999E-2</v>
      </c>
      <c r="E102" s="91">
        <v>3.2959999999999998</v>
      </c>
      <c r="F102" s="92">
        <v>0.48230000000000001</v>
      </c>
      <c r="G102" s="88">
        <f t="shared" si="8"/>
        <v>3.7782999999999998</v>
      </c>
      <c r="H102" s="89">
        <v>8672</v>
      </c>
      <c r="I102" s="90" t="s">
        <v>64</v>
      </c>
      <c r="J102" s="74">
        <f t="shared" si="9"/>
        <v>0.86720000000000008</v>
      </c>
      <c r="K102" s="89">
        <v>1081</v>
      </c>
      <c r="L102" s="90" t="s">
        <v>64</v>
      </c>
      <c r="M102" s="74">
        <f t="shared" si="6"/>
        <v>0.1081</v>
      </c>
      <c r="N102" s="89">
        <v>1134</v>
      </c>
      <c r="O102" s="90" t="s">
        <v>64</v>
      </c>
      <c r="P102" s="74">
        <f t="shared" si="7"/>
        <v>0.11339999999999999</v>
      </c>
    </row>
    <row r="103" spans="2:16">
      <c r="B103" s="89">
        <v>325</v>
      </c>
      <c r="C103" s="90" t="s">
        <v>63</v>
      </c>
      <c r="D103" s="118">
        <f t="shared" si="10"/>
        <v>1.6250000000000001E-2</v>
      </c>
      <c r="E103" s="91">
        <v>3.4340000000000002</v>
      </c>
      <c r="F103" s="92">
        <v>0.45700000000000002</v>
      </c>
      <c r="G103" s="88">
        <f t="shared" si="8"/>
        <v>3.891</v>
      </c>
      <c r="H103" s="89">
        <v>9290</v>
      </c>
      <c r="I103" s="90" t="s">
        <v>64</v>
      </c>
      <c r="J103" s="74">
        <f t="shared" si="9"/>
        <v>0.92899999999999994</v>
      </c>
      <c r="K103" s="89">
        <v>1121</v>
      </c>
      <c r="L103" s="90" t="s">
        <v>64</v>
      </c>
      <c r="M103" s="74">
        <f t="shared" si="6"/>
        <v>0.11210000000000001</v>
      </c>
      <c r="N103" s="89">
        <v>1191</v>
      </c>
      <c r="O103" s="90" t="s">
        <v>64</v>
      </c>
      <c r="P103" s="74">
        <f t="shared" si="7"/>
        <v>0.11910000000000001</v>
      </c>
    </row>
    <row r="104" spans="2:16">
      <c r="B104" s="89">
        <v>350</v>
      </c>
      <c r="C104" s="90" t="s">
        <v>63</v>
      </c>
      <c r="D104" s="118">
        <f t="shared" si="10"/>
        <v>1.7499999999999998E-2</v>
      </c>
      <c r="E104" s="91">
        <v>3.5710000000000002</v>
      </c>
      <c r="F104" s="92">
        <v>0.43459999999999999</v>
      </c>
      <c r="G104" s="88">
        <f t="shared" si="8"/>
        <v>4.0056000000000003</v>
      </c>
      <c r="H104" s="89">
        <v>9892</v>
      </c>
      <c r="I104" s="90" t="s">
        <v>64</v>
      </c>
      <c r="J104" s="76">
        <f t="shared" si="9"/>
        <v>0.98919999999999997</v>
      </c>
      <c r="K104" s="89">
        <v>1156</v>
      </c>
      <c r="L104" s="90" t="s">
        <v>64</v>
      </c>
      <c r="M104" s="74">
        <f t="shared" si="6"/>
        <v>0.11559999999999999</v>
      </c>
      <c r="N104" s="89">
        <v>1244</v>
      </c>
      <c r="O104" s="90" t="s">
        <v>64</v>
      </c>
      <c r="P104" s="74">
        <f t="shared" si="7"/>
        <v>0.1244</v>
      </c>
    </row>
    <row r="105" spans="2:16">
      <c r="B105" s="89">
        <v>375</v>
      </c>
      <c r="C105" s="90" t="s">
        <v>63</v>
      </c>
      <c r="D105" s="118">
        <f t="shared" si="10"/>
        <v>1.8749999999999999E-2</v>
      </c>
      <c r="E105" s="91">
        <v>3.706</v>
      </c>
      <c r="F105" s="92">
        <v>0.41449999999999998</v>
      </c>
      <c r="G105" s="88">
        <f t="shared" si="8"/>
        <v>4.1204999999999998</v>
      </c>
      <c r="H105" s="89">
        <v>1.05</v>
      </c>
      <c r="I105" s="93" t="s">
        <v>66</v>
      </c>
      <c r="J105" s="76">
        <f t="shared" ref="J105:J107" si="11">H105</f>
        <v>1.05</v>
      </c>
      <c r="K105" s="89">
        <v>1189</v>
      </c>
      <c r="L105" s="90" t="s">
        <v>64</v>
      </c>
      <c r="M105" s="74">
        <f t="shared" si="6"/>
        <v>0.11890000000000001</v>
      </c>
      <c r="N105" s="89">
        <v>1294</v>
      </c>
      <c r="O105" s="90" t="s">
        <v>64</v>
      </c>
      <c r="P105" s="74">
        <f t="shared" si="7"/>
        <v>0.12940000000000002</v>
      </c>
    </row>
    <row r="106" spans="2:16">
      <c r="B106" s="89">
        <v>400</v>
      </c>
      <c r="C106" s="90" t="s">
        <v>63</v>
      </c>
      <c r="D106" s="118">
        <f t="shared" si="10"/>
        <v>0.02</v>
      </c>
      <c r="E106" s="91">
        <v>3.84</v>
      </c>
      <c r="F106" s="92">
        <v>0.39639999999999997</v>
      </c>
      <c r="G106" s="88">
        <f t="shared" si="8"/>
        <v>4.2363999999999997</v>
      </c>
      <c r="H106" s="89">
        <v>1.1000000000000001</v>
      </c>
      <c r="I106" s="90" t="s">
        <v>66</v>
      </c>
      <c r="J106" s="76">
        <f t="shared" si="11"/>
        <v>1.1000000000000001</v>
      </c>
      <c r="K106" s="89">
        <v>1220</v>
      </c>
      <c r="L106" s="90" t="s">
        <v>64</v>
      </c>
      <c r="M106" s="74">
        <f t="shared" si="6"/>
        <v>0.122</v>
      </c>
      <c r="N106" s="89">
        <v>1341</v>
      </c>
      <c r="O106" s="90" t="s">
        <v>64</v>
      </c>
      <c r="P106" s="74">
        <f t="shared" si="7"/>
        <v>0.1341</v>
      </c>
    </row>
    <row r="107" spans="2:16">
      <c r="B107" s="89">
        <v>450</v>
      </c>
      <c r="C107" s="90" t="s">
        <v>63</v>
      </c>
      <c r="D107" s="74">
        <f t="shared" si="10"/>
        <v>2.2499999999999999E-2</v>
      </c>
      <c r="E107" s="91">
        <v>4.1029999999999998</v>
      </c>
      <c r="F107" s="92">
        <v>0.36509999999999998</v>
      </c>
      <c r="G107" s="88">
        <f t="shared" si="8"/>
        <v>4.4680999999999997</v>
      </c>
      <c r="H107" s="89">
        <v>1.21</v>
      </c>
      <c r="I107" s="90" t="s">
        <v>66</v>
      </c>
      <c r="J107" s="76">
        <f t="shared" si="11"/>
        <v>1.21</v>
      </c>
      <c r="K107" s="89">
        <v>1279</v>
      </c>
      <c r="L107" s="90" t="s">
        <v>64</v>
      </c>
      <c r="M107" s="74">
        <f t="shared" si="6"/>
        <v>0.12789999999999999</v>
      </c>
      <c r="N107" s="89">
        <v>1429</v>
      </c>
      <c r="O107" s="90" t="s">
        <v>64</v>
      </c>
      <c r="P107" s="74">
        <f t="shared" si="7"/>
        <v>0.1429</v>
      </c>
    </row>
    <row r="108" spans="2:16">
      <c r="B108" s="89">
        <v>500</v>
      </c>
      <c r="C108" s="90" t="s">
        <v>63</v>
      </c>
      <c r="D108" s="74">
        <f t="shared" si="10"/>
        <v>2.5000000000000001E-2</v>
      </c>
      <c r="E108" s="91">
        <v>4.359</v>
      </c>
      <c r="F108" s="92">
        <v>0.33889999999999998</v>
      </c>
      <c r="G108" s="88">
        <f t="shared" si="8"/>
        <v>4.6978999999999997</v>
      </c>
      <c r="H108" s="89">
        <v>1.32</v>
      </c>
      <c r="I108" s="90" t="s">
        <v>66</v>
      </c>
      <c r="J108" s="76">
        <f t="shared" ref="J108:J171" si="12">H108</f>
        <v>1.32</v>
      </c>
      <c r="K108" s="89">
        <v>1329</v>
      </c>
      <c r="L108" s="90" t="s">
        <v>64</v>
      </c>
      <c r="M108" s="74">
        <f t="shared" si="6"/>
        <v>0.13289999999999999</v>
      </c>
      <c r="N108" s="89">
        <v>1507</v>
      </c>
      <c r="O108" s="90" t="s">
        <v>64</v>
      </c>
      <c r="P108" s="74">
        <f t="shared" si="7"/>
        <v>0.1507</v>
      </c>
    </row>
    <row r="109" spans="2:16">
      <c r="B109" s="89">
        <v>550</v>
      </c>
      <c r="C109" s="90" t="s">
        <v>63</v>
      </c>
      <c r="D109" s="74">
        <f t="shared" si="10"/>
        <v>2.7500000000000004E-2</v>
      </c>
      <c r="E109" s="91">
        <v>4.6059999999999999</v>
      </c>
      <c r="F109" s="92">
        <v>0.31659999999999999</v>
      </c>
      <c r="G109" s="88">
        <f t="shared" si="8"/>
        <v>4.9226000000000001</v>
      </c>
      <c r="H109" s="89">
        <v>1.42</v>
      </c>
      <c r="I109" s="90" t="s">
        <v>66</v>
      </c>
      <c r="J109" s="76">
        <f t="shared" si="12"/>
        <v>1.42</v>
      </c>
      <c r="K109" s="89">
        <v>1374</v>
      </c>
      <c r="L109" s="90" t="s">
        <v>64</v>
      </c>
      <c r="M109" s="74">
        <f t="shared" si="6"/>
        <v>0.13740000000000002</v>
      </c>
      <c r="N109" s="89">
        <v>1577</v>
      </c>
      <c r="O109" s="90" t="s">
        <v>64</v>
      </c>
      <c r="P109" s="74">
        <f t="shared" si="7"/>
        <v>0.15770000000000001</v>
      </c>
    </row>
    <row r="110" spans="2:16">
      <c r="B110" s="89">
        <v>600</v>
      </c>
      <c r="C110" s="90" t="s">
        <v>63</v>
      </c>
      <c r="D110" s="74">
        <f t="shared" si="10"/>
        <v>0.03</v>
      </c>
      <c r="E110" s="91">
        <v>4.843</v>
      </c>
      <c r="F110" s="92">
        <v>0.29730000000000001</v>
      </c>
      <c r="G110" s="88">
        <f t="shared" si="8"/>
        <v>5.1402999999999999</v>
      </c>
      <c r="H110" s="89">
        <v>1.51</v>
      </c>
      <c r="I110" s="90" t="s">
        <v>66</v>
      </c>
      <c r="J110" s="76">
        <f t="shared" si="12"/>
        <v>1.51</v>
      </c>
      <c r="K110" s="89">
        <v>1413</v>
      </c>
      <c r="L110" s="90" t="s">
        <v>64</v>
      </c>
      <c r="M110" s="74">
        <f t="shared" si="6"/>
        <v>0.14130000000000001</v>
      </c>
      <c r="N110" s="89">
        <v>1642</v>
      </c>
      <c r="O110" s="90" t="s">
        <v>64</v>
      </c>
      <c r="P110" s="74">
        <f t="shared" si="7"/>
        <v>0.16419999999999998</v>
      </c>
    </row>
    <row r="111" spans="2:16">
      <c r="B111" s="89">
        <v>650</v>
      </c>
      <c r="C111" s="90" t="s">
        <v>63</v>
      </c>
      <c r="D111" s="74">
        <f t="shared" si="10"/>
        <v>3.2500000000000001E-2</v>
      </c>
      <c r="E111" s="91">
        <v>5.0720000000000001</v>
      </c>
      <c r="F111" s="92">
        <v>0.28050000000000003</v>
      </c>
      <c r="G111" s="88">
        <f t="shared" si="8"/>
        <v>5.3525</v>
      </c>
      <c r="H111" s="89">
        <v>1.61</v>
      </c>
      <c r="I111" s="90" t="s">
        <v>66</v>
      </c>
      <c r="J111" s="76">
        <f t="shared" si="12"/>
        <v>1.61</v>
      </c>
      <c r="K111" s="89">
        <v>1447</v>
      </c>
      <c r="L111" s="90" t="s">
        <v>64</v>
      </c>
      <c r="M111" s="74">
        <f t="shared" si="6"/>
        <v>0.1447</v>
      </c>
      <c r="N111" s="89">
        <v>1700</v>
      </c>
      <c r="O111" s="90" t="s">
        <v>64</v>
      </c>
      <c r="P111" s="74">
        <f t="shared" si="7"/>
        <v>0.16999999999999998</v>
      </c>
    </row>
    <row r="112" spans="2:16">
      <c r="B112" s="89">
        <v>700</v>
      </c>
      <c r="C112" s="90" t="s">
        <v>63</v>
      </c>
      <c r="D112" s="74">
        <f t="shared" si="10"/>
        <v>3.4999999999999996E-2</v>
      </c>
      <c r="E112" s="91">
        <v>5.2910000000000004</v>
      </c>
      <c r="F112" s="92">
        <v>0.26569999999999999</v>
      </c>
      <c r="G112" s="88">
        <f t="shared" si="8"/>
        <v>5.5567000000000002</v>
      </c>
      <c r="H112" s="89">
        <v>1.69</v>
      </c>
      <c r="I112" s="90" t="s">
        <v>66</v>
      </c>
      <c r="J112" s="76">
        <f t="shared" si="12"/>
        <v>1.69</v>
      </c>
      <c r="K112" s="89">
        <v>1479</v>
      </c>
      <c r="L112" s="90" t="s">
        <v>64</v>
      </c>
      <c r="M112" s="74">
        <f t="shared" si="6"/>
        <v>0.1479</v>
      </c>
      <c r="N112" s="89">
        <v>1754</v>
      </c>
      <c r="O112" s="90" t="s">
        <v>64</v>
      </c>
      <c r="P112" s="74">
        <f t="shared" si="7"/>
        <v>0.1754</v>
      </c>
    </row>
    <row r="113" spans="1:16">
      <c r="B113" s="89">
        <v>800</v>
      </c>
      <c r="C113" s="90" t="s">
        <v>63</v>
      </c>
      <c r="D113" s="74">
        <f t="shared" si="10"/>
        <v>0.04</v>
      </c>
      <c r="E113" s="91">
        <v>5.7050000000000001</v>
      </c>
      <c r="F113" s="92">
        <v>0.2407</v>
      </c>
      <c r="G113" s="88">
        <f t="shared" si="8"/>
        <v>5.9457000000000004</v>
      </c>
      <c r="H113" s="89">
        <v>1.86</v>
      </c>
      <c r="I113" s="90" t="s">
        <v>66</v>
      </c>
      <c r="J113" s="76">
        <f t="shared" si="12"/>
        <v>1.86</v>
      </c>
      <c r="K113" s="89">
        <v>1541</v>
      </c>
      <c r="L113" s="90" t="s">
        <v>64</v>
      </c>
      <c r="M113" s="74">
        <f t="shared" si="6"/>
        <v>0.15409999999999999</v>
      </c>
      <c r="N113" s="89">
        <v>1850</v>
      </c>
      <c r="O113" s="90" t="s">
        <v>64</v>
      </c>
      <c r="P113" s="74">
        <f t="shared" si="7"/>
        <v>0.185</v>
      </c>
    </row>
    <row r="114" spans="1:16">
      <c r="B114" s="89">
        <v>900</v>
      </c>
      <c r="C114" s="90" t="s">
        <v>63</v>
      </c>
      <c r="D114" s="74">
        <f t="shared" si="10"/>
        <v>4.4999999999999998E-2</v>
      </c>
      <c r="E114" s="91">
        <v>6.0890000000000004</v>
      </c>
      <c r="F114" s="92">
        <v>0.22040000000000001</v>
      </c>
      <c r="G114" s="88">
        <f t="shared" si="8"/>
        <v>6.3094000000000001</v>
      </c>
      <c r="H114" s="89">
        <v>2.02</v>
      </c>
      <c r="I114" s="90" t="s">
        <v>66</v>
      </c>
      <c r="J114" s="76">
        <f t="shared" si="12"/>
        <v>2.02</v>
      </c>
      <c r="K114" s="89">
        <v>1594</v>
      </c>
      <c r="L114" s="90" t="s">
        <v>64</v>
      </c>
      <c r="M114" s="74">
        <f t="shared" si="6"/>
        <v>0.15940000000000001</v>
      </c>
      <c r="N114" s="89">
        <v>1932</v>
      </c>
      <c r="O114" s="90" t="s">
        <v>64</v>
      </c>
      <c r="P114" s="74">
        <f t="shared" si="7"/>
        <v>0.19319999999999998</v>
      </c>
    </row>
    <row r="115" spans="1:16">
      <c r="B115" s="89">
        <v>1</v>
      </c>
      <c r="C115" s="93" t="s">
        <v>65</v>
      </c>
      <c r="D115" s="74">
        <f t="shared" ref="D115:D178" si="13">B115/$C$5</f>
        <v>0.05</v>
      </c>
      <c r="E115" s="91">
        <v>6.4489999999999998</v>
      </c>
      <c r="F115" s="92">
        <v>0.2036</v>
      </c>
      <c r="G115" s="88">
        <f t="shared" si="8"/>
        <v>6.6525999999999996</v>
      </c>
      <c r="H115" s="89">
        <v>2.17</v>
      </c>
      <c r="I115" s="90" t="s">
        <v>66</v>
      </c>
      <c r="J115" s="76">
        <f t="shared" si="12"/>
        <v>2.17</v>
      </c>
      <c r="K115" s="89">
        <v>1639</v>
      </c>
      <c r="L115" s="90" t="s">
        <v>64</v>
      </c>
      <c r="M115" s="74">
        <f t="shared" si="6"/>
        <v>0.16389999999999999</v>
      </c>
      <c r="N115" s="89">
        <v>2005</v>
      </c>
      <c r="O115" s="90" t="s">
        <v>64</v>
      </c>
      <c r="P115" s="74">
        <f t="shared" si="7"/>
        <v>0.20049999999999998</v>
      </c>
    </row>
    <row r="116" spans="1:16">
      <c r="B116" s="89">
        <v>1.1000000000000001</v>
      </c>
      <c r="C116" s="90" t="s">
        <v>65</v>
      </c>
      <c r="D116" s="74">
        <f t="shared" si="13"/>
        <v>5.5000000000000007E-2</v>
      </c>
      <c r="E116" s="91">
        <v>6.7869999999999999</v>
      </c>
      <c r="F116" s="92">
        <v>0.18940000000000001</v>
      </c>
      <c r="G116" s="88">
        <f t="shared" si="8"/>
        <v>6.9763999999999999</v>
      </c>
      <c r="H116" s="89">
        <v>2.31</v>
      </c>
      <c r="I116" s="90" t="s">
        <v>66</v>
      </c>
      <c r="J116" s="76">
        <f t="shared" si="12"/>
        <v>2.31</v>
      </c>
      <c r="K116" s="89">
        <v>1678</v>
      </c>
      <c r="L116" s="90" t="s">
        <v>64</v>
      </c>
      <c r="M116" s="74">
        <f t="shared" si="6"/>
        <v>0.1678</v>
      </c>
      <c r="N116" s="89">
        <v>2070</v>
      </c>
      <c r="O116" s="90" t="s">
        <v>64</v>
      </c>
      <c r="P116" s="74">
        <f t="shared" si="7"/>
        <v>0.20699999999999999</v>
      </c>
    </row>
    <row r="117" spans="1:16">
      <c r="B117" s="89">
        <v>1.2</v>
      </c>
      <c r="C117" s="90" t="s">
        <v>65</v>
      </c>
      <c r="D117" s="74">
        <f t="shared" si="13"/>
        <v>0.06</v>
      </c>
      <c r="E117" s="91">
        <v>7.109</v>
      </c>
      <c r="F117" s="92">
        <v>0.1772</v>
      </c>
      <c r="G117" s="88">
        <f t="shared" si="8"/>
        <v>7.2862</v>
      </c>
      <c r="H117" s="89">
        <v>2.4500000000000002</v>
      </c>
      <c r="I117" s="90" t="s">
        <v>66</v>
      </c>
      <c r="J117" s="76">
        <f t="shared" si="12"/>
        <v>2.4500000000000002</v>
      </c>
      <c r="K117" s="89">
        <v>1712</v>
      </c>
      <c r="L117" s="90" t="s">
        <v>64</v>
      </c>
      <c r="M117" s="74">
        <f t="shared" si="6"/>
        <v>0.17119999999999999</v>
      </c>
      <c r="N117" s="89">
        <v>2128</v>
      </c>
      <c r="O117" s="90" t="s">
        <v>64</v>
      </c>
      <c r="P117" s="74">
        <f t="shared" si="7"/>
        <v>0.21280000000000002</v>
      </c>
    </row>
    <row r="118" spans="1:16">
      <c r="B118" s="89">
        <v>1.3</v>
      </c>
      <c r="C118" s="90" t="s">
        <v>65</v>
      </c>
      <c r="D118" s="74">
        <f t="shared" si="13"/>
        <v>6.5000000000000002E-2</v>
      </c>
      <c r="E118" s="91">
        <v>7.415</v>
      </c>
      <c r="F118" s="92">
        <v>0.1666</v>
      </c>
      <c r="G118" s="88">
        <f t="shared" si="8"/>
        <v>7.5815999999999999</v>
      </c>
      <c r="H118" s="89">
        <v>2.58</v>
      </c>
      <c r="I118" s="90" t="s">
        <v>66</v>
      </c>
      <c r="J118" s="76">
        <f t="shared" si="12"/>
        <v>2.58</v>
      </c>
      <c r="K118" s="89">
        <v>1743</v>
      </c>
      <c r="L118" s="90" t="s">
        <v>64</v>
      </c>
      <c r="M118" s="74">
        <f t="shared" si="6"/>
        <v>0.17430000000000001</v>
      </c>
      <c r="N118" s="89">
        <v>2180</v>
      </c>
      <c r="O118" s="90" t="s">
        <v>64</v>
      </c>
      <c r="P118" s="74">
        <f t="shared" si="7"/>
        <v>0.21800000000000003</v>
      </c>
    </row>
    <row r="119" spans="1:16">
      <c r="B119" s="89">
        <v>1.4</v>
      </c>
      <c r="C119" s="90" t="s">
        <v>65</v>
      </c>
      <c r="D119" s="74">
        <f t="shared" si="13"/>
        <v>6.9999999999999993E-2</v>
      </c>
      <c r="E119" s="91">
        <v>7.7089999999999996</v>
      </c>
      <c r="F119" s="92">
        <v>0.15740000000000001</v>
      </c>
      <c r="G119" s="88">
        <f t="shared" si="8"/>
        <v>7.8663999999999996</v>
      </c>
      <c r="H119" s="89">
        <v>2.7</v>
      </c>
      <c r="I119" s="90" t="s">
        <v>66</v>
      </c>
      <c r="J119" s="76">
        <f t="shared" si="12"/>
        <v>2.7</v>
      </c>
      <c r="K119" s="89">
        <v>1770</v>
      </c>
      <c r="L119" s="90" t="s">
        <v>64</v>
      </c>
      <c r="M119" s="74">
        <f t="shared" si="6"/>
        <v>0.17699999999999999</v>
      </c>
      <c r="N119" s="89">
        <v>2228</v>
      </c>
      <c r="O119" s="90" t="s">
        <v>64</v>
      </c>
      <c r="P119" s="74">
        <f t="shared" si="7"/>
        <v>0.22280000000000003</v>
      </c>
    </row>
    <row r="120" spans="1:16">
      <c r="B120" s="89">
        <v>1.5</v>
      </c>
      <c r="C120" s="90" t="s">
        <v>65</v>
      </c>
      <c r="D120" s="74">
        <f t="shared" si="13"/>
        <v>7.4999999999999997E-2</v>
      </c>
      <c r="E120" s="91">
        <v>7.9909999999999997</v>
      </c>
      <c r="F120" s="92">
        <v>0.1492</v>
      </c>
      <c r="G120" s="88">
        <f t="shared" si="8"/>
        <v>8.1402000000000001</v>
      </c>
      <c r="H120" s="89">
        <v>2.82</v>
      </c>
      <c r="I120" s="90" t="s">
        <v>66</v>
      </c>
      <c r="J120" s="76">
        <f t="shared" si="12"/>
        <v>2.82</v>
      </c>
      <c r="K120" s="89">
        <v>1795</v>
      </c>
      <c r="L120" s="90" t="s">
        <v>64</v>
      </c>
      <c r="M120" s="74">
        <f t="shared" si="6"/>
        <v>0.17949999999999999</v>
      </c>
      <c r="N120" s="89">
        <v>2272</v>
      </c>
      <c r="O120" s="90" t="s">
        <v>64</v>
      </c>
      <c r="P120" s="74">
        <f t="shared" si="7"/>
        <v>0.22719999999999999</v>
      </c>
    </row>
    <row r="121" spans="1:16">
      <c r="B121" s="89">
        <v>1.6</v>
      </c>
      <c r="C121" s="90" t="s">
        <v>65</v>
      </c>
      <c r="D121" s="74">
        <f t="shared" si="13"/>
        <v>0.08</v>
      </c>
      <c r="E121" s="91">
        <v>8.2639999999999993</v>
      </c>
      <c r="F121" s="92">
        <v>0.1419</v>
      </c>
      <c r="G121" s="88">
        <f t="shared" si="8"/>
        <v>8.405899999999999</v>
      </c>
      <c r="H121" s="89">
        <v>2.94</v>
      </c>
      <c r="I121" s="90" t="s">
        <v>66</v>
      </c>
      <c r="J121" s="76">
        <f t="shared" si="12"/>
        <v>2.94</v>
      </c>
      <c r="K121" s="89">
        <v>1818</v>
      </c>
      <c r="L121" s="90" t="s">
        <v>64</v>
      </c>
      <c r="M121" s="74">
        <f t="shared" si="6"/>
        <v>0.18180000000000002</v>
      </c>
      <c r="N121" s="89">
        <v>2312</v>
      </c>
      <c r="O121" s="90" t="s">
        <v>64</v>
      </c>
      <c r="P121" s="74">
        <f t="shared" si="7"/>
        <v>0.23119999999999999</v>
      </c>
    </row>
    <row r="122" spans="1:16">
      <c r="B122" s="89">
        <v>1.7</v>
      </c>
      <c r="C122" s="90" t="s">
        <v>65</v>
      </c>
      <c r="D122" s="74">
        <f t="shared" si="13"/>
        <v>8.4999999999999992E-2</v>
      </c>
      <c r="E122" s="91">
        <v>8.5280000000000005</v>
      </c>
      <c r="F122" s="92">
        <v>0.1353</v>
      </c>
      <c r="G122" s="88">
        <f t="shared" si="8"/>
        <v>8.6633000000000013</v>
      </c>
      <c r="H122" s="89">
        <v>3.05</v>
      </c>
      <c r="I122" s="90" t="s">
        <v>66</v>
      </c>
      <c r="J122" s="76">
        <f t="shared" si="12"/>
        <v>3.05</v>
      </c>
      <c r="K122" s="89">
        <v>1839</v>
      </c>
      <c r="L122" s="90" t="s">
        <v>64</v>
      </c>
      <c r="M122" s="74">
        <f t="shared" si="6"/>
        <v>0.18390000000000001</v>
      </c>
      <c r="N122" s="89">
        <v>2349</v>
      </c>
      <c r="O122" s="90" t="s">
        <v>64</v>
      </c>
      <c r="P122" s="74">
        <f t="shared" si="7"/>
        <v>0.23490000000000003</v>
      </c>
    </row>
    <row r="123" spans="1:16">
      <c r="B123" s="89">
        <v>1.8</v>
      </c>
      <c r="C123" s="90" t="s">
        <v>65</v>
      </c>
      <c r="D123" s="74">
        <f t="shared" si="13"/>
        <v>0.09</v>
      </c>
      <c r="E123" s="91">
        <v>8.7829999999999995</v>
      </c>
      <c r="F123" s="92">
        <v>0.1293</v>
      </c>
      <c r="G123" s="88">
        <f t="shared" si="8"/>
        <v>8.9123000000000001</v>
      </c>
      <c r="H123" s="89">
        <v>3.17</v>
      </c>
      <c r="I123" s="90" t="s">
        <v>66</v>
      </c>
      <c r="J123" s="76">
        <f t="shared" si="12"/>
        <v>3.17</v>
      </c>
      <c r="K123" s="89">
        <v>1858</v>
      </c>
      <c r="L123" s="90" t="s">
        <v>64</v>
      </c>
      <c r="M123" s="74">
        <f t="shared" si="6"/>
        <v>0.18580000000000002</v>
      </c>
      <c r="N123" s="89">
        <v>2384</v>
      </c>
      <c r="O123" s="90" t="s">
        <v>64</v>
      </c>
      <c r="P123" s="74">
        <f t="shared" si="7"/>
        <v>0.2384</v>
      </c>
    </row>
    <row r="124" spans="1:16">
      <c r="B124" s="89">
        <v>2</v>
      </c>
      <c r="C124" s="90" t="s">
        <v>65</v>
      </c>
      <c r="D124" s="74">
        <f t="shared" si="13"/>
        <v>0.1</v>
      </c>
      <c r="E124" s="91">
        <v>9.2720000000000002</v>
      </c>
      <c r="F124" s="92">
        <v>0.11899999999999999</v>
      </c>
      <c r="G124" s="88">
        <f t="shared" si="8"/>
        <v>9.391</v>
      </c>
      <c r="H124" s="89">
        <v>3.38</v>
      </c>
      <c r="I124" s="90" t="s">
        <v>66</v>
      </c>
      <c r="J124" s="76">
        <f t="shared" si="12"/>
        <v>3.38</v>
      </c>
      <c r="K124" s="89">
        <v>1904</v>
      </c>
      <c r="L124" s="90" t="s">
        <v>64</v>
      </c>
      <c r="M124" s="74">
        <f t="shared" si="6"/>
        <v>0.19039999999999999</v>
      </c>
      <c r="N124" s="89">
        <v>2446</v>
      </c>
      <c r="O124" s="90" t="s">
        <v>64</v>
      </c>
      <c r="P124" s="74">
        <f t="shared" si="7"/>
        <v>0.24460000000000001</v>
      </c>
    </row>
    <row r="125" spans="1:16">
      <c r="B125" s="77">
        <v>2.25</v>
      </c>
      <c r="C125" s="79" t="s">
        <v>65</v>
      </c>
      <c r="D125" s="74">
        <f t="shared" si="13"/>
        <v>0.1125</v>
      </c>
      <c r="E125" s="91">
        <v>9.8450000000000006</v>
      </c>
      <c r="F125" s="92">
        <v>0.1084</v>
      </c>
      <c r="G125" s="88">
        <f t="shared" si="8"/>
        <v>9.9534000000000002</v>
      </c>
      <c r="H125" s="89">
        <v>3.63</v>
      </c>
      <c r="I125" s="90" t="s">
        <v>66</v>
      </c>
      <c r="J125" s="76">
        <f t="shared" si="12"/>
        <v>3.63</v>
      </c>
      <c r="K125" s="89">
        <v>1960</v>
      </c>
      <c r="L125" s="90" t="s">
        <v>64</v>
      </c>
      <c r="M125" s="74">
        <f t="shared" si="6"/>
        <v>0.19600000000000001</v>
      </c>
      <c r="N125" s="89">
        <v>2514</v>
      </c>
      <c r="O125" s="90" t="s">
        <v>64</v>
      </c>
      <c r="P125" s="74">
        <f t="shared" si="7"/>
        <v>0.25139999999999996</v>
      </c>
    </row>
    <row r="126" spans="1:16">
      <c r="B126" s="77">
        <v>2.5</v>
      </c>
      <c r="C126" s="79" t="s">
        <v>65</v>
      </c>
      <c r="D126" s="74">
        <f t="shared" si="13"/>
        <v>0.125</v>
      </c>
      <c r="E126" s="91">
        <v>10.38</v>
      </c>
      <c r="F126" s="92">
        <v>9.9680000000000005E-2</v>
      </c>
      <c r="G126" s="88">
        <f t="shared" si="8"/>
        <v>10.47968</v>
      </c>
      <c r="H126" s="77">
        <v>3.87</v>
      </c>
      <c r="I126" s="79" t="s">
        <v>66</v>
      </c>
      <c r="J126" s="76">
        <f t="shared" si="12"/>
        <v>3.87</v>
      </c>
      <c r="K126" s="77">
        <v>2008</v>
      </c>
      <c r="L126" s="79" t="s">
        <v>64</v>
      </c>
      <c r="M126" s="74">
        <f t="shared" si="6"/>
        <v>0.20080000000000001</v>
      </c>
      <c r="N126" s="77">
        <v>2573</v>
      </c>
      <c r="O126" s="79" t="s">
        <v>64</v>
      </c>
      <c r="P126" s="74">
        <f t="shared" si="7"/>
        <v>0.25729999999999997</v>
      </c>
    </row>
    <row r="127" spans="1:16">
      <c r="B127" s="77">
        <v>2.75</v>
      </c>
      <c r="C127" s="79" t="s">
        <v>65</v>
      </c>
      <c r="D127" s="74">
        <f t="shared" si="13"/>
        <v>0.13750000000000001</v>
      </c>
      <c r="E127" s="91">
        <v>10.88</v>
      </c>
      <c r="F127" s="92">
        <v>9.2340000000000005E-2</v>
      </c>
      <c r="G127" s="88">
        <f t="shared" si="8"/>
        <v>10.972340000000001</v>
      </c>
      <c r="H127" s="77">
        <v>4.09</v>
      </c>
      <c r="I127" s="79" t="s">
        <v>66</v>
      </c>
      <c r="J127" s="76">
        <f t="shared" si="12"/>
        <v>4.09</v>
      </c>
      <c r="K127" s="77">
        <v>2049</v>
      </c>
      <c r="L127" s="79" t="s">
        <v>64</v>
      </c>
      <c r="M127" s="74">
        <f t="shared" si="6"/>
        <v>0.2049</v>
      </c>
      <c r="N127" s="77">
        <v>2626</v>
      </c>
      <c r="O127" s="79" t="s">
        <v>64</v>
      </c>
      <c r="P127" s="74">
        <f t="shared" si="7"/>
        <v>0.2626</v>
      </c>
    </row>
    <row r="128" spans="1:16">
      <c r="A128" s="94"/>
      <c r="B128" s="89">
        <v>3</v>
      </c>
      <c r="C128" s="90" t="s">
        <v>65</v>
      </c>
      <c r="D128" s="74">
        <f t="shared" si="13"/>
        <v>0.15</v>
      </c>
      <c r="E128" s="91">
        <v>11.34</v>
      </c>
      <c r="F128" s="92">
        <v>8.609E-2</v>
      </c>
      <c r="G128" s="88">
        <f t="shared" si="8"/>
        <v>11.42609</v>
      </c>
      <c r="H128" s="89">
        <v>4.3099999999999996</v>
      </c>
      <c r="I128" s="90" t="s">
        <v>66</v>
      </c>
      <c r="J128" s="76">
        <f t="shared" si="12"/>
        <v>4.3099999999999996</v>
      </c>
      <c r="K128" s="77">
        <v>2087</v>
      </c>
      <c r="L128" s="79" t="s">
        <v>64</v>
      </c>
      <c r="M128" s="74">
        <f t="shared" si="6"/>
        <v>0.20870000000000002</v>
      </c>
      <c r="N128" s="77">
        <v>2672</v>
      </c>
      <c r="O128" s="79" t="s">
        <v>64</v>
      </c>
      <c r="P128" s="74">
        <f t="shared" si="7"/>
        <v>0.26719999999999999</v>
      </c>
    </row>
    <row r="129" spans="1:16">
      <c r="A129" s="94"/>
      <c r="B129" s="89">
        <v>3.25</v>
      </c>
      <c r="C129" s="90" t="s">
        <v>65</v>
      </c>
      <c r="D129" s="74">
        <f t="shared" si="13"/>
        <v>0.16250000000000001</v>
      </c>
      <c r="E129" s="91">
        <v>11.77</v>
      </c>
      <c r="F129" s="92">
        <v>8.0699999999999994E-2</v>
      </c>
      <c r="G129" s="88">
        <f t="shared" si="8"/>
        <v>11.8507</v>
      </c>
      <c r="H129" s="89">
        <v>4.5199999999999996</v>
      </c>
      <c r="I129" s="90" t="s">
        <v>66</v>
      </c>
      <c r="J129" s="76">
        <f t="shared" si="12"/>
        <v>4.5199999999999996</v>
      </c>
      <c r="K129" s="77">
        <v>2120</v>
      </c>
      <c r="L129" s="79" t="s">
        <v>64</v>
      </c>
      <c r="M129" s="74">
        <f t="shared" si="6"/>
        <v>0.21200000000000002</v>
      </c>
      <c r="N129" s="77">
        <v>2714</v>
      </c>
      <c r="O129" s="79" t="s">
        <v>64</v>
      </c>
      <c r="P129" s="74">
        <f t="shared" si="7"/>
        <v>0.27139999999999997</v>
      </c>
    </row>
    <row r="130" spans="1:16">
      <c r="A130" s="94"/>
      <c r="B130" s="89">
        <v>3.5</v>
      </c>
      <c r="C130" s="90" t="s">
        <v>65</v>
      </c>
      <c r="D130" s="74">
        <f t="shared" si="13"/>
        <v>0.17499999999999999</v>
      </c>
      <c r="E130" s="91">
        <v>12.16</v>
      </c>
      <c r="F130" s="92">
        <v>7.5990000000000002E-2</v>
      </c>
      <c r="G130" s="88">
        <f t="shared" si="8"/>
        <v>12.235990000000001</v>
      </c>
      <c r="H130" s="89">
        <v>4.72</v>
      </c>
      <c r="I130" s="90" t="s">
        <v>66</v>
      </c>
      <c r="J130" s="76">
        <f t="shared" si="12"/>
        <v>4.72</v>
      </c>
      <c r="K130" s="77">
        <v>2151</v>
      </c>
      <c r="L130" s="79" t="s">
        <v>64</v>
      </c>
      <c r="M130" s="74">
        <f t="shared" si="6"/>
        <v>0.21509999999999999</v>
      </c>
      <c r="N130" s="77">
        <v>2752</v>
      </c>
      <c r="O130" s="79" t="s">
        <v>64</v>
      </c>
      <c r="P130" s="74">
        <f t="shared" si="7"/>
        <v>0.2752</v>
      </c>
    </row>
    <row r="131" spans="1:16">
      <c r="A131" s="94"/>
      <c r="B131" s="89">
        <v>3.75</v>
      </c>
      <c r="C131" s="90" t="s">
        <v>65</v>
      </c>
      <c r="D131" s="74">
        <f t="shared" si="13"/>
        <v>0.1875</v>
      </c>
      <c r="E131" s="91">
        <v>12.53</v>
      </c>
      <c r="F131" s="92">
        <v>7.1840000000000001E-2</v>
      </c>
      <c r="G131" s="88">
        <f t="shared" si="8"/>
        <v>12.601839999999999</v>
      </c>
      <c r="H131" s="89">
        <v>4.92</v>
      </c>
      <c r="I131" s="90" t="s">
        <v>66</v>
      </c>
      <c r="J131" s="76">
        <f t="shared" si="12"/>
        <v>4.92</v>
      </c>
      <c r="K131" s="77">
        <v>2179</v>
      </c>
      <c r="L131" s="79" t="s">
        <v>64</v>
      </c>
      <c r="M131" s="74">
        <f t="shared" si="6"/>
        <v>0.21789999999999998</v>
      </c>
      <c r="N131" s="77">
        <v>2787</v>
      </c>
      <c r="O131" s="79" t="s">
        <v>64</v>
      </c>
      <c r="P131" s="74">
        <f t="shared" si="7"/>
        <v>0.2787</v>
      </c>
    </row>
    <row r="132" spans="1:16">
      <c r="A132" s="94"/>
      <c r="B132" s="89">
        <v>4</v>
      </c>
      <c r="C132" s="90" t="s">
        <v>65</v>
      </c>
      <c r="D132" s="74">
        <f t="shared" si="13"/>
        <v>0.2</v>
      </c>
      <c r="E132" s="91">
        <v>12.87</v>
      </c>
      <c r="F132" s="92">
        <v>6.8159999999999998E-2</v>
      </c>
      <c r="G132" s="88">
        <f t="shared" si="8"/>
        <v>12.93816</v>
      </c>
      <c r="H132" s="89">
        <v>5.1100000000000003</v>
      </c>
      <c r="I132" s="90" t="s">
        <v>66</v>
      </c>
      <c r="J132" s="76">
        <f t="shared" si="12"/>
        <v>5.1100000000000003</v>
      </c>
      <c r="K132" s="77">
        <v>2205</v>
      </c>
      <c r="L132" s="79" t="s">
        <v>64</v>
      </c>
      <c r="M132" s="74">
        <f t="shared" si="6"/>
        <v>0.2205</v>
      </c>
      <c r="N132" s="77">
        <v>2819</v>
      </c>
      <c r="O132" s="79" t="s">
        <v>64</v>
      </c>
      <c r="P132" s="74">
        <f t="shared" si="7"/>
        <v>0.28189999999999998</v>
      </c>
    </row>
    <row r="133" spans="1:16">
      <c r="A133" s="94"/>
      <c r="B133" s="89">
        <v>4.5</v>
      </c>
      <c r="C133" s="90" t="s">
        <v>65</v>
      </c>
      <c r="D133" s="74">
        <f t="shared" si="13"/>
        <v>0.22500000000000001</v>
      </c>
      <c r="E133" s="91">
        <v>13.47</v>
      </c>
      <c r="F133" s="92">
        <v>6.1890000000000001E-2</v>
      </c>
      <c r="G133" s="88">
        <f t="shared" si="8"/>
        <v>13.531890000000001</v>
      </c>
      <c r="H133" s="89">
        <v>5.48</v>
      </c>
      <c r="I133" s="90" t="s">
        <v>66</v>
      </c>
      <c r="J133" s="76">
        <f t="shared" si="12"/>
        <v>5.48</v>
      </c>
      <c r="K133" s="77">
        <v>2281</v>
      </c>
      <c r="L133" s="79" t="s">
        <v>64</v>
      </c>
      <c r="M133" s="74">
        <f t="shared" si="6"/>
        <v>0.22810000000000002</v>
      </c>
      <c r="N133" s="77">
        <v>2877</v>
      </c>
      <c r="O133" s="79" t="s">
        <v>64</v>
      </c>
      <c r="P133" s="74">
        <f t="shared" si="7"/>
        <v>0.28769999999999996</v>
      </c>
    </row>
    <row r="134" spans="1:16">
      <c r="A134" s="94"/>
      <c r="B134" s="89">
        <v>5</v>
      </c>
      <c r="C134" s="90" t="s">
        <v>65</v>
      </c>
      <c r="D134" s="74">
        <f t="shared" si="13"/>
        <v>0.25</v>
      </c>
      <c r="E134" s="91">
        <v>13.98</v>
      </c>
      <c r="F134" s="92">
        <v>5.6750000000000002E-2</v>
      </c>
      <c r="G134" s="88">
        <f t="shared" si="8"/>
        <v>14.03675</v>
      </c>
      <c r="H134" s="89">
        <v>5.83</v>
      </c>
      <c r="I134" s="90" t="s">
        <v>66</v>
      </c>
      <c r="J134" s="76">
        <f t="shared" si="12"/>
        <v>5.83</v>
      </c>
      <c r="K134" s="77">
        <v>2349</v>
      </c>
      <c r="L134" s="79" t="s">
        <v>64</v>
      </c>
      <c r="M134" s="74">
        <f t="shared" si="6"/>
        <v>0.23490000000000003</v>
      </c>
      <c r="N134" s="77">
        <v>2928</v>
      </c>
      <c r="O134" s="79" t="s">
        <v>64</v>
      </c>
      <c r="P134" s="74">
        <f t="shared" si="7"/>
        <v>0.2928</v>
      </c>
    </row>
    <row r="135" spans="1:16">
      <c r="A135" s="94"/>
      <c r="B135" s="89">
        <v>5.5</v>
      </c>
      <c r="C135" s="90" t="s">
        <v>65</v>
      </c>
      <c r="D135" s="74">
        <f t="shared" si="13"/>
        <v>0.27500000000000002</v>
      </c>
      <c r="E135" s="91">
        <v>14.41</v>
      </c>
      <c r="F135" s="92">
        <v>5.2449999999999997E-2</v>
      </c>
      <c r="G135" s="88">
        <f t="shared" si="8"/>
        <v>14.46245</v>
      </c>
      <c r="H135" s="89">
        <v>6.18</v>
      </c>
      <c r="I135" s="90" t="s">
        <v>66</v>
      </c>
      <c r="J135" s="76">
        <f t="shared" si="12"/>
        <v>6.18</v>
      </c>
      <c r="K135" s="77">
        <v>2410</v>
      </c>
      <c r="L135" s="79" t="s">
        <v>64</v>
      </c>
      <c r="M135" s="74">
        <f t="shared" si="6"/>
        <v>0.24100000000000002</v>
      </c>
      <c r="N135" s="77">
        <v>2973</v>
      </c>
      <c r="O135" s="79" t="s">
        <v>64</v>
      </c>
      <c r="P135" s="74">
        <f t="shared" si="7"/>
        <v>0.29730000000000001</v>
      </c>
    </row>
    <row r="136" spans="1:16">
      <c r="A136" s="94"/>
      <c r="B136" s="89">
        <v>6</v>
      </c>
      <c r="C136" s="90" t="s">
        <v>65</v>
      </c>
      <c r="D136" s="74">
        <f t="shared" si="13"/>
        <v>0.3</v>
      </c>
      <c r="E136" s="91">
        <v>14.78</v>
      </c>
      <c r="F136" s="92">
        <v>4.8800000000000003E-2</v>
      </c>
      <c r="G136" s="88">
        <f t="shared" si="8"/>
        <v>14.828799999999999</v>
      </c>
      <c r="H136" s="89">
        <v>6.51</v>
      </c>
      <c r="I136" s="90" t="s">
        <v>66</v>
      </c>
      <c r="J136" s="76">
        <f t="shared" si="12"/>
        <v>6.51</v>
      </c>
      <c r="K136" s="77">
        <v>2466</v>
      </c>
      <c r="L136" s="79" t="s">
        <v>64</v>
      </c>
      <c r="M136" s="74">
        <f t="shared" si="6"/>
        <v>0.24660000000000001</v>
      </c>
      <c r="N136" s="77">
        <v>3014</v>
      </c>
      <c r="O136" s="79" t="s">
        <v>64</v>
      </c>
      <c r="P136" s="74">
        <f t="shared" si="7"/>
        <v>0.3014</v>
      </c>
    </row>
    <row r="137" spans="1:16">
      <c r="A137" s="94"/>
      <c r="B137" s="89">
        <v>6.5</v>
      </c>
      <c r="C137" s="90" t="s">
        <v>65</v>
      </c>
      <c r="D137" s="74">
        <f t="shared" si="13"/>
        <v>0.32500000000000001</v>
      </c>
      <c r="E137" s="91">
        <v>15.09</v>
      </c>
      <c r="F137" s="92">
        <v>4.5659999999999999E-2</v>
      </c>
      <c r="G137" s="88">
        <f t="shared" si="8"/>
        <v>15.13566</v>
      </c>
      <c r="H137" s="89">
        <v>6.83</v>
      </c>
      <c r="I137" s="90" t="s">
        <v>66</v>
      </c>
      <c r="J137" s="76">
        <f t="shared" si="12"/>
        <v>6.83</v>
      </c>
      <c r="K137" s="77">
        <v>2518</v>
      </c>
      <c r="L137" s="79" t="s">
        <v>64</v>
      </c>
      <c r="M137" s="74">
        <f t="shared" si="6"/>
        <v>0.25179999999999997</v>
      </c>
      <c r="N137" s="77">
        <v>3052</v>
      </c>
      <c r="O137" s="79" t="s">
        <v>64</v>
      </c>
      <c r="P137" s="74">
        <f t="shared" si="7"/>
        <v>0.30520000000000003</v>
      </c>
    </row>
    <row r="138" spans="1:16">
      <c r="A138" s="94"/>
      <c r="B138" s="89">
        <v>7</v>
      </c>
      <c r="C138" s="90" t="s">
        <v>65</v>
      </c>
      <c r="D138" s="74">
        <f t="shared" si="13"/>
        <v>0.35</v>
      </c>
      <c r="E138" s="91">
        <v>15.36</v>
      </c>
      <c r="F138" s="92">
        <v>4.2930000000000003E-2</v>
      </c>
      <c r="G138" s="88">
        <f t="shared" si="8"/>
        <v>15.40293</v>
      </c>
      <c r="H138" s="89">
        <v>7.15</v>
      </c>
      <c r="I138" s="90" t="s">
        <v>66</v>
      </c>
      <c r="J138" s="76">
        <f t="shared" si="12"/>
        <v>7.15</v>
      </c>
      <c r="K138" s="77">
        <v>2567</v>
      </c>
      <c r="L138" s="79" t="s">
        <v>64</v>
      </c>
      <c r="M138" s="74">
        <f t="shared" si="6"/>
        <v>0.25670000000000004</v>
      </c>
      <c r="N138" s="77">
        <v>3087</v>
      </c>
      <c r="O138" s="79" t="s">
        <v>64</v>
      </c>
      <c r="P138" s="74">
        <f t="shared" si="7"/>
        <v>0.30870000000000003</v>
      </c>
    </row>
    <row r="139" spans="1:16">
      <c r="A139" s="94"/>
      <c r="B139" s="89">
        <v>8</v>
      </c>
      <c r="C139" s="90" t="s">
        <v>65</v>
      </c>
      <c r="D139" s="74">
        <f t="shared" si="13"/>
        <v>0.4</v>
      </c>
      <c r="E139" s="91">
        <v>15.77</v>
      </c>
      <c r="F139" s="92">
        <v>3.8390000000000001E-2</v>
      </c>
      <c r="G139" s="88">
        <f t="shared" si="8"/>
        <v>15.808389999999999</v>
      </c>
      <c r="H139" s="89">
        <v>7.78</v>
      </c>
      <c r="I139" s="90" t="s">
        <v>66</v>
      </c>
      <c r="J139" s="76">
        <f t="shared" si="12"/>
        <v>7.78</v>
      </c>
      <c r="K139" s="77">
        <v>2730</v>
      </c>
      <c r="L139" s="79" t="s">
        <v>64</v>
      </c>
      <c r="M139" s="74">
        <f t="shared" si="6"/>
        <v>0.27300000000000002</v>
      </c>
      <c r="N139" s="77">
        <v>3151</v>
      </c>
      <c r="O139" s="79" t="s">
        <v>64</v>
      </c>
      <c r="P139" s="74">
        <f t="shared" si="7"/>
        <v>0.31509999999999999</v>
      </c>
    </row>
    <row r="140" spans="1:16">
      <c r="A140" s="94"/>
      <c r="B140" s="89">
        <v>9</v>
      </c>
      <c r="C140" s="95" t="s">
        <v>65</v>
      </c>
      <c r="D140" s="74">
        <f t="shared" si="13"/>
        <v>0.45</v>
      </c>
      <c r="E140" s="91">
        <v>16.05</v>
      </c>
      <c r="F140" s="92">
        <v>3.4779999999999998E-2</v>
      </c>
      <c r="G140" s="88">
        <f t="shared" si="8"/>
        <v>16.084780000000002</v>
      </c>
      <c r="H140" s="89">
        <v>8.39</v>
      </c>
      <c r="I140" s="90" t="s">
        <v>66</v>
      </c>
      <c r="J140" s="76">
        <f t="shared" si="12"/>
        <v>8.39</v>
      </c>
      <c r="K140" s="77">
        <v>2876</v>
      </c>
      <c r="L140" s="79" t="s">
        <v>64</v>
      </c>
      <c r="M140" s="74">
        <f t="shared" si="6"/>
        <v>0.28759999999999997</v>
      </c>
      <c r="N140" s="77">
        <v>3207</v>
      </c>
      <c r="O140" s="79" t="s">
        <v>64</v>
      </c>
      <c r="P140" s="74">
        <f t="shared" si="7"/>
        <v>0.32069999999999999</v>
      </c>
    </row>
    <row r="141" spans="1:16">
      <c r="B141" s="89">
        <v>10</v>
      </c>
      <c r="C141" s="79" t="s">
        <v>65</v>
      </c>
      <c r="D141" s="74">
        <f t="shared" si="13"/>
        <v>0.5</v>
      </c>
      <c r="E141" s="91">
        <v>16.22</v>
      </c>
      <c r="F141" s="92">
        <v>3.1820000000000001E-2</v>
      </c>
      <c r="G141" s="88">
        <f t="shared" si="8"/>
        <v>16.251819999999999</v>
      </c>
      <c r="H141" s="77">
        <v>9</v>
      </c>
      <c r="I141" s="79" t="s">
        <v>66</v>
      </c>
      <c r="J141" s="76">
        <f t="shared" si="12"/>
        <v>9</v>
      </c>
      <c r="K141" s="77">
        <v>3012</v>
      </c>
      <c r="L141" s="79" t="s">
        <v>64</v>
      </c>
      <c r="M141" s="74">
        <f t="shared" si="6"/>
        <v>0.30120000000000002</v>
      </c>
      <c r="N141" s="77">
        <v>3259</v>
      </c>
      <c r="O141" s="79" t="s">
        <v>64</v>
      </c>
      <c r="P141" s="74">
        <f t="shared" si="7"/>
        <v>0.32589999999999997</v>
      </c>
    </row>
    <row r="142" spans="1:16">
      <c r="B142" s="89">
        <v>11</v>
      </c>
      <c r="C142" s="79" t="s">
        <v>65</v>
      </c>
      <c r="D142" s="74">
        <f t="shared" si="13"/>
        <v>0.55000000000000004</v>
      </c>
      <c r="E142" s="91">
        <v>16.309999999999999</v>
      </c>
      <c r="F142" s="92">
        <v>2.9360000000000001E-2</v>
      </c>
      <c r="G142" s="88">
        <f t="shared" si="8"/>
        <v>16.339359999999999</v>
      </c>
      <c r="H142" s="77">
        <v>9.6</v>
      </c>
      <c r="I142" s="79" t="s">
        <v>66</v>
      </c>
      <c r="J142" s="76">
        <f t="shared" si="12"/>
        <v>9.6</v>
      </c>
      <c r="K142" s="77">
        <v>3138</v>
      </c>
      <c r="L142" s="79" t="s">
        <v>64</v>
      </c>
      <c r="M142" s="74">
        <f t="shared" si="6"/>
        <v>0.31379999999999997</v>
      </c>
      <c r="N142" s="77">
        <v>3307</v>
      </c>
      <c r="O142" s="79" t="s">
        <v>64</v>
      </c>
      <c r="P142" s="74">
        <f t="shared" si="7"/>
        <v>0.33069999999999999</v>
      </c>
    </row>
    <row r="143" spans="1:16">
      <c r="B143" s="89">
        <v>12</v>
      </c>
      <c r="C143" s="79" t="s">
        <v>65</v>
      </c>
      <c r="D143" s="74">
        <f t="shared" si="13"/>
        <v>0.6</v>
      </c>
      <c r="E143" s="91">
        <v>16.34</v>
      </c>
      <c r="F143" s="92">
        <v>2.7279999999999999E-2</v>
      </c>
      <c r="G143" s="88">
        <f t="shared" si="8"/>
        <v>16.367280000000001</v>
      </c>
      <c r="H143" s="77">
        <v>10.19</v>
      </c>
      <c r="I143" s="79" t="s">
        <v>66</v>
      </c>
      <c r="J143" s="76">
        <f t="shared" si="12"/>
        <v>10.19</v>
      </c>
      <c r="K143" s="77">
        <v>3259</v>
      </c>
      <c r="L143" s="79" t="s">
        <v>64</v>
      </c>
      <c r="M143" s="74">
        <f t="shared" si="6"/>
        <v>0.32589999999999997</v>
      </c>
      <c r="N143" s="77">
        <v>3352</v>
      </c>
      <c r="O143" s="79" t="s">
        <v>64</v>
      </c>
      <c r="P143" s="74">
        <f t="shared" si="7"/>
        <v>0.3352</v>
      </c>
    </row>
    <row r="144" spans="1:16">
      <c r="B144" s="89">
        <v>13</v>
      </c>
      <c r="C144" s="79" t="s">
        <v>65</v>
      </c>
      <c r="D144" s="74">
        <f t="shared" si="13"/>
        <v>0.65</v>
      </c>
      <c r="E144" s="91">
        <v>16.309999999999999</v>
      </c>
      <c r="F144" s="92">
        <v>2.5479999999999999E-2</v>
      </c>
      <c r="G144" s="88">
        <f t="shared" si="8"/>
        <v>16.33548</v>
      </c>
      <c r="H144" s="77">
        <v>10.79</v>
      </c>
      <c r="I144" s="79" t="s">
        <v>66</v>
      </c>
      <c r="J144" s="76">
        <f t="shared" si="12"/>
        <v>10.79</v>
      </c>
      <c r="K144" s="77">
        <v>3375</v>
      </c>
      <c r="L144" s="79" t="s">
        <v>64</v>
      </c>
      <c r="M144" s="74">
        <f t="shared" si="6"/>
        <v>0.33750000000000002</v>
      </c>
      <c r="N144" s="77">
        <v>3395</v>
      </c>
      <c r="O144" s="79" t="s">
        <v>64</v>
      </c>
      <c r="P144" s="74">
        <f t="shared" si="7"/>
        <v>0.33950000000000002</v>
      </c>
    </row>
    <row r="145" spans="2:16">
      <c r="B145" s="89">
        <v>14</v>
      </c>
      <c r="C145" s="79" t="s">
        <v>65</v>
      </c>
      <c r="D145" s="74">
        <f t="shared" si="13"/>
        <v>0.7</v>
      </c>
      <c r="E145" s="91">
        <v>16.239999999999998</v>
      </c>
      <c r="F145" s="92">
        <v>2.393E-2</v>
      </c>
      <c r="G145" s="88">
        <f t="shared" si="8"/>
        <v>16.263929999999998</v>
      </c>
      <c r="H145" s="77">
        <v>11.39</v>
      </c>
      <c r="I145" s="79" t="s">
        <v>66</v>
      </c>
      <c r="J145" s="76">
        <f t="shared" si="12"/>
        <v>11.39</v>
      </c>
      <c r="K145" s="77">
        <v>3488</v>
      </c>
      <c r="L145" s="79" t="s">
        <v>64</v>
      </c>
      <c r="M145" s="74">
        <f t="shared" si="6"/>
        <v>0.3488</v>
      </c>
      <c r="N145" s="77">
        <v>3436</v>
      </c>
      <c r="O145" s="79" t="s">
        <v>64</v>
      </c>
      <c r="P145" s="74">
        <f t="shared" si="7"/>
        <v>0.34360000000000002</v>
      </c>
    </row>
    <row r="146" spans="2:16">
      <c r="B146" s="89">
        <v>15</v>
      </c>
      <c r="C146" s="79" t="s">
        <v>65</v>
      </c>
      <c r="D146" s="74">
        <f t="shared" si="13"/>
        <v>0.75</v>
      </c>
      <c r="E146" s="91">
        <v>16.13</v>
      </c>
      <c r="F146" s="92">
        <v>2.256E-2</v>
      </c>
      <c r="G146" s="88">
        <f t="shared" si="8"/>
        <v>16.152559999999998</v>
      </c>
      <c r="H146" s="77">
        <v>11.99</v>
      </c>
      <c r="I146" s="79" t="s">
        <v>66</v>
      </c>
      <c r="J146" s="76">
        <f t="shared" si="12"/>
        <v>11.99</v>
      </c>
      <c r="K146" s="77">
        <v>3598</v>
      </c>
      <c r="L146" s="79" t="s">
        <v>64</v>
      </c>
      <c r="M146" s="74">
        <f t="shared" si="6"/>
        <v>0.35980000000000001</v>
      </c>
      <c r="N146" s="77">
        <v>3476</v>
      </c>
      <c r="O146" s="79" t="s">
        <v>64</v>
      </c>
      <c r="P146" s="74">
        <f t="shared" si="7"/>
        <v>0.34760000000000002</v>
      </c>
    </row>
    <row r="147" spans="2:16">
      <c r="B147" s="89">
        <v>16</v>
      </c>
      <c r="C147" s="79" t="s">
        <v>65</v>
      </c>
      <c r="D147" s="74">
        <f t="shared" si="13"/>
        <v>0.8</v>
      </c>
      <c r="E147" s="91">
        <v>16</v>
      </c>
      <c r="F147" s="92">
        <v>2.1350000000000001E-2</v>
      </c>
      <c r="G147" s="88">
        <f t="shared" si="8"/>
        <v>16.021350000000002</v>
      </c>
      <c r="H147" s="77">
        <v>12.6</v>
      </c>
      <c r="I147" s="79" t="s">
        <v>66</v>
      </c>
      <c r="J147" s="76">
        <f t="shared" si="12"/>
        <v>12.6</v>
      </c>
      <c r="K147" s="77">
        <v>3707</v>
      </c>
      <c r="L147" s="79" t="s">
        <v>64</v>
      </c>
      <c r="M147" s="74">
        <f t="shared" si="6"/>
        <v>0.37069999999999997</v>
      </c>
      <c r="N147" s="77">
        <v>3515</v>
      </c>
      <c r="O147" s="79" t="s">
        <v>64</v>
      </c>
      <c r="P147" s="74">
        <f t="shared" si="7"/>
        <v>0.35150000000000003</v>
      </c>
    </row>
    <row r="148" spans="2:16">
      <c r="B148" s="89">
        <v>17</v>
      </c>
      <c r="C148" s="79" t="s">
        <v>65</v>
      </c>
      <c r="D148" s="74">
        <f t="shared" si="13"/>
        <v>0.85</v>
      </c>
      <c r="E148" s="91">
        <v>15.85</v>
      </c>
      <c r="F148" s="92">
        <v>2.027E-2</v>
      </c>
      <c r="G148" s="88">
        <f t="shared" si="8"/>
        <v>15.87027</v>
      </c>
      <c r="H148" s="77">
        <v>13.21</v>
      </c>
      <c r="I148" s="79" t="s">
        <v>66</v>
      </c>
      <c r="J148" s="76">
        <f t="shared" si="12"/>
        <v>13.21</v>
      </c>
      <c r="K148" s="77">
        <v>3814</v>
      </c>
      <c r="L148" s="79" t="s">
        <v>64</v>
      </c>
      <c r="M148" s="74">
        <f t="shared" ref="M148:M158" si="14">K148/1000/10</f>
        <v>0.38140000000000002</v>
      </c>
      <c r="N148" s="77">
        <v>3552</v>
      </c>
      <c r="O148" s="79" t="s">
        <v>64</v>
      </c>
      <c r="P148" s="74">
        <f t="shared" ref="P148:P170" si="15">N148/1000/10</f>
        <v>0.35520000000000002</v>
      </c>
    </row>
    <row r="149" spans="2:16">
      <c r="B149" s="89">
        <v>18</v>
      </c>
      <c r="C149" s="79" t="s">
        <v>65</v>
      </c>
      <c r="D149" s="74">
        <f t="shared" si="13"/>
        <v>0.9</v>
      </c>
      <c r="E149" s="91">
        <v>15.69</v>
      </c>
      <c r="F149" s="92">
        <v>1.9300000000000001E-2</v>
      </c>
      <c r="G149" s="88">
        <f t="shared" ref="G149:G212" si="16">E149+F149</f>
        <v>15.709299999999999</v>
      </c>
      <c r="H149" s="77">
        <v>13.83</v>
      </c>
      <c r="I149" s="79" t="s">
        <v>66</v>
      </c>
      <c r="J149" s="76">
        <f t="shared" si="12"/>
        <v>13.83</v>
      </c>
      <c r="K149" s="77">
        <v>3920</v>
      </c>
      <c r="L149" s="79" t="s">
        <v>64</v>
      </c>
      <c r="M149" s="74">
        <f t="shared" si="14"/>
        <v>0.39200000000000002</v>
      </c>
      <c r="N149" s="77">
        <v>3590</v>
      </c>
      <c r="O149" s="79" t="s">
        <v>64</v>
      </c>
      <c r="P149" s="74">
        <f t="shared" si="15"/>
        <v>0.35899999999999999</v>
      </c>
    </row>
    <row r="150" spans="2:16">
      <c r="B150" s="89">
        <v>20</v>
      </c>
      <c r="C150" s="79" t="s">
        <v>65</v>
      </c>
      <c r="D150" s="74">
        <f t="shared" si="13"/>
        <v>1</v>
      </c>
      <c r="E150" s="91">
        <v>15.34</v>
      </c>
      <c r="F150" s="92">
        <v>1.763E-2</v>
      </c>
      <c r="G150" s="88">
        <f t="shared" si="16"/>
        <v>15.35763</v>
      </c>
      <c r="H150" s="77">
        <v>15.09</v>
      </c>
      <c r="I150" s="79" t="s">
        <v>66</v>
      </c>
      <c r="J150" s="76">
        <f t="shared" si="12"/>
        <v>15.09</v>
      </c>
      <c r="K150" s="77">
        <v>4317</v>
      </c>
      <c r="L150" s="79" t="s">
        <v>64</v>
      </c>
      <c r="M150" s="74">
        <f t="shared" si="14"/>
        <v>0.43170000000000003</v>
      </c>
      <c r="N150" s="77">
        <v>3662</v>
      </c>
      <c r="O150" s="79" t="s">
        <v>64</v>
      </c>
      <c r="P150" s="74">
        <f t="shared" si="15"/>
        <v>0.36619999999999997</v>
      </c>
    </row>
    <row r="151" spans="2:16">
      <c r="B151" s="89">
        <v>22.5</v>
      </c>
      <c r="C151" s="79" t="s">
        <v>65</v>
      </c>
      <c r="D151" s="74">
        <f t="shared" si="13"/>
        <v>1.125</v>
      </c>
      <c r="E151" s="91">
        <v>14.87</v>
      </c>
      <c r="F151" s="92">
        <v>1.593E-2</v>
      </c>
      <c r="G151" s="88">
        <f t="shared" si="16"/>
        <v>14.885929999999998</v>
      </c>
      <c r="H151" s="77">
        <v>16.71</v>
      </c>
      <c r="I151" s="79" t="s">
        <v>66</v>
      </c>
      <c r="J151" s="76">
        <f t="shared" si="12"/>
        <v>16.71</v>
      </c>
      <c r="K151" s="77">
        <v>4899</v>
      </c>
      <c r="L151" s="79" t="s">
        <v>64</v>
      </c>
      <c r="M151" s="74">
        <f t="shared" si="14"/>
        <v>0.4899</v>
      </c>
      <c r="N151" s="77">
        <v>3752</v>
      </c>
      <c r="O151" s="79" t="s">
        <v>64</v>
      </c>
      <c r="P151" s="74">
        <f t="shared" si="15"/>
        <v>0.37519999999999998</v>
      </c>
    </row>
    <row r="152" spans="2:16">
      <c r="B152" s="89">
        <v>25</v>
      </c>
      <c r="C152" s="79" t="s">
        <v>65</v>
      </c>
      <c r="D152" s="74">
        <f t="shared" si="13"/>
        <v>1.25</v>
      </c>
      <c r="E152" s="91">
        <v>14.4</v>
      </c>
      <c r="F152" s="92">
        <v>1.455E-2</v>
      </c>
      <c r="G152" s="88">
        <f t="shared" si="16"/>
        <v>14.41455</v>
      </c>
      <c r="H152" s="77">
        <v>18.38</v>
      </c>
      <c r="I152" s="79" t="s">
        <v>66</v>
      </c>
      <c r="J152" s="76">
        <f t="shared" si="12"/>
        <v>18.38</v>
      </c>
      <c r="K152" s="77">
        <v>5450</v>
      </c>
      <c r="L152" s="79" t="s">
        <v>64</v>
      </c>
      <c r="M152" s="74">
        <f t="shared" si="14"/>
        <v>0.54500000000000004</v>
      </c>
      <c r="N152" s="77">
        <v>3841</v>
      </c>
      <c r="O152" s="79" t="s">
        <v>64</v>
      </c>
      <c r="P152" s="74">
        <f t="shared" si="15"/>
        <v>0.3841</v>
      </c>
    </row>
    <row r="153" spans="2:16">
      <c r="B153" s="89">
        <v>27.5</v>
      </c>
      <c r="C153" s="79" t="s">
        <v>65</v>
      </c>
      <c r="D153" s="74">
        <f t="shared" si="13"/>
        <v>1.375</v>
      </c>
      <c r="E153" s="91">
        <v>13.94</v>
      </c>
      <c r="F153" s="92">
        <v>1.34E-2</v>
      </c>
      <c r="G153" s="88">
        <f t="shared" si="16"/>
        <v>13.9534</v>
      </c>
      <c r="H153" s="77">
        <v>20.100000000000001</v>
      </c>
      <c r="I153" s="79" t="s">
        <v>66</v>
      </c>
      <c r="J153" s="76">
        <f t="shared" si="12"/>
        <v>20.100000000000001</v>
      </c>
      <c r="K153" s="77">
        <v>5982</v>
      </c>
      <c r="L153" s="79" t="s">
        <v>64</v>
      </c>
      <c r="M153" s="74">
        <f t="shared" si="14"/>
        <v>0.59820000000000007</v>
      </c>
      <c r="N153" s="77">
        <v>3930</v>
      </c>
      <c r="O153" s="79" t="s">
        <v>64</v>
      </c>
      <c r="P153" s="74">
        <f t="shared" si="15"/>
        <v>0.39300000000000002</v>
      </c>
    </row>
    <row r="154" spans="2:16">
      <c r="B154" s="89">
        <v>30</v>
      </c>
      <c r="C154" s="79" t="s">
        <v>65</v>
      </c>
      <c r="D154" s="74">
        <f t="shared" si="13"/>
        <v>1.5</v>
      </c>
      <c r="E154" s="91">
        <v>13.5</v>
      </c>
      <c r="F154" s="92">
        <v>1.243E-2</v>
      </c>
      <c r="G154" s="88">
        <f t="shared" si="16"/>
        <v>13.51243</v>
      </c>
      <c r="H154" s="77">
        <v>21.88</v>
      </c>
      <c r="I154" s="79" t="s">
        <v>66</v>
      </c>
      <c r="J154" s="76">
        <f t="shared" si="12"/>
        <v>21.88</v>
      </c>
      <c r="K154" s="77">
        <v>6501</v>
      </c>
      <c r="L154" s="79" t="s">
        <v>64</v>
      </c>
      <c r="M154" s="74">
        <f t="shared" si="14"/>
        <v>0.65010000000000001</v>
      </c>
      <c r="N154" s="77">
        <v>4020</v>
      </c>
      <c r="O154" s="79" t="s">
        <v>64</v>
      </c>
      <c r="P154" s="74">
        <f t="shared" si="15"/>
        <v>0.40199999999999997</v>
      </c>
    </row>
    <row r="155" spans="2:16">
      <c r="B155" s="89">
        <v>32.5</v>
      </c>
      <c r="C155" s="79" t="s">
        <v>65</v>
      </c>
      <c r="D155" s="74">
        <f t="shared" si="13"/>
        <v>1.625</v>
      </c>
      <c r="E155" s="91">
        <v>13.08</v>
      </c>
      <c r="F155" s="92">
        <v>1.159E-2</v>
      </c>
      <c r="G155" s="88">
        <f t="shared" si="16"/>
        <v>13.09159</v>
      </c>
      <c r="H155" s="77">
        <v>23.72</v>
      </c>
      <c r="I155" s="79" t="s">
        <v>66</v>
      </c>
      <c r="J155" s="76">
        <f t="shared" si="12"/>
        <v>23.72</v>
      </c>
      <c r="K155" s="77">
        <v>7013</v>
      </c>
      <c r="L155" s="79" t="s">
        <v>64</v>
      </c>
      <c r="M155" s="74">
        <f t="shared" si="14"/>
        <v>0.70130000000000003</v>
      </c>
      <c r="N155" s="77">
        <v>4112</v>
      </c>
      <c r="O155" s="79" t="s">
        <v>64</v>
      </c>
      <c r="P155" s="74">
        <f t="shared" si="15"/>
        <v>0.41120000000000001</v>
      </c>
    </row>
    <row r="156" spans="2:16">
      <c r="B156" s="89">
        <v>35</v>
      </c>
      <c r="C156" s="79" t="s">
        <v>65</v>
      </c>
      <c r="D156" s="74">
        <f t="shared" si="13"/>
        <v>1.75</v>
      </c>
      <c r="E156" s="91">
        <v>12.67</v>
      </c>
      <c r="F156" s="92">
        <v>1.0869999999999999E-2</v>
      </c>
      <c r="G156" s="88">
        <f t="shared" si="16"/>
        <v>12.680870000000001</v>
      </c>
      <c r="H156" s="77">
        <v>25.61</v>
      </c>
      <c r="I156" s="79" t="s">
        <v>66</v>
      </c>
      <c r="J156" s="76">
        <f t="shared" si="12"/>
        <v>25.61</v>
      </c>
      <c r="K156" s="77">
        <v>7520</v>
      </c>
      <c r="L156" s="79" t="s">
        <v>64</v>
      </c>
      <c r="M156" s="74">
        <f t="shared" si="14"/>
        <v>0.752</v>
      </c>
      <c r="N156" s="77">
        <v>4206</v>
      </c>
      <c r="O156" s="79" t="s">
        <v>64</v>
      </c>
      <c r="P156" s="74">
        <f t="shared" si="15"/>
        <v>0.42060000000000003</v>
      </c>
    </row>
    <row r="157" spans="2:16">
      <c r="B157" s="89">
        <v>37.5</v>
      </c>
      <c r="C157" s="79" t="s">
        <v>65</v>
      </c>
      <c r="D157" s="74">
        <f t="shared" si="13"/>
        <v>1.875</v>
      </c>
      <c r="E157" s="91">
        <v>12.29</v>
      </c>
      <c r="F157" s="92">
        <v>1.023E-2</v>
      </c>
      <c r="G157" s="88">
        <f t="shared" si="16"/>
        <v>12.300229999999999</v>
      </c>
      <c r="H157" s="77">
        <v>27.57</v>
      </c>
      <c r="I157" s="79" t="s">
        <v>66</v>
      </c>
      <c r="J157" s="76">
        <f t="shared" si="12"/>
        <v>27.57</v>
      </c>
      <c r="K157" s="77">
        <v>8024</v>
      </c>
      <c r="L157" s="79" t="s">
        <v>64</v>
      </c>
      <c r="M157" s="74">
        <f t="shared" si="14"/>
        <v>0.80239999999999989</v>
      </c>
      <c r="N157" s="77">
        <v>4301</v>
      </c>
      <c r="O157" s="79" t="s">
        <v>64</v>
      </c>
      <c r="P157" s="74">
        <f t="shared" si="15"/>
        <v>0.43010000000000004</v>
      </c>
    </row>
    <row r="158" spans="2:16">
      <c r="B158" s="89">
        <v>40</v>
      </c>
      <c r="C158" s="79" t="s">
        <v>65</v>
      </c>
      <c r="D158" s="74">
        <f t="shared" si="13"/>
        <v>2</v>
      </c>
      <c r="E158" s="91">
        <v>11.93</v>
      </c>
      <c r="F158" s="92">
        <v>9.6749999999999996E-3</v>
      </c>
      <c r="G158" s="88">
        <f t="shared" si="16"/>
        <v>11.939674999999999</v>
      </c>
      <c r="H158" s="77">
        <v>29.58</v>
      </c>
      <c r="I158" s="79" t="s">
        <v>66</v>
      </c>
      <c r="J158" s="76">
        <f t="shared" si="12"/>
        <v>29.58</v>
      </c>
      <c r="K158" s="77">
        <v>8526</v>
      </c>
      <c r="L158" s="79" t="s">
        <v>64</v>
      </c>
      <c r="M158" s="76">
        <f t="shared" si="14"/>
        <v>0.85260000000000002</v>
      </c>
      <c r="N158" s="77">
        <v>4400</v>
      </c>
      <c r="O158" s="79" t="s">
        <v>64</v>
      </c>
      <c r="P158" s="74">
        <f t="shared" si="15"/>
        <v>0.44000000000000006</v>
      </c>
    </row>
    <row r="159" spans="2:16">
      <c r="B159" s="89">
        <v>45</v>
      </c>
      <c r="C159" s="79" t="s">
        <v>65</v>
      </c>
      <c r="D159" s="74">
        <f t="shared" si="13"/>
        <v>2.25</v>
      </c>
      <c r="E159" s="91">
        <v>11.48</v>
      </c>
      <c r="F159" s="92">
        <v>8.7290000000000006E-3</v>
      </c>
      <c r="G159" s="88">
        <f t="shared" si="16"/>
        <v>11.488729000000001</v>
      </c>
      <c r="H159" s="77">
        <v>33.76</v>
      </c>
      <c r="I159" s="79" t="s">
        <v>66</v>
      </c>
      <c r="J159" s="76">
        <f t="shared" si="12"/>
        <v>33.76</v>
      </c>
      <c r="K159" s="77">
        <v>1.04</v>
      </c>
      <c r="L159" s="78" t="s">
        <v>66</v>
      </c>
      <c r="M159" s="76">
        <f t="shared" ref="M159:M160" si="17">K159</f>
        <v>1.04</v>
      </c>
      <c r="N159" s="77">
        <v>4602</v>
      </c>
      <c r="O159" s="79" t="s">
        <v>64</v>
      </c>
      <c r="P159" s="74">
        <f t="shared" si="15"/>
        <v>0.46020000000000005</v>
      </c>
    </row>
    <row r="160" spans="2:16">
      <c r="B160" s="89">
        <v>50</v>
      </c>
      <c r="C160" s="79" t="s">
        <v>65</v>
      </c>
      <c r="D160" s="74">
        <f t="shared" si="13"/>
        <v>2.5</v>
      </c>
      <c r="E160" s="91">
        <v>10.92</v>
      </c>
      <c r="F160" s="92">
        <v>7.9600000000000001E-3</v>
      </c>
      <c r="G160" s="88">
        <f t="shared" si="16"/>
        <v>10.927960000000001</v>
      </c>
      <c r="H160" s="77">
        <v>38.119999999999997</v>
      </c>
      <c r="I160" s="79" t="s">
        <v>66</v>
      </c>
      <c r="J160" s="76">
        <f t="shared" si="12"/>
        <v>38.119999999999997</v>
      </c>
      <c r="K160" s="77">
        <v>1.21</v>
      </c>
      <c r="L160" s="79" t="s">
        <v>66</v>
      </c>
      <c r="M160" s="76">
        <f t="shared" si="17"/>
        <v>1.21</v>
      </c>
      <c r="N160" s="77">
        <v>4813</v>
      </c>
      <c r="O160" s="79" t="s">
        <v>64</v>
      </c>
      <c r="P160" s="74">
        <f t="shared" si="15"/>
        <v>0.48129999999999995</v>
      </c>
    </row>
    <row r="161" spans="2:16">
      <c r="B161" s="89">
        <v>55</v>
      </c>
      <c r="C161" s="79" t="s">
        <v>65</v>
      </c>
      <c r="D161" s="74">
        <f t="shared" si="13"/>
        <v>2.75</v>
      </c>
      <c r="E161" s="91">
        <v>10.39</v>
      </c>
      <c r="F161" s="92">
        <v>7.3220000000000004E-3</v>
      </c>
      <c r="G161" s="88">
        <f t="shared" si="16"/>
        <v>10.397322000000001</v>
      </c>
      <c r="H161" s="77">
        <v>42.71</v>
      </c>
      <c r="I161" s="79" t="s">
        <v>66</v>
      </c>
      <c r="J161" s="76">
        <f t="shared" si="12"/>
        <v>42.71</v>
      </c>
      <c r="K161" s="77">
        <v>1.37</v>
      </c>
      <c r="L161" s="79" t="s">
        <v>66</v>
      </c>
      <c r="M161" s="76">
        <f t="shared" ref="M161:M204" si="18">K161</f>
        <v>1.37</v>
      </c>
      <c r="N161" s="77">
        <v>5035</v>
      </c>
      <c r="O161" s="79" t="s">
        <v>64</v>
      </c>
      <c r="P161" s="74">
        <f t="shared" si="15"/>
        <v>0.50350000000000006</v>
      </c>
    </row>
    <row r="162" spans="2:16">
      <c r="B162" s="89">
        <v>60</v>
      </c>
      <c r="C162" s="79" t="s">
        <v>65</v>
      </c>
      <c r="D162" s="74">
        <f t="shared" si="13"/>
        <v>3</v>
      </c>
      <c r="E162" s="91">
        <v>9.9149999999999991</v>
      </c>
      <c r="F162" s="92">
        <v>6.7840000000000001E-3</v>
      </c>
      <c r="G162" s="88">
        <f t="shared" si="16"/>
        <v>9.9217839999999988</v>
      </c>
      <c r="H162" s="77">
        <v>47.52</v>
      </c>
      <c r="I162" s="79" t="s">
        <v>66</v>
      </c>
      <c r="J162" s="76">
        <f t="shared" si="12"/>
        <v>47.52</v>
      </c>
      <c r="K162" s="77">
        <v>1.54</v>
      </c>
      <c r="L162" s="79" t="s">
        <v>66</v>
      </c>
      <c r="M162" s="76">
        <f t="shared" si="18"/>
        <v>1.54</v>
      </c>
      <c r="N162" s="77">
        <v>5268</v>
      </c>
      <c r="O162" s="79" t="s">
        <v>64</v>
      </c>
      <c r="P162" s="74">
        <f t="shared" si="15"/>
        <v>0.52679999999999993</v>
      </c>
    </row>
    <row r="163" spans="2:16">
      <c r="B163" s="89">
        <v>65</v>
      </c>
      <c r="C163" s="79" t="s">
        <v>65</v>
      </c>
      <c r="D163" s="74">
        <f t="shared" si="13"/>
        <v>3.25</v>
      </c>
      <c r="E163" s="91">
        <v>9.4890000000000008</v>
      </c>
      <c r="F163" s="92">
        <v>6.3229999999999996E-3</v>
      </c>
      <c r="G163" s="88">
        <f t="shared" si="16"/>
        <v>9.4953230000000008</v>
      </c>
      <c r="H163" s="77">
        <v>52.56</v>
      </c>
      <c r="I163" s="79" t="s">
        <v>66</v>
      </c>
      <c r="J163" s="76">
        <f t="shared" si="12"/>
        <v>52.56</v>
      </c>
      <c r="K163" s="77">
        <v>1.69</v>
      </c>
      <c r="L163" s="79" t="s">
        <v>66</v>
      </c>
      <c r="M163" s="76">
        <f t="shared" si="18"/>
        <v>1.69</v>
      </c>
      <c r="N163" s="77">
        <v>5513</v>
      </c>
      <c r="O163" s="79" t="s">
        <v>64</v>
      </c>
      <c r="P163" s="74">
        <f t="shared" si="15"/>
        <v>0.55130000000000001</v>
      </c>
    </row>
    <row r="164" spans="2:16">
      <c r="B164" s="89">
        <v>70</v>
      </c>
      <c r="C164" s="79" t="s">
        <v>65</v>
      </c>
      <c r="D164" s="74">
        <f t="shared" si="13"/>
        <v>3.5</v>
      </c>
      <c r="E164" s="91">
        <v>9.1020000000000003</v>
      </c>
      <c r="F164" s="92">
        <v>5.9230000000000003E-3</v>
      </c>
      <c r="G164" s="88">
        <f t="shared" si="16"/>
        <v>9.1079229999999995</v>
      </c>
      <c r="H164" s="77">
        <v>57.82</v>
      </c>
      <c r="I164" s="79" t="s">
        <v>66</v>
      </c>
      <c r="J164" s="76">
        <f t="shared" si="12"/>
        <v>57.82</v>
      </c>
      <c r="K164" s="77">
        <v>1.85</v>
      </c>
      <c r="L164" s="79" t="s">
        <v>66</v>
      </c>
      <c r="M164" s="76">
        <f t="shared" si="18"/>
        <v>1.85</v>
      </c>
      <c r="N164" s="77">
        <v>5769</v>
      </c>
      <c r="O164" s="79" t="s">
        <v>64</v>
      </c>
      <c r="P164" s="74">
        <f t="shared" si="15"/>
        <v>0.57689999999999997</v>
      </c>
    </row>
    <row r="165" spans="2:16">
      <c r="B165" s="89">
        <v>80</v>
      </c>
      <c r="C165" s="79" t="s">
        <v>65</v>
      </c>
      <c r="D165" s="74">
        <f t="shared" si="13"/>
        <v>4</v>
      </c>
      <c r="E165" s="91">
        <v>8.4260000000000002</v>
      </c>
      <c r="F165" s="92">
        <v>5.2649999999999997E-3</v>
      </c>
      <c r="G165" s="88">
        <f t="shared" si="16"/>
        <v>8.4312649999999998</v>
      </c>
      <c r="H165" s="77">
        <v>68.97</v>
      </c>
      <c r="I165" s="79" t="s">
        <v>66</v>
      </c>
      <c r="J165" s="76">
        <f t="shared" si="12"/>
        <v>68.97</v>
      </c>
      <c r="K165" s="77">
        <v>2.44</v>
      </c>
      <c r="L165" s="79" t="s">
        <v>66</v>
      </c>
      <c r="M165" s="76">
        <f t="shared" si="18"/>
        <v>2.44</v>
      </c>
      <c r="N165" s="77">
        <v>6317</v>
      </c>
      <c r="O165" s="79" t="s">
        <v>64</v>
      </c>
      <c r="P165" s="74">
        <f t="shared" si="15"/>
        <v>0.63170000000000004</v>
      </c>
    </row>
    <row r="166" spans="2:16">
      <c r="B166" s="89">
        <v>90</v>
      </c>
      <c r="C166" s="79" t="s">
        <v>65</v>
      </c>
      <c r="D166" s="74">
        <f t="shared" si="13"/>
        <v>4.5</v>
      </c>
      <c r="E166" s="91">
        <v>7.8529999999999998</v>
      </c>
      <c r="F166" s="92">
        <v>4.7450000000000001E-3</v>
      </c>
      <c r="G166" s="88">
        <f t="shared" si="16"/>
        <v>7.8577449999999995</v>
      </c>
      <c r="H166" s="77">
        <v>80.989999999999995</v>
      </c>
      <c r="I166" s="79" t="s">
        <v>66</v>
      </c>
      <c r="J166" s="76">
        <f t="shared" si="12"/>
        <v>80.989999999999995</v>
      </c>
      <c r="K166" s="77">
        <v>2.97</v>
      </c>
      <c r="L166" s="79" t="s">
        <v>66</v>
      </c>
      <c r="M166" s="76">
        <f t="shared" si="18"/>
        <v>2.97</v>
      </c>
      <c r="N166" s="77">
        <v>6911</v>
      </c>
      <c r="O166" s="79" t="s">
        <v>64</v>
      </c>
      <c r="P166" s="74">
        <f t="shared" si="15"/>
        <v>0.69109999999999994</v>
      </c>
    </row>
    <row r="167" spans="2:16">
      <c r="B167" s="89">
        <v>100</v>
      </c>
      <c r="C167" s="79" t="s">
        <v>65</v>
      </c>
      <c r="D167" s="74">
        <f t="shared" si="13"/>
        <v>5</v>
      </c>
      <c r="E167" s="91">
        <v>7.3579999999999997</v>
      </c>
      <c r="F167" s="92">
        <v>4.3220000000000003E-3</v>
      </c>
      <c r="G167" s="88">
        <f t="shared" si="16"/>
        <v>7.3623219999999998</v>
      </c>
      <c r="H167" s="77">
        <v>93.85</v>
      </c>
      <c r="I167" s="79" t="s">
        <v>66</v>
      </c>
      <c r="J167" s="76">
        <f t="shared" si="12"/>
        <v>93.85</v>
      </c>
      <c r="K167" s="77">
        <v>3.49</v>
      </c>
      <c r="L167" s="79" t="s">
        <v>66</v>
      </c>
      <c r="M167" s="76">
        <f t="shared" si="18"/>
        <v>3.49</v>
      </c>
      <c r="N167" s="77">
        <v>7552</v>
      </c>
      <c r="O167" s="79" t="s">
        <v>64</v>
      </c>
      <c r="P167" s="74">
        <f t="shared" si="15"/>
        <v>0.75519999999999998</v>
      </c>
    </row>
    <row r="168" spans="2:16">
      <c r="B168" s="89">
        <v>110</v>
      </c>
      <c r="C168" s="79" t="s">
        <v>65</v>
      </c>
      <c r="D168" s="74">
        <f t="shared" si="13"/>
        <v>5.5</v>
      </c>
      <c r="E168" s="91">
        <v>6.9260000000000002</v>
      </c>
      <c r="F168" s="92">
        <v>3.9719999999999998E-3</v>
      </c>
      <c r="G168" s="88">
        <f t="shared" si="16"/>
        <v>6.9299720000000002</v>
      </c>
      <c r="H168" s="77">
        <v>107.54</v>
      </c>
      <c r="I168" s="79" t="s">
        <v>66</v>
      </c>
      <c r="J168" s="76">
        <f t="shared" si="12"/>
        <v>107.54</v>
      </c>
      <c r="K168" s="77">
        <v>3.99</v>
      </c>
      <c r="L168" s="79" t="s">
        <v>66</v>
      </c>
      <c r="M168" s="76">
        <f t="shared" si="18"/>
        <v>3.99</v>
      </c>
      <c r="N168" s="77">
        <v>8237</v>
      </c>
      <c r="O168" s="79" t="s">
        <v>64</v>
      </c>
      <c r="P168" s="74">
        <f t="shared" si="15"/>
        <v>0.82369999999999999</v>
      </c>
    </row>
    <row r="169" spans="2:16">
      <c r="B169" s="89">
        <v>120</v>
      </c>
      <c r="C169" s="79" t="s">
        <v>65</v>
      </c>
      <c r="D169" s="74">
        <f t="shared" si="13"/>
        <v>6</v>
      </c>
      <c r="E169" s="91">
        <v>6.5439999999999996</v>
      </c>
      <c r="F169" s="92">
        <v>3.6770000000000001E-3</v>
      </c>
      <c r="G169" s="88">
        <f t="shared" si="16"/>
        <v>6.5476769999999993</v>
      </c>
      <c r="H169" s="77">
        <v>122.05</v>
      </c>
      <c r="I169" s="79" t="s">
        <v>66</v>
      </c>
      <c r="J169" s="76">
        <f t="shared" si="12"/>
        <v>122.05</v>
      </c>
      <c r="K169" s="77">
        <v>4.49</v>
      </c>
      <c r="L169" s="79" t="s">
        <v>66</v>
      </c>
      <c r="M169" s="76">
        <f t="shared" si="18"/>
        <v>4.49</v>
      </c>
      <c r="N169" s="77">
        <v>8965</v>
      </c>
      <c r="O169" s="79" t="s">
        <v>64</v>
      </c>
      <c r="P169" s="74">
        <f t="shared" si="15"/>
        <v>0.89649999999999996</v>
      </c>
    </row>
    <row r="170" spans="2:16">
      <c r="B170" s="89">
        <v>130</v>
      </c>
      <c r="C170" s="79" t="s">
        <v>65</v>
      </c>
      <c r="D170" s="74">
        <f t="shared" si="13"/>
        <v>6.5</v>
      </c>
      <c r="E170" s="91">
        <v>6.2030000000000003</v>
      </c>
      <c r="F170" s="92">
        <v>3.424E-3</v>
      </c>
      <c r="G170" s="88">
        <f t="shared" si="16"/>
        <v>6.2064240000000002</v>
      </c>
      <c r="H170" s="77">
        <v>137.38999999999999</v>
      </c>
      <c r="I170" s="79" t="s">
        <v>66</v>
      </c>
      <c r="J170" s="76">
        <f t="shared" si="12"/>
        <v>137.38999999999999</v>
      </c>
      <c r="K170" s="77">
        <v>4.99</v>
      </c>
      <c r="L170" s="79" t="s">
        <v>66</v>
      </c>
      <c r="M170" s="76">
        <f t="shared" si="18"/>
        <v>4.99</v>
      </c>
      <c r="N170" s="77">
        <v>9737</v>
      </c>
      <c r="O170" s="79" t="s">
        <v>64</v>
      </c>
      <c r="P170" s="74">
        <f t="shared" si="15"/>
        <v>0.97370000000000001</v>
      </c>
    </row>
    <row r="171" spans="2:16">
      <c r="B171" s="89">
        <v>140</v>
      </c>
      <c r="C171" s="79" t="s">
        <v>65</v>
      </c>
      <c r="D171" s="74">
        <f t="shared" si="13"/>
        <v>7</v>
      </c>
      <c r="E171" s="91">
        <v>5.8970000000000002</v>
      </c>
      <c r="F171" s="92">
        <v>3.2060000000000001E-3</v>
      </c>
      <c r="G171" s="88">
        <f t="shared" si="16"/>
        <v>5.9002059999999998</v>
      </c>
      <c r="H171" s="77">
        <v>153.55000000000001</v>
      </c>
      <c r="I171" s="79" t="s">
        <v>66</v>
      </c>
      <c r="J171" s="76">
        <f t="shared" si="12"/>
        <v>153.55000000000001</v>
      </c>
      <c r="K171" s="77">
        <v>5.5</v>
      </c>
      <c r="L171" s="79" t="s">
        <v>66</v>
      </c>
      <c r="M171" s="76">
        <f t="shared" si="18"/>
        <v>5.5</v>
      </c>
      <c r="N171" s="77">
        <v>1.06</v>
      </c>
      <c r="O171" s="78" t="s">
        <v>66</v>
      </c>
      <c r="P171" s="74">
        <f t="shared" ref="P171:P174" si="19">N171</f>
        <v>1.06</v>
      </c>
    </row>
    <row r="172" spans="2:16">
      <c r="B172" s="89">
        <v>150</v>
      </c>
      <c r="C172" s="79" t="s">
        <v>65</v>
      </c>
      <c r="D172" s="74">
        <f t="shared" si="13"/>
        <v>7.5</v>
      </c>
      <c r="E172" s="91">
        <v>5.62</v>
      </c>
      <c r="F172" s="92">
        <v>3.0149999999999999E-3</v>
      </c>
      <c r="G172" s="88">
        <f t="shared" si="16"/>
        <v>5.6230150000000005</v>
      </c>
      <c r="H172" s="77">
        <v>170.53</v>
      </c>
      <c r="I172" s="79" t="s">
        <v>66</v>
      </c>
      <c r="J172" s="76">
        <f t="shared" ref="J172:J184" si="20">H172</f>
        <v>170.53</v>
      </c>
      <c r="K172" s="77">
        <v>6</v>
      </c>
      <c r="L172" s="79" t="s">
        <v>66</v>
      </c>
      <c r="M172" s="76">
        <f t="shared" si="18"/>
        <v>6</v>
      </c>
      <c r="N172" s="77">
        <v>1.1399999999999999</v>
      </c>
      <c r="O172" s="79" t="s">
        <v>66</v>
      </c>
      <c r="P172" s="74">
        <f t="shared" si="19"/>
        <v>1.1399999999999999</v>
      </c>
    </row>
    <row r="173" spans="2:16">
      <c r="B173" s="89">
        <v>160</v>
      </c>
      <c r="C173" s="79" t="s">
        <v>65</v>
      </c>
      <c r="D173" s="74">
        <f t="shared" si="13"/>
        <v>8</v>
      </c>
      <c r="E173" s="91">
        <v>5.367</v>
      </c>
      <c r="F173" s="92">
        <v>2.846E-3</v>
      </c>
      <c r="G173" s="88">
        <f t="shared" si="16"/>
        <v>5.3698459999999999</v>
      </c>
      <c r="H173" s="77">
        <v>188.32</v>
      </c>
      <c r="I173" s="79" t="s">
        <v>66</v>
      </c>
      <c r="J173" s="76">
        <f t="shared" si="20"/>
        <v>188.32</v>
      </c>
      <c r="K173" s="77">
        <v>6.51</v>
      </c>
      <c r="L173" s="79" t="s">
        <v>66</v>
      </c>
      <c r="M173" s="76">
        <f t="shared" si="18"/>
        <v>6.51</v>
      </c>
      <c r="N173" s="77">
        <v>1.23</v>
      </c>
      <c r="O173" s="79" t="s">
        <v>66</v>
      </c>
      <c r="P173" s="74">
        <f t="shared" si="19"/>
        <v>1.23</v>
      </c>
    </row>
    <row r="174" spans="2:16">
      <c r="B174" s="89">
        <v>170</v>
      </c>
      <c r="C174" s="79" t="s">
        <v>65</v>
      </c>
      <c r="D174" s="74">
        <f t="shared" si="13"/>
        <v>8.5</v>
      </c>
      <c r="E174" s="91">
        <v>5.1369999999999996</v>
      </c>
      <c r="F174" s="92">
        <v>2.696E-3</v>
      </c>
      <c r="G174" s="88">
        <f t="shared" si="16"/>
        <v>5.1396959999999998</v>
      </c>
      <c r="H174" s="77">
        <v>206.93</v>
      </c>
      <c r="I174" s="79" t="s">
        <v>66</v>
      </c>
      <c r="J174" s="76">
        <f t="shared" si="20"/>
        <v>206.93</v>
      </c>
      <c r="K174" s="77">
        <v>7.03</v>
      </c>
      <c r="L174" s="79" t="s">
        <v>66</v>
      </c>
      <c r="M174" s="76">
        <f t="shared" si="18"/>
        <v>7.03</v>
      </c>
      <c r="N174" s="77">
        <v>1.32</v>
      </c>
      <c r="O174" s="79" t="s">
        <v>66</v>
      </c>
      <c r="P174" s="74">
        <f t="shared" si="19"/>
        <v>1.32</v>
      </c>
    </row>
    <row r="175" spans="2:16">
      <c r="B175" s="89">
        <v>180</v>
      </c>
      <c r="C175" s="79" t="s">
        <v>65</v>
      </c>
      <c r="D175" s="74">
        <f t="shared" si="13"/>
        <v>9</v>
      </c>
      <c r="E175" s="91">
        <v>4.9249999999999998</v>
      </c>
      <c r="F175" s="92">
        <v>2.562E-3</v>
      </c>
      <c r="G175" s="88">
        <f t="shared" si="16"/>
        <v>4.927562</v>
      </c>
      <c r="H175" s="77">
        <v>226.36</v>
      </c>
      <c r="I175" s="79" t="s">
        <v>66</v>
      </c>
      <c r="J175" s="76">
        <f t="shared" si="20"/>
        <v>226.36</v>
      </c>
      <c r="K175" s="77">
        <v>7.55</v>
      </c>
      <c r="L175" s="79" t="s">
        <v>66</v>
      </c>
      <c r="M175" s="76">
        <f t="shared" si="18"/>
        <v>7.55</v>
      </c>
      <c r="N175" s="77">
        <v>1.42</v>
      </c>
      <c r="O175" s="79" t="s">
        <v>66</v>
      </c>
      <c r="P175" s="76">
        <f t="shared" ref="P175:P219" si="21">N175</f>
        <v>1.42</v>
      </c>
    </row>
    <row r="176" spans="2:16">
      <c r="B176" s="89">
        <v>200</v>
      </c>
      <c r="C176" s="79" t="s">
        <v>65</v>
      </c>
      <c r="D176" s="74">
        <f t="shared" si="13"/>
        <v>10</v>
      </c>
      <c r="E176" s="91">
        <v>4.5490000000000004</v>
      </c>
      <c r="F176" s="92">
        <v>2.3319999999999999E-3</v>
      </c>
      <c r="G176" s="88">
        <f t="shared" si="16"/>
        <v>4.5513320000000004</v>
      </c>
      <c r="H176" s="77">
        <v>267.66000000000003</v>
      </c>
      <c r="I176" s="79" t="s">
        <v>66</v>
      </c>
      <c r="J176" s="76">
        <f t="shared" si="20"/>
        <v>267.66000000000003</v>
      </c>
      <c r="K176" s="77">
        <v>9.5500000000000007</v>
      </c>
      <c r="L176" s="79" t="s">
        <v>66</v>
      </c>
      <c r="M176" s="76">
        <f t="shared" si="18"/>
        <v>9.5500000000000007</v>
      </c>
      <c r="N176" s="77">
        <v>1.63</v>
      </c>
      <c r="O176" s="79" t="s">
        <v>66</v>
      </c>
      <c r="P176" s="76">
        <f t="shared" si="21"/>
        <v>1.63</v>
      </c>
    </row>
    <row r="177" spans="1:16">
      <c r="A177" s="4"/>
      <c r="B177" s="89">
        <v>225</v>
      </c>
      <c r="C177" s="79" t="s">
        <v>65</v>
      </c>
      <c r="D177" s="74">
        <f t="shared" si="13"/>
        <v>11.25</v>
      </c>
      <c r="E177" s="91">
        <v>4.1520000000000001</v>
      </c>
      <c r="F177" s="92">
        <v>2.0990000000000002E-3</v>
      </c>
      <c r="G177" s="88">
        <f t="shared" si="16"/>
        <v>4.1540990000000004</v>
      </c>
      <c r="H177" s="77">
        <v>323.89</v>
      </c>
      <c r="I177" s="79" t="s">
        <v>66</v>
      </c>
      <c r="J177" s="76">
        <f t="shared" si="20"/>
        <v>323.89</v>
      </c>
      <c r="K177" s="77">
        <v>12.44</v>
      </c>
      <c r="L177" s="79" t="s">
        <v>66</v>
      </c>
      <c r="M177" s="76">
        <f t="shared" si="18"/>
        <v>12.44</v>
      </c>
      <c r="N177" s="77">
        <v>1.91</v>
      </c>
      <c r="O177" s="79" t="s">
        <v>66</v>
      </c>
      <c r="P177" s="76">
        <f t="shared" si="21"/>
        <v>1.91</v>
      </c>
    </row>
    <row r="178" spans="1:16">
      <c r="B178" s="77">
        <v>250</v>
      </c>
      <c r="C178" s="79" t="s">
        <v>65</v>
      </c>
      <c r="D178" s="74">
        <f t="shared" si="13"/>
        <v>12.5</v>
      </c>
      <c r="E178" s="91">
        <v>3.8180000000000001</v>
      </c>
      <c r="F178" s="92">
        <v>1.91E-3</v>
      </c>
      <c r="G178" s="88">
        <f t="shared" si="16"/>
        <v>3.8199100000000001</v>
      </c>
      <c r="H178" s="77">
        <v>385.27</v>
      </c>
      <c r="I178" s="79" t="s">
        <v>66</v>
      </c>
      <c r="J178" s="76">
        <f t="shared" si="20"/>
        <v>385.27</v>
      </c>
      <c r="K178" s="77">
        <v>15.18</v>
      </c>
      <c r="L178" s="79" t="s">
        <v>66</v>
      </c>
      <c r="M178" s="76">
        <f t="shared" si="18"/>
        <v>15.18</v>
      </c>
      <c r="N178" s="77">
        <v>2.2200000000000002</v>
      </c>
      <c r="O178" s="79" t="s">
        <v>66</v>
      </c>
      <c r="P178" s="76">
        <f t="shared" si="21"/>
        <v>2.2200000000000002</v>
      </c>
    </row>
    <row r="179" spans="1:16">
      <c r="B179" s="89">
        <v>275</v>
      </c>
      <c r="C179" s="90" t="s">
        <v>65</v>
      </c>
      <c r="D179" s="74">
        <f t="shared" ref="D179:D192" si="22">B179/$C$5</f>
        <v>13.75</v>
      </c>
      <c r="E179" s="91">
        <v>3.5329999999999999</v>
      </c>
      <c r="F179" s="92">
        <v>1.753E-3</v>
      </c>
      <c r="G179" s="88">
        <f t="shared" si="16"/>
        <v>3.5347529999999998</v>
      </c>
      <c r="H179" s="77">
        <v>451.81</v>
      </c>
      <c r="I179" s="79" t="s">
        <v>66</v>
      </c>
      <c r="J179" s="76">
        <f t="shared" si="20"/>
        <v>451.81</v>
      </c>
      <c r="K179" s="77">
        <v>17.87</v>
      </c>
      <c r="L179" s="79" t="s">
        <v>66</v>
      </c>
      <c r="M179" s="76">
        <f t="shared" si="18"/>
        <v>17.87</v>
      </c>
      <c r="N179" s="77">
        <v>2.5499999999999998</v>
      </c>
      <c r="O179" s="79" t="s">
        <v>66</v>
      </c>
      <c r="P179" s="76">
        <f t="shared" si="21"/>
        <v>2.5499999999999998</v>
      </c>
    </row>
    <row r="180" spans="1:16">
      <c r="B180" s="89">
        <v>300</v>
      </c>
      <c r="C180" s="90" t="s">
        <v>65</v>
      </c>
      <c r="D180" s="74">
        <f t="shared" si="22"/>
        <v>15</v>
      </c>
      <c r="E180" s="91">
        <v>3.2869999999999999</v>
      </c>
      <c r="F180" s="92">
        <v>1.621E-3</v>
      </c>
      <c r="G180" s="88">
        <f t="shared" si="16"/>
        <v>3.288621</v>
      </c>
      <c r="H180" s="77">
        <v>523.52</v>
      </c>
      <c r="I180" s="79" t="s">
        <v>66</v>
      </c>
      <c r="J180" s="76">
        <f t="shared" si="20"/>
        <v>523.52</v>
      </c>
      <c r="K180" s="77">
        <v>20.56</v>
      </c>
      <c r="L180" s="79" t="s">
        <v>66</v>
      </c>
      <c r="M180" s="76">
        <f t="shared" si="18"/>
        <v>20.56</v>
      </c>
      <c r="N180" s="77">
        <v>2.91</v>
      </c>
      <c r="O180" s="79" t="s">
        <v>66</v>
      </c>
      <c r="P180" s="76">
        <f t="shared" si="21"/>
        <v>2.91</v>
      </c>
    </row>
    <row r="181" spans="1:16">
      <c r="B181" s="89">
        <v>325</v>
      </c>
      <c r="C181" s="90" t="s">
        <v>65</v>
      </c>
      <c r="D181" s="74">
        <f t="shared" si="22"/>
        <v>16.25</v>
      </c>
      <c r="E181" s="91">
        <v>3.0750000000000002</v>
      </c>
      <c r="F181" s="92">
        <v>1.5089999999999999E-3</v>
      </c>
      <c r="G181" s="88">
        <f t="shared" si="16"/>
        <v>3.0765090000000002</v>
      </c>
      <c r="H181" s="77">
        <v>600.38</v>
      </c>
      <c r="I181" s="79" t="s">
        <v>66</v>
      </c>
      <c r="J181" s="76">
        <f t="shared" si="20"/>
        <v>600.38</v>
      </c>
      <c r="K181" s="77">
        <v>23.27</v>
      </c>
      <c r="L181" s="79" t="s">
        <v>66</v>
      </c>
      <c r="M181" s="76">
        <f t="shared" si="18"/>
        <v>23.27</v>
      </c>
      <c r="N181" s="77">
        <v>3.29</v>
      </c>
      <c r="O181" s="79" t="s">
        <v>66</v>
      </c>
      <c r="P181" s="76">
        <f t="shared" si="21"/>
        <v>3.29</v>
      </c>
    </row>
    <row r="182" spans="1:16">
      <c r="B182" s="89">
        <v>350</v>
      </c>
      <c r="C182" s="90" t="s">
        <v>65</v>
      </c>
      <c r="D182" s="74">
        <f t="shared" si="22"/>
        <v>17.5</v>
      </c>
      <c r="E182" s="91">
        <v>2.8889999999999998</v>
      </c>
      <c r="F182" s="92">
        <v>1.4109999999999999E-3</v>
      </c>
      <c r="G182" s="88">
        <f t="shared" si="16"/>
        <v>2.8904109999999998</v>
      </c>
      <c r="H182" s="77">
        <v>682.36</v>
      </c>
      <c r="I182" s="79" t="s">
        <v>66</v>
      </c>
      <c r="J182" s="76">
        <f t="shared" si="20"/>
        <v>682.36</v>
      </c>
      <c r="K182" s="77">
        <v>26.01</v>
      </c>
      <c r="L182" s="79" t="s">
        <v>66</v>
      </c>
      <c r="M182" s="76">
        <f t="shared" si="18"/>
        <v>26.01</v>
      </c>
      <c r="N182" s="77">
        <v>3.7</v>
      </c>
      <c r="O182" s="79" t="s">
        <v>66</v>
      </c>
      <c r="P182" s="76">
        <f t="shared" si="21"/>
        <v>3.7</v>
      </c>
    </row>
    <row r="183" spans="1:16">
      <c r="B183" s="89">
        <v>375</v>
      </c>
      <c r="C183" s="90" t="s">
        <v>65</v>
      </c>
      <c r="D183" s="74">
        <f t="shared" si="22"/>
        <v>18.75</v>
      </c>
      <c r="E183" s="91">
        <v>2.726</v>
      </c>
      <c r="F183" s="92">
        <v>1.3259999999999999E-3</v>
      </c>
      <c r="G183" s="88">
        <f t="shared" si="16"/>
        <v>2.7273260000000001</v>
      </c>
      <c r="H183" s="77">
        <v>769.44</v>
      </c>
      <c r="I183" s="79" t="s">
        <v>66</v>
      </c>
      <c r="J183" s="76">
        <f t="shared" si="20"/>
        <v>769.44</v>
      </c>
      <c r="K183" s="77">
        <v>28.8</v>
      </c>
      <c r="L183" s="79" t="s">
        <v>66</v>
      </c>
      <c r="M183" s="76">
        <f t="shared" si="18"/>
        <v>28.8</v>
      </c>
      <c r="N183" s="77">
        <v>4.13</v>
      </c>
      <c r="O183" s="79" t="s">
        <v>66</v>
      </c>
      <c r="P183" s="76">
        <f t="shared" si="21"/>
        <v>4.13</v>
      </c>
    </row>
    <row r="184" spans="1:16">
      <c r="B184" s="89">
        <v>400</v>
      </c>
      <c r="C184" s="90" t="s">
        <v>65</v>
      </c>
      <c r="D184" s="74">
        <f t="shared" si="22"/>
        <v>20</v>
      </c>
      <c r="E184" s="91">
        <v>2.5819999999999999</v>
      </c>
      <c r="F184" s="92">
        <v>1.2509999999999999E-3</v>
      </c>
      <c r="G184" s="88">
        <f t="shared" si="16"/>
        <v>2.5832509999999997</v>
      </c>
      <c r="H184" s="77">
        <v>861.55</v>
      </c>
      <c r="I184" s="79" t="s">
        <v>66</v>
      </c>
      <c r="J184" s="76">
        <f t="shared" si="20"/>
        <v>861.55</v>
      </c>
      <c r="K184" s="77">
        <v>31.62</v>
      </c>
      <c r="L184" s="79" t="s">
        <v>66</v>
      </c>
      <c r="M184" s="76">
        <f t="shared" si="18"/>
        <v>31.62</v>
      </c>
      <c r="N184" s="77">
        <v>4.59</v>
      </c>
      <c r="O184" s="79" t="s">
        <v>66</v>
      </c>
      <c r="P184" s="76">
        <f t="shared" si="21"/>
        <v>4.59</v>
      </c>
    </row>
    <row r="185" spans="1:16">
      <c r="B185" s="89">
        <v>450</v>
      </c>
      <c r="C185" s="90" t="s">
        <v>65</v>
      </c>
      <c r="D185" s="74">
        <f t="shared" si="22"/>
        <v>22.5</v>
      </c>
      <c r="E185" s="91">
        <v>2.3410000000000002</v>
      </c>
      <c r="F185" s="92">
        <v>1.1249999999999999E-3</v>
      </c>
      <c r="G185" s="88">
        <f t="shared" si="16"/>
        <v>2.3421250000000002</v>
      </c>
      <c r="H185" s="77">
        <v>1.06</v>
      </c>
      <c r="I185" s="78" t="s">
        <v>12</v>
      </c>
      <c r="J185" s="76">
        <f t="shared" ref="J185:J190" si="23">H185*1000</f>
        <v>1060</v>
      </c>
      <c r="K185" s="77">
        <v>42.35</v>
      </c>
      <c r="L185" s="79" t="s">
        <v>66</v>
      </c>
      <c r="M185" s="76">
        <f t="shared" si="18"/>
        <v>42.35</v>
      </c>
      <c r="N185" s="77">
        <v>5.57</v>
      </c>
      <c r="O185" s="79" t="s">
        <v>66</v>
      </c>
      <c r="P185" s="76">
        <f t="shared" si="21"/>
        <v>5.57</v>
      </c>
    </row>
    <row r="186" spans="1:16">
      <c r="B186" s="89">
        <v>500</v>
      </c>
      <c r="C186" s="90" t="s">
        <v>65</v>
      </c>
      <c r="D186" s="74">
        <f t="shared" si="22"/>
        <v>25</v>
      </c>
      <c r="E186" s="91">
        <v>2.15</v>
      </c>
      <c r="F186" s="92">
        <v>1.023E-3</v>
      </c>
      <c r="G186" s="88">
        <f t="shared" si="16"/>
        <v>2.1510229999999999</v>
      </c>
      <c r="H186" s="77">
        <v>1.28</v>
      </c>
      <c r="I186" s="79" t="s">
        <v>12</v>
      </c>
      <c r="J186" s="80">
        <f t="shared" si="23"/>
        <v>1280</v>
      </c>
      <c r="K186" s="77">
        <v>52.41</v>
      </c>
      <c r="L186" s="79" t="s">
        <v>66</v>
      </c>
      <c r="M186" s="76">
        <f t="shared" si="18"/>
        <v>52.41</v>
      </c>
      <c r="N186" s="77">
        <v>6.65</v>
      </c>
      <c r="O186" s="79" t="s">
        <v>66</v>
      </c>
      <c r="P186" s="76">
        <f t="shared" si="21"/>
        <v>6.65</v>
      </c>
    </row>
    <row r="187" spans="1:16">
      <c r="B187" s="89">
        <v>550</v>
      </c>
      <c r="C187" s="90" t="s">
        <v>65</v>
      </c>
      <c r="D187" s="74">
        <f t="shared" si="22"/>
        <v>27.5</v>
      </c>
      <c r="E187" s="91">
        <v>1.9970000000000001</v>
      </c>
      <c r="F187" s="92">
        <v>9.3840000000000004E-4</v>
      </c>
      <c r="G187" s="88">
        <f t="shared" si="16"/>
        <v>1.9979384</v>
      </c>
      <c r="H187" s="77">
        <v>1.51</v>
      </c>
      <c r="I187" s="79" t="s">
        <v>12</v>
      </c>
      <c r="J187" s="80">
        <f t="shared" si="23"/>
        <v>1510</v>
      </c>
      <c r="K187" s="77">
        <v>62.16</v>
      </c>
      <c r="L187" s="79" t="s">
        <v>66</v>
      </c>
      <c r="M187" s="76">
        <f t="shared" si="18"/>
        <v>62.16</v>
      </c>
      <c r="N187" s="77">
        <v>7.81</v>
      </c>
      <c r="O187" s="79" t="s">
        <v>66</v>
      </c>
      <c r="P187" s="76">
        <f t="shared" si="21"/>
        <v>7.81</v>
      </c>
    </row>
    <row r="188" spans="1:16">
      <c r="B188" s="89">
        <v>600</v>
      </c>
      <c r="C188" s="90" t="s">
        <v>65</v>
      </c>
      <c r="D188" s="74">
        <f t="shared" si="22"/>
        <v>30</v>
      </c>
      <c r="E188" s="91">
        <v>1.873</v>
      </c>
      <c r="F188" s="92">
        <v>8.6740000000000005E-4</v>
      </c>
      <c r="G188" s="88">
        <f t="shared" si="16"/>
        <v>1.8738674</v>
      </c>
      <c r="H188" s="77">
        <v>1.77</v>
      </c>
      <c r="I188" s="79" t="s">
        <v>12</v>
      </c>
      <c r="J188" s="80">
        <f t="shared" si="23"/>
        <v>1770</v>
      </c>
      <c r="K188" s="77">
        <v>71.739999999999995</v>
      </c>
      <c r="L188" s="79" t="s">
        <v>66</v>
      </c>
      <c r="M188" s="76">
        <f t="shared" si="18"/>
        <v>71.739999999999995</v>
      </c>
      <c r="N188" s="77">
        <v>9.0500000000000007</v>
      </c>
      <c r="O188" s="79" t="s">
        <v>66</v>
      </c>
      <c r="P188" s="76">
        <f t="shared" si="21"/>
        <v>9.0500000000000007</v>
      </c>
    </row>
    <row r="189" spans="1:16">
      <c r="B189" s="89">
        <v>650</v>
      </c>
      <c r="C189" s="90" t="s">
        <v>65</v>
      </c>
      <c r="D189" s="74">
        <f t="shared" si="22"/>
        <v>32.5</v>
      </c>
      <c r="E189" s="91">
        <v>1.7549999999999999</v>
      </c>
      <c r="F189" s="92">
        <v>8.0670000000000004E-4</v>
      </c>
      <c r="G189" s="88">
        <f t="shared" si="16"/>
        <v>1.7558066999999999</v>
      </c>
      <c r="H189" s="77">
        <v>2.04</v>
      </c>
      <c r="I189" s="79" t="s">
        <v>12</v>
      </c>
      <c r="J189" s="80">
        <f t="shared" si="23"/>
        <v>2040</v>
      </c>
      <c r="K189" s="77">
        <v>81.28</v>
      </c>
      <c r="L189" s="79" t="s">
        <v>66</v>
      </c>
      <c r="M189" s="76">
        <f t="shared" si="18"/>
        <v>81.28</v>
      </c>
      <c r="N189" s="77">
        <v>10.37</v>
      </c>
      <c r="O189" s="79" t="s">
        <v>66</v>
      </c>
      <c r="P189" s="76">
        <f t="shared" si="21"/>
        <v>10.37</v>
      </c>
    </row>
    <row r="190" spans="1:16">
      <c r="B190" s="89">
        <v>700</v>
      </c>
      <c r="C190" s="90" t="s">
        <v>65</v>
      </c>
      <c r="D190" s="74">
        <f t="shared" si="22"/>
        <v>35</v>
      </c>
      <c r="E190" s="91">
        <v>1.6519999999999999</v>
      </c>
      <c r="F190" s="92">
        <v>7.5429999999999996E-4</v>
      </c>
      <c r="G190" s="88">
        <f t="shared" si="16"/>
        <v>1.6527543</v>
      </c>
      <c r="H190" s="77">
        <v>2.3199999999999998</v>
      </c>
      <c r="I190" s="79" t="s">
        <v>12</v>
      </c>
      <c r="J190" s="80">
        <f t="shared" si="23"/>
        <v>2320</v>
      </c>
      <c r="K190" s="77">
        <v>90.89</v>
      </c>
      <c r="L190" s="79" t="s">
        <v>66</v>
      </c>
      <c r="M190" s="76">
        <f t="shared" si="18"/>
        <v>90.89</v>
      </c>
      <c r="N190" s="77">
        <v>11.77</v>
      </c>
      <c r="O190" s="79" t="s">
        <v>66</v>
      </c>
      <c r="P190" s="76">
        <f t="shared" si="21"/>
        <v>11.77</v>
      </c>
    </row>
    <row r="191" spans="1:16">
      <c r="B191" s="89">
        <v>800</v>
      </c>
      <c r="C191" s="90" t="s">
        <v>65</v>
      </c>
      <c r="D191" s="74">
        <f t="shared" si="22"/>
        <v>40</v>
      </c>
      <c r="E191" s="91">
        <v>1.482</v>
      </c>
      <c r="F191" s="92">
        <v>6.6819999999999998E-4</v>
      </c>
      <c r="G191" s="88">
        <f t="shared" si="16"/>
        <v>1.4826682</v>
      </c>
      <c r="H191" s="77">
        <v>2.95</v>
      </c>
      <c r="I191" s="79" t="s">
        <v>12</v>
      </c>
      <c r="J191" s="80">
        <f t="shared" ref="J191:J228" si="24">H191*1000</f>
        <v>2950</v>
      </c>
      <c r="K191" s="77">
        <v>126.86</v>
      </c>
      <c r="L191" s="79" t="s">
        <v>66</v>
      </c>
      <c r="M191" s="76">
        <f t="shared" si="18"/>
        <v>126.86</v>
      </c>
      <c r="N191" s="77">
        <v>14.81</v>
      </c>
      <c r="O191" s="79" t="s">
        <v>66</v>
      </c>
      <c r="P191" s="76">
        <f t="shared" si="21"/>
        <v>14.81</v>
      </c>
    </row>
    <row r="192" spans="1:16">
      <c r="B192" s="89">
        <v>900</v>
      </c>
      <c r="C192" s="90" t="s">
        <v>65</v>
      </c>
      <c r="D192" s="74">
        <f t="shared" si="22"/>
        <v>45</v>
      </c>
      <c r="E192" s="91">
        <v>1.347</v>
      </c>
      <c r="F192" s="92">
        <v>6.0039999999999996E-4</v>
      </c>
      <c r="G192" s="88">
        <f t="shared" si="16"/>
        <v>1.3476003999999999</v>
      </c>
      <c r="H192" s="77">
        <v>3.64</v>
      </c>
      <c r="I192" s="79" t="s">
        <v>12</v>
      </c>
      <c r="J192" s="80">
        <f t="shared" si="24"/>
        <v>3640</v>
      </c>
      <c r="K192" s="77">
        <v>160.30000000000001</v>
      </c>
      <c r="L192" s="79" t="s">
        <v>66</v>
      </c>
      <c r="M192" s="76">
        <f t="shared" si="18"/>
        <v>160.30000000000001</v>
      </c>
      <c r="N192" s="77">
        <v>18.16</v>
      </c>
      <c r="O192" s="79" t="s">
        <v>66</v>
      </c>
      <c r="P192" s="76">
        <f t="shared" si="21"/>
        <v>18.16</v>
      </c>
    </row>
    <row r="193" spans="2:16">
      <c r="B193" s="89">
        <v>1</v>
      </c>
      <c r="C193" s="93" t="s">
        <v>67</v>
      </c>
      <c r="D193" s="74">
        <f t="shared" ref="D193:D228" si="25">B193*1000/$C$5</f>
        <v>50</v>
      </c>
      <c r="E193" s="91">
        <v>1.238</v>
      </c>
      <c r="F193" s="92">
        <v>5.4549999999999998E-4</v>
      </c>
      <c r="G193" s="88">
        <f t="shared" si="16"/>
        <v>1.2385455000000001</v>
      </c>
      <c r="H193" s="77">
        <v>4.4000000000000004</v>
      </c>
      <c r="I193" s="79" t="s">
        <v>12</v>
      </c>
      <c r="J193" s="80">
        <f t="shared" si="24"/>
        <v>4400</v>
      </c>
      <c r="K193" s="77">
        <v>192.87</v>
      </c>
      <c r="L193" s="79" t="s">
        <v>66</v>
      </c>
      <c r="M193" s="76">
        <f t="shared" si="18"/>
        <v>192.87</v>
      </c>
      <c r="N193" s="77">
        <v>21.8</v>
      </c>
      <c r="O193" s="79" t="s">
        <v>66</v>
      </c>
      <c r="P193" s="76">
        <f t="shared" si="21"/>
        <v>21.8</v>
      </c>
    </row>
    <row r="194" spans="2:16">
      <c r="B194" s="89">
        <v>1.1000000000000001</v>
      </c>
      <c r="C194" s="90" t="s">
        <v>67</v>
      </c>
      <c r="D194" s="74">
        <f t="shared" si="25"/>
        <v>55</v>
      </c>
      <c r="E194" s="91">
        <v>1.1459999999999999</v>
      </c>
      <c r="F194" s="92">
        <v>5.0020000000000002E-4</v>
      </c>
      <c r="G194" s="88">
        <f t="shared" si="16"/>
        <v>1.1465002</v>
      </c>
      <c r="H194" s="77">
        <v>5.22</v>
      </c>
      <c r="I194" s="79" t="s">
        <v>12</v>
      </c>
      <c r="J194" s="80">
        <f t="shared" si="24"/>
        <v>5220</v>
      </c>
      <c r="K194" s="77">
        <v>225.2</v>
      </c>
      <c r="L194" s="79" t="s">
        <v>66</v>
      </c>
      <c r="M194" s="76">
        <f t="shared" si="18"/>
        <v>225.2</v>
      </c>
      <c r="N194" s="77">
        <v>25.72</v>
      </c>
      <c r="O194" s="79" t="s">
        <v>66</v>
      </c>
      <c r="P194" s="76">
        <f t="shared" si="21"/>
        <v>25.72</v>
      </c>
    </row>
    <row r="195" spans="2:16">
      <c r="B195" s="89">
        <v>1.2</v>
      </c>
      <c r="C195" s="90" t="s">
        <v>67</v>
      </c>
      <c r="D195" s="74">
        <f t="shared" si="25"/>
        <v>60</v>
      </c>
      <c r="E195" s="91">
        <v>1.07</v>
      </c>
      <c r="F195" s="92">
        <v>4.6200000000000001E-4</v>
      </c>
      <c r="G195" s="88">
        <f t="shared" si="16"/>
        <v>1.070462</v>
      </c>
      <c r="H195" s="77">
        <v>6.1</v>
      </c>
      <c r="I195" s="79" t="s">
        <v>12</v>
      </c>
      <c r="J195" s="80">
        <f t="shared" si="24"/>
        <v>6100</v>
      </c>
      <c r="K195" s="77">
        <v>257.58999999999997</v>
      </c>
      <c r="L195" s="79" t="s">
        <v>66</v>
      </c>
      <c r="M195" s="76">
        <f t="shared" si="18"/>
        <v>257.58999999999997</v>
      </c>
      <c r="N195" s="77">
        <v>29.93</v>
      </c>
      <c r="O195" s="79" t="s">
        <v>66</v>
      </c>
      <c r="P195" s="76">
        <f t="shared" si="21"/>
        <v>29.93</v>
      </c>
    </row>
    <row r="196" spans="2:16">
      <c r="B196" s="89">
        <v>1.3</v>
      </c>
      <c r="C196" s="90" t="s">
        <v>67</v>
      </c>
      <c r="D196" s="74">
        <f t="shared" si="25"/>
        <v>65</v>
      </c>
      <c r="E196" s="91">
        <v>1.004</v>
      </c>
      <c r="F196" s="92">
        <v>4.2949999999999998E-4</v>
      </c>
      <c r="G196" s="88">
        <f t="shared" si="16"/>
        <v>1.0044295000000001</v>
      </c>
      <c r="H196" s="77">
        <v>7.04</v>
      </c>
      <c r="I196" s="79" t="s">
        <v>12</v>
      </c>
      <c r="J196" s="80">
        <f t="shared" si="24"/>
        <v>7040</v>
      </c>
      <c r="K196" s="77">
        <v>290.2</v>
      </c>
      <c r="L196" s="79" t="s">
        <v>66</v>
      </c>
      <c r="M196" s="76">
        <f t="shared" si="18"/>
        <v>290.2</v>
      </c>
      <c r="N196" s="77">
        <v>34.409999999999997</v>
      </c>
      <c r="O196" s="79" t="s">
        <v>66</v>
      </c>
      <c r="P196" s="76">
        <f t="shared" si="21"/>
        <v>34.409999999999997</v>
      </c>
    </row>
    <row r="197" spans="2:16">
      <c r="B197" s="89">
        <v>1.4</v>
      </c>
      <c r="C197" s="90" t="s">
        <v>67</v>
      </c>
      <c r="D197" s="74">
        <f t="shared" si="25"/>
        <v>70</v>
      </c>
      <c r="E197" s="91">
        <v>0.94689999999999996</v>
      </c>
      <c r="F197" s="92">
        <v>4.014E-4</v>
      </c>
      <c r="G197" s="88">
        <f t="shared" si="16"/>
        <v>0.94730139999999996</v>
      </c>
      <c r="H197" s="77">
        <v>8.0500000000000007</v>
      </c>
      <c r="I197" s="79" t="s">
        <v>12</v>
      </c>
      <c r="J197" s="80">
        <f t="shared" si="24"/>
        <v>8050.0000000000009</v>
      </c>
      <c r="K197" s="77">
        <v>323.11</v>
      </c>
      <c r="L197" s="79" t="s">
        <v>66</v>
      </c>
      <c r="M197" s="76">
        <f t="shared" si="18"/>
        <v>323.11</v>
      </c>
      <c r="N197" s="77">
        <v>39.15</v>
      </c>
      <c r="O197" s="79" t="s">
        <v>66</v>
      </c>
      <c r="P197" s="76">
        <f t="shared" si="21"/>
        <v>39.15</v>
      </c>
    </row>
    <row r="198" spans="2:16">
      <c r="B198" s="89">
        <v>1.5</v>
      </c>
      <c r="C198" s="90" t="s">
        <v>67</v>
      </c>
      <c r="D198" s="74">
        <f t="shared" si="25"/>
        <v>75</v>
      </c>
      <c r="E198" s="91">
        <v>0.8972</v>
      </c>
      <c r="F198" s="92">
        <v>3.769E-4</v>
      </c>
      <c r="G198" s="88">
        <f t="shared" si="16"/>
        <v>0.89757690000000001</v>
      </c>
      <c r="H198" s="77">
        <v>9.11</v>
      </c>
      <c r="I198" s="79" t="s">
        <v>12</v>
      </c>
      <c r="J198" s="80">
        <f t="shared" si="24"/>
        <v>9110</v>
      </c>
      <c r="K198" s="77">
        <v>356.35</v>
      </c>
      <c r="L198" s="79" t="s">
        <v>66</v>
      </c>
      <c r="M198" s="76">
        <f t="shared" si="18"/>
        <v>356.35</v>
      </c>
      <c r="N198" s="77">
        <v>44.15</v>
      </c>
      <c r="O198" s="79" t="s">
        <v>66</v>
      </c>
      <c r="P198" s="76">
        <f t="shared" si="21"/>
        <v>44.15</v>
      </c>
    </row>
    <row r="199" spans="2:16">
      <c r="B199" s="89">
        <v>1.6</v>
      </c>
      <c r="C199" s="90" t="s">
        <v>67</v>
      </c>
      <c r="D199" s="74">
        <f t="shared" si="25"/>
        <v>80</v>
      </c>
      <c r="E199" s="91">
        <v>0.85319999999999996</v>
      </c>
      <c r="F199" s="92">
        <v>3.5540000000000002E-4</v>
      </c>
      <c r="G199" s="88">
        <f t="shared" si="16"/>
        <v>0.85355539999999996</v>
      </c>
      <c r="H199" s="77">
        <v>10.220000000000001</v>
      </c>
      <c r="I199" s="79" t="s">
        <v>12</v>
      </c>
      <c r="J199" s="80">
        <f t="shared" si="24"/>
        <v>10220</v>
      </c>
      <c r="K199" s="77">
        <v>389.94</v>
      </c>
      <c r="L199" s="79" t="s">
        <v>66</v>
      </c>
      <c r="M199" s="76">
        <f t="shared" si="18"/>
        <v>389.94</v>
      </c>
      <c r="N199" s="77">
        <v>49.39</v>
      </c>
      <c r="O199" s="79" t="s">
        <v>66</v>
      </c>
      <c r="P199" s="76">
        <f t="shared" si="21"/>
        <v>49.39</v>
      </c>
    </row>
    <row r="200" spans="2:16">
      <c r="B200" s="89">
        <v>1.7</v>
      </c>
      <c r="C200" s="90" t="s">
        <v>67</v>
      </c>
      <c r="D200" s="74">
        <f t="shared" si="25"/>
        <v>85</v>
      </c>
      <c r="E200" s="91">
        <v>0.81420000000000003</v>
      </c>
      <c r="F200" s="92">
        <v>3.3619999999999999E-4</v>
      </c>
      <c r="G200" s="88">
        <f t="shared" si="16"/>
        <v>0.81453620000000004</v>
      </c>
      <c r="H200" s="77">
        <v>11.4</v>
      </c>
      <c r="I200" s="79" t="s">
        <v>12</v>
      </c>
      <c r="J200" s="80">
        <f t="shared" si="24"/>
        <v>11400</v>
      </c>
      <c r="K200" s="77">
        <v>423.89</v>
      </c>
      <c r="L200" s="79" t="s">
        <v>66</v>
      </c>
      <c r="M200" s="76">
        <f t="shared" si="18"/>
        <v>423.89</v>
      </c>
      <c r="N200" s="77">
        <v>54.88</v>
      </c>
      <c r="O200" s="79" t="s">
        <v>66</v>
      </c>
      <c r="P200" s="76">
        <f t="shared" si="21"/>
        <v>54.88</v>
      </c>
    </row>
    <row r="201" spans="2:16">
      <c r="B201" s="89">
        <v>1.8</v>
      </c>
      <c r="C201" s="90" t="s">
        <v>67</v>
      </c>
      <c r="D201" s="74">
        <f t="shared" si="25"/>
        <v>90</v>
      </c>
      <c r="E201" s="91">
        <v>0.77929999999999999</v>
      </c>
      <c r="F201" s="92">
        <v>3.191E-4</v>
      </c>
      <c r="G201" s="88">
        <f t="shared" si="16"/>
        <v>0.77961910000000001</v>
      </c>
      <c r="H201" s="77">
        <v>12.62</v>
      </c>
      <c r="I201" s="79" t="s">
        <v>12</v>
      </c>
      <c r="J201" s="80">
        <f t="shared" si="24"/>
        <v>12620</v>
      </c>
      <c r="K201" s="77">
        <v>458.19</v>
      </c>
      <c r="L201" s="79" t="s">
        <v>66</v>
      </c>
      <c r="M201" s="76">
        <f t="shared" si="18"/>
        <v>458.19</v>
      </c>
      <c r="N201" s="77">
        <v>60.61</v>
      </c>
      <c r="O201" s="79" t="s">
        <v>66</v>
      </c>
      <c r="P201" s="76">
        <f t="shared" si="21"/>
        <v>60.61</v>
      </c>
    </row>
    <row r="202" spans="2:16">
      <c r="B202" s="89">
        <v>2</v>
      </c>
      <c r="C202" s="90" t="s">
        <v>67</v>
      </c>
      <c r="D202" s="74">
        <f t="shared" si="25"/>
        <v>100</v>
      </c>
      <c r="E202" s="91">
        <v>0.71930000000000005</v>
      </c>
      <c r="F202" s="92">
        <v>2.898E-4</v>
      </c>
      <c r="G202" s="88">
        <f t="shared" si="16"/>
        <v>0.71958980000000006</v>
      </c>
      <c r="H202" s="77">
        <v>15.24</v>
      </c>
      <c r="I202" s="79" t="s">
        <v>12</v>
      </c>
      <c r="J202" s="80">
        <f t="shared" si="24"/>
        <v>15240</v>
      </c>
      <c r="K202" s="77">
        <v>588.84</v>
      </c>
      <c r="L202" s="79" t="s">
        <v>66</v>
      </c>
      <c r="M202" s="76">
        <f t="shared" si="18"/>
        <v>588.84</v>
      </c>
      <c r="N202" s="77">
        <v>72.739999999999995</v>
      </c>
      <c r="O202" s="79" t="s">
        <v>66</v>
      </c>
      <c r="P202" s="76">
        <f t="shared" si="21"/>
        <v>72.739999999999995</v>
      </c>
    </row>
    <row r="203" spans="2:16">
      <c r="B203" s="89">
        <v>2.25</v>
      </c>
      <c r="C203" s="90" t="s">
        <v>67</v>
      </c>
      <c r="D203" s="74">
        <f t="shared" si="25"/>
        <v>112.5</v>
      </c>
      <c r="E203" s="91">
        <v>0.65869999999999995</v>
      </c>
      <c r="F203" s="92">
        <v>2.6009999999999998E-4</v>
      </c>
      <c r="G203" s="88">
        <f t="shared" si="16"/>
        <v>0.65896009999999994</v>
      </c>
      <c r="H203" s="77">
        <v>18.79</v>
      </c>
      <c r="I203" s="79" t="s">
        <v>12</v>
      </c>
      <c r="J203" s="80">
        <f t="shared" si="24"/>
        <v>18790</v>
      </c>
      <c r="K203" s="77">
        <v>774.32</v>
      </c>
      <c r="L203" s="79" t="s">
        <v>66</v>
      </c>
      <c r="M203" s="76">
        <f t="shared" si="18"/>
        <v>774.32</v>
      </c>
      <c r="N203" s="77">
        <v>89.13</v>
      </c>
      <c r="O203" s="79" t="s">
        <v>66</v>
      </c>
      <c r="P203" s="76">
        <f t="shared" si="21"/>
        <v>89.13</v>
      </c>
    </row>
    <row r="204" spans="2:16">
      <c r="B204" s="89">
        <v>2.5</v>
      </c>
      <c r="C204" s="90" t="s">
        <v>67</v>
      </c>
      <c r="D204" s="74">
        <f t="shared" si="25"/>
        <v>125</v>
      </c>
      <c r="E204" s="91">
        <v>0.60960000000000003</v>
      </c>
      <c r="F204" s="92">
        <v>2.362E-4</v>
      </c>
      <c r="G204" s="88">
        <f t="shared" si="16"/>
        <v>0.60983620000000005</v>
      </c>
      <c r="H204" s="77">
        <v>22.64</v>
      </c>
      <c r="I204" s="79" t="s">
        <v>12</v>
      </c>
      <c r="J204" s="80">
        <f t="shared" si="24"/>
        <v>22640</v>
      </c>
      <c r="K204" s="77">
        <v>947.6</v>
      </c>
      <c r="L204" s="79" t="s">
        <v>66</v>
      </c>
      <c r="M204" s="76">
        <f t="shared" si="18"/>
        <v>947.6</v>
      </c>
      <c r="N204" s="77">
        <v>106.81</v>
      </c>
      <c r="O204" s="79" t="s">
        <v>66</v>
      </c>
      <c r="P204" s="76">
        <f t="shared" si="21"/>
        <v>106.81</v>
      </c>
    </row>
    <row r="205" spans="2:16">
      <c r="B205" s="89">
        <v>2.75</v>
      </c>
      <c r="C205" s="90" t="s">
        <v>67</v>
      </c>
      <c r="D205" s="74">
        <f t="shared" si="25"/>
        <v>137.5</v>
      </c>
      <c r="E205" s="91">
        <v>0.56899999999999995</v>
      </c>
      <c r="F205" s="92">
        <v>2.164E-4</v>
      </c>
      <c r="G205" s="88">
        <f t="shared" si="16"/>
        <v>0.56921639999999996</v>
      </c>
      <c r="H205" s="77">
        <v>26.79</v>
      </c>
      <c r="I205" s="79" t="s">
        <v>12</v>
      </c>
      <c r="J205" s="80">
        <f t="shared" si="24"/>
        <v>26790</v>
      </c>
      <c r="K205" s="77">
        <v>1.1200000000000001</v>
      </c>
      <c r="L205" s="78" t="s">
        <v>12</v>
      </c>
      <c r="M205" s="76">
        <f t="shared" ref="M205:M208" si="26">K205*1000</f>
        <v>1120</v>
      </c>
      <c r="N205" s="77">
        <v>125.68</v>
      </c>
      <c r="O205" s="79" t="s">
        <v>66</v>
      </c>
      <c r="P205" s="76">
        <f t="shared" si="21"/>
        <v>125.68</v>
      </c>
    </row>
    <row r="206" spans="2:16">
      <c r="B206" s="89">
        <v>3</v>
      </c>
      <c r="C206" s="90" t="s">
        <v>67</v>
      </c>
      <c r="D206" s="74">
        <f t="shared" si="25"/>
        <v>150</v>
      </c>
      <c r="E206" s="91">
        <v>0.53500000000000003</v>
      </c>
      <c r="F206" s="92">
        <v>1.998E-4</v>
      </c>
      <c r="G206" s="88">
        <f t="shared" si="16"/>
        <v>0.5351998</v>
      </c>
      <c r="H206" s="77">
        <v>31.22</v>
      </c>
      <c r="I206" s="79" t="s">
        <v>12</v>
      </c>
      <c r="J206" s="80">
        <f t="shared" si="24"/>
        <v>31220</v>
      </c>
      <c r="K206" s="77">
        <v>1.28</v>
      </c>
      <c r="L206" s="79" t="s">
        <v>12</v>
      </c>
      <c r="M206" s="76">
        <f t="shared" si="26"/>
        <v>1280</v>
      </c>
      <c r="N206" s="77">
        <v>145.68</v>
      </c>
      <c r="O206" s="79" t="s">
        <v>66</v>
      </c>
      <c r="P206" s="76">
        <f t="shared" si="21"/>
        <v>145.68</v>
      </c>
    </row>
    <row r="207" spans="2:16">
      <c r="B207" s="89">
        <v>3.25</v>
      </c>
      <c r="C207" s="90" t="s">
        <v>67</v>
      </c>
      <c r="D207" s="74">
        <f t="shared" si="25"/>
        <v>162.5</v>
      </c>
      <c r="E207" s="91">
        <v>0.50600000000000001</v>
      </c>
      <c r="F207" s="92">
        <v>1.8560000000000001E-4</v>
      </c>
      <c r="G207" s="88">
        <f t="shared" si="16"/>
        <v>0.50618560000000001</v>
      </c>
      <c r="H207" s="77">
        <v>35.92</v>
      </c>
      <c r="I207" s="79" t="s">
        <v>12</v>
      </c>
      <c r="J207" s="80">
        <f t="shared" si="24"/>
        <v>35920</v>
      </c>
      <c r="K207" s="77">
        <v>1.44</v>
      </c>
      <c r="L207" s="79" t="s">
        <v>12</v>
      </c>
      <c r="M207" s="76">
        <f t="shared" si="26"/>
        <v>1440</v>
      </c>
      <c r="N207" s="77">
        <v>166.74</v>
      </c>
      <c r="O207" s="79" t="s">
        <v>66</v>
      </c>
      <c r="P207" s="76">
        <f t="shared" si="21"/>
        <v>166.74</v>
      </c>
    </row>
    <row r="208" spans="2:16">
      <c r="B208" s="89">
        <v>3.5</v>
      </c>
      <c r="C208" s="90" t="s">
        <v>67</v>
      </c>
      <c r="D208" s="74">
        <f t="shared" si="25"/>
        <v>175</v>
      </c>
      <c r="E208" s="91">
        <v>0.48099999999999998</v>
      </c>
      <c r="F208" s="92">
        <v>1.7340000000000001E-4</v>
      </c>
      <c r="G208" s="88">
        <f t="shared" si="16"/>
        <v>0.48117339999999997</v>
      </c>
      <c r="H208" s="77">
        <v>40.869999999999997</v>
      </c>
      <c r="I208" s="79" t="s">
        <v>12</v>
      </c>
      <c r="J208" s="80">
        <f t="shared" si="24"/>
        <v>40870</v>
      </c>
      <c r="K208" s="77">
        <v>1.6</v>
      </c>
      <c r="L208" s="79" t="s">
        <v>12</v>
      </c>
      <c r="M208" s="76">
        <f t="shared" si="26"/>
        <v>1600</v>
      </c>
      <c r="N208" s="77">
        <v>188.81</v>
      </c>
      <c r="O208" s="79" t="s">
        <v>66</v>
      </c>
      <c r="P208" s="76">
        <f t="shared" si="21"/>
        <v>188.81</v>
      </c>
    </row>
    <row r="209" spans="2:16">
      <c r="B209" s="89">
        <v>3.75</v>
      </c>
      <c r="C209" s="90" t="s">
        <v>67</v>
      </c>
      <c r="D209" s="74">
        <f t="shared" si="25"/>
        <v>187.5</v>
      </c>
      <c r="E209" s="91">
        <v>0.4592</v>
      </c>
      <c r="F209" s="92">
        <v>1.628E-4</v>
      </c>
      <c r="G209" s="88">
        <f t="shared" si="16"/>
        <v>0.45936280000000002</v>
      </c>
      <c r="H209" s="77">
        <v>46.07</v>
      </c>
      <c r="I209" s="79" t="s">
        <v>12</v>
      </c>
      <c r="J209" s="80">
        <f t="shared" si="24"/>
        <v>46070</v>
      </c>
      <c r="K209" s="77">
        <v>1.76</v>
      </c>
      <c r="L209" s="79" t="s">
        <v>12</v>
      </c>
      <c r="M209" s="80">
        <f t="shared" ref="M209:M216" si="27">K209*1000</f>
        <v>1760</v>
      </c>
      <c r="N209" s="77">
        <v>211.81</v>
      </c>
      <c r="O209" s="79" t="s">
        <v>66</v>
      </c>
      <c r="P209" s="76">
        <f t="shared" si="21"/>
        <v>211.81</v>
      </c>
    </row>
    <row r="210" spans="2:16">
      <c r="B210" s="89">
        <v>4</v>
      </c>
      <c r="C210" s="90" t="s">
        <v>67</v>
      </c>
      <c r="D210" s="74">
        <f t="shared" si="25"/>
        <v>200</v>
      </c>
      <c r="E210" s="91">
        <v>0.44</v>
      </c>
      <c r="F210" s="92">
        <v>1.5339999999999999E-4</v>
      </c>
      <c r="G210" s="88">
        <f t="shared" si="16"/>
        <v>0.44015340000000003</v>
      </c>
      <c r="H210" s="77">
        <v>51.51</v>
      </c>
      <c r="I210" s="79" t="s">
        <v>12</v>
      </c>
      <c r="J210" s="80">
        <f t="shared" si="24"/>
        <v>51510</v>
      </c>
      <c r="K210" s="77">
        <v>1.93</v>
      </c>
      <c r="L210" s="79" t="s">
        <v>12</v>
      </c>
      <c r="M210" s="80">
        <f t="shared" si="27"/>
        <v>1930</v>
      </c>
      <c r="N210" s="77">
        <v>235.71</v>
      </c>
      <c r="O210" s="79" t="s">
        <v>66</v>
      </c>
      <c r="P210" s="76">
        <f t="shared" si="21"/>
        <v>235.71</v>
      </c>
    </row>
    <row r="211" spans="2:16">
      <c r="B211" s="89">
        <v>4.5</v>
      </c>
      <c r="C211" s="90" t="s">
        <v>67</v>
      </c>
      <c r="D211" s="74">
        <f t="shared" si="25"/>
        <v>225</v>
      </c>
      <c r="E211" s="91">
        <v>0.40789999999999998</v>
      </c>
      <c r="F211" s="92">
        <v>1.3760000000000001E-4</v>
      </c>
      <c r="G211" s="88">
        <f t="shared" si="16"/>
        <v>0.4080376</v>
      </c>
      <c r="H211" s="77">
        <v>63.05</v>
      </c>
      <c r="I211" s="79" t="s">
        <v>12</v>
      </c>
      <c r="J211" s="80">
        <f t="shared" si="24"/>
        <v>63050</v>
      </c>
      <c r="K211" s="77">
        <v>2.5299999999999998</v>
      </c>
      <c r="L211" s="79" t="s">
        <v>12</v>
      </c>
      <c r="M211" s="80">
        <f t="shared" si="27"/>
        <v>2530</v>
      </c>
      <c r="N211" s="77">
        <v>285.99</v>
      </c>
      <c r="O211" s="79" t="s">
        <v>66</v>
      </c>
      <c r="P211" s="76">
        <f t="shared" si="21"/>
        <v>285.99</v>
      </c>
    </row>
    <row r="212" spans="2:16">
      <c r="B212" s="89">
        <v>5</v>
      </c>
      <c r="C212" s="90" t="s">
        <v>67</v>
      </c>
      <c r="D212" s="74">
        <f t="shared" si="25"/>
        <v>250</v>
      </c>
      <c r="E212" s="91">
        <v>0.3821</v>
      </c>
      <c r="F212" s="92">
        <v>1.249E-4</v>
      </c>
      <c r="G212" s="88">
        <f t="shared" si="16"/>
        <v>0.38222489999999998</v>
      </c>
      <c r="H212" s="77">
        <v>75.430000000000007</v>
      </c>
      <c r="I212" s="79" t="s">
        <v>12</v>
      </c>
      <c r="J212" s="80">
        <f t="shared" si="24"/>
        <v>75430</v>
      </c>
      <c r="K212" s="77">
        <v>3.07</v>
      </c>
      <c r="L212" s="79" t="s">
        <v>12</v>
      </c>
      <c r="M212" s="80">
        <f t="shared" si="27"/>
        <v>3070</v>
      </c>
      <c r="N212" s="77">
        <v>339.26</v>
      </c>
      <c r="O212" s="79" t="s">
        <v>66</v>
      </c>
      <c r="P212" s="76">
        <f t="shared" si="21"/>
        <v>339.26</v>
      </c>
    </row>
    <row r="213" spans="2:16">
      <c r="B213" s="89">
        <v>5.5</v>
      </c>
      <c r="C213" s="90" t="s">
        <v>67</v>
      </c>
      <c r="D213" s="74">
        <f t="shared" si="25"/>
        <v>275</v>
      </c>
      <c r="E213" s="91">
        <v>0.36099999999999999</v>
      </c>
      <c r="F213" s="92">
        <v>1.144E-4</v>
      </c>
      <c r="G213" s="88">
        <f t="shared" ref="G213:G228" si="28">E213+F213</f>
        <v>0.3611144</v>
      </c>
      <c r="H213" s="77">
        <v>88.59</v>
      </c>
      <c r="I213" s="79" t="s">
        <v>12</v>
      </c>
      <c r="J213" s="80">
        <f t="shared" si="24"/>
        <v>88590</v>
      </c>
      <c r="K213" s="77">
        <v>3.59</v>
      </c>
      <c r="L213" s="79" t="s">
        <v>12</v>
      </c>
      <c r="M213" s="80">
        <f t="shared" si="27"/>
        <v>3590</v>
      </c>
      <c r="N213" s="77">
        <v>395.21</v>
      </c>
      <c r="O213" s="79" t="s">
        <v>66</v>
      </c>
      <c r="P213" s="76">
        <f t="shared" si="21"/>
        <v>395.21</v>
      </c>
    </row>
    <row r="214" spans="2:16">
      <c r="B214" s="89">
        <v>6</v>
      </c>
      <c r="C214" s="90" t="s">
        <v>67</v>
      </c>
      <c r="D214" s="74">
        <f t="shared" si="25"/>
        <v>300</v>
      </c>
      <c r="E214" s="91">
        <v>0.34329999999999999</v>
      </c>
      <c r="F214" s="92">
        <v>1.0560000000000001E-4</v>
      </c>
      <c r="G214" s="88">
        <f t="shared" si="28"/>
        <v>0.34340559999999998</v>
      </c>
      <c r="H214" s="77">
        <v>102.47</v>
      </c>
      <c r="I214" s="79" t="s">
        <v>12</v>
      </c>
      <c r="J214" s="80">
        <f t="shared" si="24"/>
        <v>102470</v>
      </c>
      <c r="K214" s="77">
        <v>4.0999999999999996</v>
      </c>
      <c r="L214" s="79" t="s">
        <v>12</v>
      </c>
      <c r="M214" s="80">
        <f t="shared" si="27"/>
        <v>4100</v>
      </c>
      <c r="N214" s="77">
        <v>453.53</v>
      </c>
      <c r="O214" s="79" t="s">
        <v>66</v>
      </c>
      <c r="P214" s="76">
        <f t="shared" si="21"/>
        <v>453.53</v>
      </c>
    </row>
    <row r="215" spans="2:16">
      <c r="B215" s="89">
        <v>6.5</v>
      </c>
      <c r="C215" s="90" t="s">
        <v>67</v>
      </c>
      <c r="D215" s="74">
        <f t="shared" si="25"/>
        <v>325</v>
      </c>
      <c r="E215" s="91">
        <v>0.32829999999999998</v>
      </c>
      <c r="F215" s="92">
        <v>9.8040000000000003E-5</v>
      </c>
      <c r="G215" s="88">
        <f t="shared" si="28"/>
        <v>0.32839804</v>
      </c>
      <c r="H215" s="77">
        <v>117.03</v>
      </c>
      <c r="I215" s="79" t="s">
        <v>12</v>
      </c>
      <c r="J215" s="80">
        <f t="shared" si="24"/>
        <v>117030</v>
      </c>
      <c r="K215" s="77">
        <v>4.59</v>
      </c>
      <c r="L215" s="79" t="s">
        <v>12</v>
      </c>
      <c r="M215" s="80">
        <f t="shared" si="27"/>
        <v>4590</v>
      </c>
      <c r="N215" s="77">
        <v>513.96</v>
      </c>
      <c r="O215" s="79" t="s">
        <v>66</v>
      </c>
      <c r="P215" s="76">
        <f t="shared" si="21"/>
        <v>513.96</v>
      </c>
    </row>
    <row r="216" spans="2:16">
      <c r="B216" s="89">
        <v>7</v>
      </c>
      <c r="C216" s="90" t="s">
        <v>67</v>
      </c>
      <c r="D216" s="74">
        <f t="shared" si="25"/>
        <v>350</v>
      </c>
      <c r="E216" s="91">
        <v>0.3155</v>
      </c>
      <c r="F216" s="92">
        <v>9.1559999999999998E-5</v>
      </c>
      <c r="G216" s="88">
        <f t="shared" si="28"/>
        <v>0.31559155999999999</v>
      </c>
      <c r="H216" s="77">
        <v>132.22</v>
      </c>
      <c r="I216" s="79" t="s">
        <v>12</v>
      </c>
      <c r="J216" s="80">
        <f t="shared" si="24"/>
        <v>132220</v>
      </c>
      <c r="K216" s="77">
        <v>5.07</v>
      </c>
      <c r="L216" s="79" t="s">
        <v>12</v>
      </c>
      <c r="M216" s="80">
        <f t="shared" si="27"/>
        <v>5070</v>
      </c>
      <c r="N216" s="77">
        <v>576.29</v>
      </c>
      <c r="O216" s="79" t="s">
        <v>66</v>
      </c>
      <c r="P216" s="76">
        <f t="shared" si="21"/>
        <v>576.29</v>
      </c>
    </row>
    <row r="217" spans="2:16">
      <c r="B217" s="89">
        <v>8</v>
      </c>
      <c r="C217" s="90" t="s">
        <v>67</v>
      </c>
      <c r="D217" s="74">
        <f t="shared" si="25"/>
        <v>400</v>
      </c>
      <c r="E217" s="91">
        <v>0.29459999999999997</v>
      </c>
      <c r="F217" s="92">
        <v>8.0929999999999999E-5</v>
      </c>
      <c r="G217" s="88">
        <f t="shared" si="28"/>
        <v>0.29468092999999995</v>
      </c>
      <c r="H217" s="77">
        <v>164.29</v>
      </c>
      <c r="I217" s="79" t="s">
        <v>12</v>
      </c>
      <c r="J217" s="80">
        <f t="shared" si="24"/>
        <v>164290</v>
      </c>
      <c r="K217" s="77">
        <v>6.8</v>
      </c>
      <c r="L217" s="79" t="s">
        <v>12</v>
      </c>
      <c r="M217" s="80">
        <f>K217*1000</f>
        <v>6800</v>
      </c>
      <c r="N217" s="77">
        <v>705.83</v>
      </c>
      <c r="O217" s="79" t="s">
        <v>66</v>
      </c>
      <c r="P217" s="76">
        <f t="shared" si="21"/>
        <v>705.83</v>
      </c>
    </row>
    <row r="218" spans="2:16">
      <c r="B218" s="89">
        <v>9</v>
      </c>
      <c r="C218" s="90" t="s">
        <v>67</v>
      </c>
      <c r="D218" s="74">
        <f t="shared" si="25"/>
        <v>450</v>
      </c>
      <c r="E218" s="91">
        <v>0.27850000000000003</v>
      </c>
      <c r="F218" s="92">
        <v>7.258E-5</v>
      </c>
      <c r="G218" s="88">
        <f t="shared" si="28"/>
        <v>0.27857258000000001</v>
      </c>
      <c r="H218" s="77">
        <v>198.41</v>
      </c>
      <c r="I218" s="79" t="s">
        <v>12</v>
      </c>
      <c r="J218" s="80">
        <f t="shared" si="24"/>
        <v>198410</v>
      </c>
      <c r="K218" s="77">
        <v>8.34</v>
      </c>
      <c r="L218" s="79" t="s">
        <v>12</v>
      </c>
      <c r="M218" s="80">
        <f t="shared" ref="M218:M228" si="29">K218*1000</f>
        <v>8340</v>
      </c>
      <c r="N218" s="77">
        <v>840.72</v>
      </c>
      <c r="O218" s="79" t="s">
        <v>66</v>
      </c>
      <c r="P218" s="76">
        <f t="shared" si="21"/>
        <v>840.72</v>
      </c>
    </row>
    <row r="219" spans="2:16">
      <c r="B219" s="89">
        <v>10</v>
      </c>
      <c r="C219" s="90" t="s">
        <v>67</v>
      </c>
      <c r="D219" s="74">
        <f t="shared" si="25"/>
        <v>500</v>
      </c>
      <c r="E219" s="91">
        <v>0.26579999999999998</v>
      </c>
      <c r="F219" s="92">
        <v>6.5840000000000007E-5</v>
      </c>
      <c r="G219" s="88">
        <f t="shared" si="28"/>
        <v>0.26586583999999996</v>
      </c>
      <c r="H219" s="77">
        <v>234.34</v>
      </c>
      <c r="I219" s="79" t="s">
        <v>12</v>
      </c>
      <c r="J219" s="80">
        <f t="shared" si="24"/>
        <v>234340</v>
      </c>
      <c r="K219" s="77">
        <v>9.77</v>
      </c>
      <c r="L219" s="79" t="s">
        <v>12</v>
      </c>
      <c r="M219" s="80">
        <f t="shared" si="29"/>
        <v>9770</v>
      </c>
      <c r="N219" s="77">
        <v>979.79</v>
      </c>
      <c r="O219" s="79" t="s">
        <v>66</v>
      </c>
      <c r="P219" s="76">
        <f t="shared" si="21"/>
        <v>979.79</v>
      </c>
    </row>
    <row r="220" spans="2:16">
      <c r="B220" s="89">
        <v>11</v>
      </c>
      <c r="C220" s="90" t="s">
        <v>67</v>
      </c>
      <c r="D220" s="74">
        <f t="shared" si="25"/>
        <v>550</v>
      </c>
      <c r="E220" s="91">
        <v>0.25540000000000002</v>
      </c>
      <c r="F220" s="92">
        <v>6.0279999999999999E-5</v>
      </c>
      <c r="G220" s="88">
        <f t="shared" si="28"/>
        <v>0.25546028000000004</v>
      </c>
      <c r="H220" s="77">
        <v>271.86</v>
      </c>
      <c r="I220" s="79" t="s">
        <v>12</v>
      </c>
      <c r="J220" s="80">
        <f t="shared" si="24"/>
        <v>271860</v>
      </c>
      <c r="K220" s="77">
        <v>11.12</v>
      </c>
      <c r="L220" s="79" t="s">
        <v>12</v>
      </c>
      <c r="M220" s="80">
        <f t="shared" si="29"/>
        <v>11120</v>
      </c>
      <c r="N220" s="77">
        <v>1.1200000000000001</v>
      </c>
      <c r="O220" s="78" t="s">
        <v>12</v>
      </c>
      <c r="P220" s="76">
        <f>N220*1000</f>
        <v>1120</v>
      </c>
    </row>
    <row r="221" spans="2:16">
      <c r="B221" s="89">
        <v>12</v>
      </c>
      <c r="C221" s="90" t="s">
        <v>67</v>
      </c>
      <c r="D221" s="74">
        <f t="shared" si="25"/>
        <v>600</v>
      </c>
      <c r="E221" s="91">
        <v>0.24690000000000001</v>
      </c>
      <c r="F221" s="92">
        <v>5.5609999999999998E-5</v>
      </c>
      <c r="G221" s="88">
        <f t="shared" si="28"/>
        <v>0.24695561000000002</v>
      </c>
      <c r="H221" s="77">
        <v>310.79000000000002</v>
      </c>
      <c r="I221" s="79" t="s">
        <v>12</v>
      </c>
      <c r="J221" s="80">
        <f t="shared" si="24"/>
        <v>310790</v>
      </c>
      <c r="K221" s="77">
        <v>12.41</v>
      </c>
      <c r="L221" s="79" t="s">
        <v>12</v>
      </c>
      <c r="M221" s="80">
        <f t="shared" si="29"/>
        <v>12410</v>
      </c>
      <c r="N221" s="77">
        <v>1.27</v>
      </c>
      <c r="O221" s="79" t="s">
        <v>12</v>
      </c>
      <c r="P221" s="76">
        <f t="shared" ref="P221:P228" si="30">N221*1000</f>
        <v>1270</v>
      </c>
    </row>
    <row r="222" spans="2:16">
      <c r="B222" s="89">
        <v>13</v>
      </c>
      <c r="C222" s="90" t="s">
        <v>67</v>
      </c>
      <c r="D222" s="74">
        <f t="shared" si="25"/>
        <v>650</v>
      </c>
      <c r="E222" s="91">
        <v>0.23980000000000001</v>
      </c>
      <c r="F222" s="92">
        <v>5.1629999999999999E-5</v>
      </c>
      <c r="G222" s="88">
        <f t="shared" si="28"/>
        <v>0.23985163000000001</v>
      </c>
      <c r="H222" s="77">
        <v>350.96</v>
      </c>
      <c r="I222" s="79" t="s">
        <v>12</v>
      </c>
      <c r="J222" s="80">
        <f t="shared" si="24"/>
        <v>350960</v>
      </c>
      <c r="K222" s="77">
        <v>13.65</v>
      </c>
      <c r="L222" s="79" t="s">
        <v>12</v>
      </c>
      <c r="M222" s="80">
        <f t="shared" si="29"/>
        <v>13650</v>
      </c>
      <c r="N222" s="77">
        <v>1.41</v>
      </c>
      <c r="O222" s="79" t="s">
        <v>12</v>
      </c>
      <c r="P222" s="76">
        <f t="shared" si="30"/>
        <v>1410</v>
      </c>
    </row>
    <row r="223" spans="2:16">
      <c r="B223" s="89">
        <v>14</v>
      </c>
      <c r="C223" s="90" t="s">
        <v>67</v>
      </c>
      <c r="D223" s="74">
        <f t="shared" si="25"/>
        <v>700</v>
      </c>
      <c r="E223" s="91">
        <v>0.23380000000000001</v>
      </c>
      <c r="F223" s="92">
        <v>4.8199999999999999E-5</v>
      </c>
      <c r="G223" s="88">
        <f t="shared" si="28"/>
        <v>0.23384820000000001</v>
      </c>
      <c r="H223" s="77">
        <v>392.24</v>
      </c>
      <c r="I223" s="79" t="s">
        <v>12</v>
      </c>
      <c r="J223" s="80">
        <f t="shared" si="24"/>
        <v>392240</v>
      </c>
      <c r="K223" s="77">
        <v>14.85</v>
      </c>
      <c r="L223" s="79" t="s">
        <v>12</v>
      </c>
      <c r="M223" s="80">
        <f t="shared" si="29"/>
        <v>14850</v>
      </c>
      <c r="N223" s="77">
        <v>1.56</v>
      </c>
      <c r="O223" s="79" t="s">
        <v>12</v>
      </c>
      <c r="P223" s="76">
        <f t="shared" si="30"/>
        <v>1560</v>
      </c>
    </row>
    <row r="224" spans="2:16">
      <c r="B224" s="89">
        <v>15</v>
      </c>
      <c r="C224" s="90" t="s">
        <v>67</v>
      </c>
      <c r="D224" s="74">
        <f t="shared" si="25"/>
        <v>750</v>
      </c>
      <c r="E224" s="91">
        <v>0.22869999999999999</v>
      </c>
      <c r="F224" s="92">
        <v>4.5219999999999997E-5</v>
      </c>
      <c r="G224" s="88">
        <f t="shared" si="28"/>
        <v>0.22874522</v>
      </c>
      <c r="H224" s="77">
        <v>434.51</v>
      </c>
      <c r="I224" s="79" t="s">
        <v>12</v>
      </c>
      <c r="J224" s="80">
        <f t="shared" si="24"/>
        <v>434510</v>
      </c>
      <c r="K224" s="77">
        <v>16.010000000000002</v>
      </c>
      <c r="L224" s="79" t="s">
        <v>12</v>
      </c>
      <c r="M224" s="80">
        <f t="shared" si="29"/>
        <v>16010.000000000002</v>
      </c>
      <c r="N224" s="77">
        <v>1.71</v>
      </c>
      <c r="O224" s="79" t="s">
        <v>12</v>
      </c>
      <c r="P224" s="76">
        <f t="shared" si="30"/>
        <v>1710</v>
      </c>
    </row>
    <row r="225" spans="1:16">
      <c r="B225" s="89">
        <v>16</v>
      </c>
      <c r="C225" s="90" t="s">
        <v>67</v>
      </c>
      <c r="D225" s="74">
        <f t="shared" si="25"/>
        <v>800</v>
      </c>
      <c r="E225" s="91">
        <v>0.2243</v>
      </c>
      <c r="F225" s="92">
        <v>4.2589999999999997E-5</v>
      </c>
      <c r="G225" s="88">
        <f t="shared" si="28"/>
        <v>0.22434259000000001</v>
      </c>
      <c r="H225" s="77">
        <v>477.66</v>
      </c>
      <c r="I225" s="79" t="s">
        <v>12</v>
      </c>
      <c r="J225" s="80">
        <f t="shared" si="24"/>
        <v>477660</v>
      </c>
      <c r="K225" s="77">
        <v>17.14</v>
      </c>
      <c r="L225" s="79" t="s">
        <v>12</v>
      </c>
      <c r="M225" s="80">
        <f t="shared" si="29"/>
        <v>17140</v>
      </c>
      <c r="N225" s="77">
        <v>1.86</v>
      </c>
      <c r="O225" s="79" t="s">
        <v>12</v>
      </c>
      <c r="P225" s="76">
        <f t="shared" si="30"/>
        <v>1860</v>
      </c>
    </row>
    <row r="226" spans="1:16">
      <c r="B226" s="89">
        <v>17</v>
      </c>
      <c r="C226" s="90" t="s">
        <v>67</v>
      </c>
      <c r="D226" s="74">
        <f t="shared" si="25"/>
        <v>850</v>
      </c>
      <c r="E226" s="91">
        <v>0.2205</v>
      </c>
      <c r="F226" s="92">
        <v>4.0259999999999997E-5</v>
      </c>
      <c r="G226" s="88">
        <f t="shared" si="28"/>
        <v>0.22054025999999999</v>
      </c>
      <c r="H226" s="77">
        <v>521.6</v>
      </c>
      <c r="I226" s="79" t="s">
        <v>12</v>
      </c>
      <c r="J226" s="80">
        <f t="shared" si="24"/>
        <v>521600</v>
      </c>
      <c r="K226" s="77">
        <v>18.23</v>
      </c>
      <c r="L226" s="79" t="s">
        <v>12</v>
      </c>
      <c r="M226" s="80">
        <f t="shared" si="29"/>
        <v>18230</v>
      </c>
      <c r="N226" s="77">
        <v>2.0099999999999998</v>
      </c>
      <c r="O226" s="79" t="s">
        <v>12</v>
      </c>
      <c r="P226" s="76">
        <f t="shared" si="30"/>
        <v>2009.9999999999998</v>
      </c>
    </row>
    <row r="227" spans="1:16">
      <c r="B227" s="89">
        <v>18</v>
      </c>
      <c r="C227" s="90" t="s">
        <v>67</v>
      </c>
      <c r="D227" s="74">
        <f t="shared" si="25"/>
        <v>900</v>
      </c>
      <c r="E227" s="91">
        <v>0.2172</v>
      </c>
      <c r="F227" s="92">
        <v>3.8179999999999997E-5</v>
      </c>
      <c r="G227" s="88">
        <f t="shared" si="28"/>
        <v>0.21723818</v>
      </c>
      <c r="H227" s="77">
        <v>566.26</v>
      </c>
      <c r="I227" s="79" t="s">
        <v>12</v>
      </c>
      <c r="J227" s="80">
        <f t="shared" si="24"/>
        <v>566260</v>
      </c>
      <c r="K227" s="77">
        <v>19.29</v>
      </c>
      <c r="L227" s="79" t="s">
        <v>12</v>
      </c>
      <c r="M227" s="80">
        <f t="shared" si="29"/>
        <v>19290</v>
      </c>
      <c r="N227" s="77">
        <v>2.16</v>
      </c>
      <c r="O227" s="79" t="s">
        <v>12</v>
      </c>
      <c r="P227" s="76">
        <f t="shared" si="30"/>
        <v>2160</v>
      </c>
    </row>
    <row r="228" spans="1:16">
      <c r="A228" s="4">
        <v>228</v>
      </c>
      <c r="B228" s="89">
        <v>20</v>
      </c>
      <c r="C228" s="90" t="s">
        <v>67</v>
      </c>
      <c r="D228" s="74">
        <f t="shared" si="25"/>
        <v>1000</v>
      </c>
      <c r="E228" s="91">
        <v>0.21179999999999999</v>
      </c>
      <c r="F228" s="92">
        <v>3.4619999999999997E-5</v>
      </c>
      <c r="G228" s="88">
        <f t="shared" si="28"/>
        <v>0.21183462</v>
      </c>
      <c r="H228" s="77">
        <v>657.4</v>
      </c>
      <c r="I228" s="79" t="s">
        <v>12</v>
      </c>
      <c r="J228" s="80">
        <f t="shared" si="24"/>
        <v>657400</v>
      </c>
      <c r="K228" s="77">
        <v>23.21</v>
      </c>
      <c r="L228" s="79" t="s">
        <v>12</v>
      </c>
      <c r="M228" s="80">
        <f t="shared" si="29"/>
        <v>23210</v>
      </c>
      <c r="N228" s="77">
        <v>2.46</v>
      </c>
      <c r="O228" s="79" t="s">
        <v>12</v>
      </c>
      <c r="P228" s="76">
        <f t="shared" si="30"/>
        <v>2460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srim20Ne_Si</vt:lpstr>
      <vt:lpstr>srim20Ne_Al</vt:lpstr>
      <vt:lpstr>srim20Ne_Au</vt:lpstr>
      <vt:lpstr>srim20Ne_C</vt:lpstr>
      <vt:lpstr>srim20Ne_Air</vt:lpstr>
      <vt:lpstr>srim20Ne_Kapton</vt:lpstr>
      <vt:lpstr>srim20Ne_Mylar</vt:lpstr>
      <vt:lpstr>srim20Ne_EJ212</vt:lpstr>
    </vt:vector>
  </TitlesOfParts>
  <Company>RIKEN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SRIMfit</dc:title>
  <dc:subject>ver.210</dc:subject>
  <dc:creator>Ayoshida(RIKEN)</dc:creator>
  <cp:lastModifiedBy>ayoshida</cp:lastModifiedBy>
  <cp:lastPrinted>2017-03-21T09:13:02Z</cp:lastPrinted>
  <dcterms:created xsi:type="dcterms:W3CDTF">2008-11-07T05:47:18Z</dcterms:created>
  <dcterms:modified xsi:type="dcterms:W3CDTF">2017-06-12T21:47:50Z</dcterms:modified>
</cp:coreProperties>
</file>