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oshida\Documents\__Today__\_E5A_HP更新\250401_BmL作り方_03\"/>
    </mc:Choice>
  </mc:AlternateContent>
  <xr:revisionPtr revIDLastSave="0" documentId="13_ncr:1_{DC1B26AD-11A8-4EF9-8F39-4F4CA88719C1}" xr6:coauthVersionLast="47" xr6:coauthVersionMax="47" xr10:uidLastSave="{00000000-0000-0000-0000-000000000000}"/>
  <bookViews>
    <workbookView xWindow="7608" yWindow="4560" windowWidth="18636" windowHeight="19008" activeTab="3" xr2:uid="{00000000-000D-0000-FFFF-FFFF00000000}"/>
  </bookViews>
  <sheets>
    <sheet name="インフラ_集計試算" sheetId="6" r:id="rId1"/>
    <sheet name="BL作り_集計試算" sheetId="4" r:id="rId2"/>
    <sheet name="スライダー系" sheetId="3" r:id="rId3"/>
    <sheet name="在庫表" sheetId="5" r:id="rId4"/>
  </sheets>
  <definedNames>
    <definedName name="_xlnm.Print_Titles" localSheetId="2">スライダー系!$1:$4</definedName>
    <definedName name="Xスライダー_メカ">スライダー系!$J$22</definedName>
    <definedName name="Xスライダー_十字架台">スライダー系!$J$49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6" l="1"/>
  <c r="Q38" i="6"/>
  <c r="N38" i="6"/>
  <c r="Q13" i="6"/>
  <c r="Q14" i="6"/>
  <c r="Q32" i="6"/>
  <c r="Q31" i="6"/>
  <c r="Q23" i="6"/>
  <c r="Q22" i="6"/>
  <c r="N32" i="6"/>
  <c r="N31" i="6"/>
  <c r="Q17" i="6"/>
  <c r="N17" i="6"/>
  <c r="Q30" i="6"/>
  <c r="N30" i="6"/>
  <c r="Q29" i="6"/>
  <c r="N29" i="6"/>
  <c r="Q27" i="6"/>
  <c r="N27" i="6"/>
  <c r="N23" i="6"/>
  <c r="Q101" i="6"/>
  <c r="Q100" i="6"/>
  <c r="Q99" i="6"/>
  <c r="Q98" i="6"/>
  <c r="Q97" i="6"/>
  <c r="Q95" i="6"/>
  <c r="Q91" i="6"/>
  <c r="Q87" i="6"/>
  <c r="Q86" i="6"/>
  <c r="N101" i="6"/>
  <c r="N100" i="6"/>
  <c r="N99" i="6"/>
  <c r="N98" i="6"/>
  <c r="N97" i="6"/>
  <c r="N91" i="6"/>
  <c r="N90" i="6"/>
  <c r="N89" i="6"/>
  <c r="N87" i="6"/>
  <c r="N86" i="6"/>
  <c r="Q115" i="6"/>
  <c r="Q114" i="6"/>
  <c r="Q113" i="6"/>
  <c r="Q112" i="6"/>
  <c r="Q111" i="6"/>
  <c r="Q109" i="6"/>
  <c r="Q108" i="6"/>
  <c r="Q107" i="6"/>
  <c r="Q106" i="6"/>
  <c r="Q105" i="6"/>
  <c r="N115" i="6"/>
  <c r="N114" i="6"/>
  <c r="N113" i="6"/>
  <c r="N112" i="6"/>
  <c r="N111" i="6"/>
  <c r="N109" i="6"/>
  <c r="N108" i="6"/>
  <c r="N107" i="6"/>
  <c r="N106" i="6"/>
  <c r="N105" i="6"/>
  <c r="Q28" i="6"/>
  <c r="Q16" i="6"/>
  <c r="Q19" i="6"/>
  <c r="Q18" i="6"/>
  <c r="Q25" i="6"/>
  <c r="Q24" i="6"/>
  <c r="N28" i="6"/>
  <c r="N16" i="6"/>
  <c r="N19" i="6"/>
  <c r="N18" i="6"/>
  <c r="N25" i="6"/>
  <c r="N24" i="6"/>
  <c r="N14" i="6"/>
  <c r="N22" i="6"/>
  <c r="N13" i="6"/>
  <c r="N12" i="6"/>
  <c r="N84" i="6" l="1"/>
  <c r="N103" i="6"/>
  <c r="Q103" i="6"/>
  <c r="Q84" i="6"/>
  <c r="N9" i="6"/>
  <c r="Q9" i="6"/>
  <c r="Q82" i="6"/>
  <c r="Q81" i="6"/>
  <c r="Q80" i="6"/>
  <c r="Q78" i="6"/>
  <c r="Q77" i="6"/>
  <c r="Q76" i="6"/>
  <c r="Q75" i="6"/>
  <c r="Q74" i="6"/>
  <c r="Q72" i="6"/>
  <c r="Q71" i="6"/>
  <c r="Q70" i="6"/>
  <c r="Q69" i="6"/>
  <c r="Q68" i="6"/>
  <c r="Q65" i="6"/>
  <c r="Q63" i="6"/>
  <c r="Q61" i="6" s="1"/>
  <c r="N72" i="6"/>
  <c r="N71" i="6"/>
  <c r="N70" i="6"/>
  <c r="N69" i="6"/>
  <c r="N68" i="6"/>
  <c r="N66" i="6"/>
  <c r="N65" i="6"/>
  <c r="N64" i="6"/>
  <c r="N63" i="6"/>
  <c r="Q59" i="6"/>
  <c r="Q58" i="6"/>
  <c r="Q56" i="6"/>
  <c r="Q54" i="6"/>
  <c r="Q52" i="6"/>
  <c r="Q50" i="6" s="1"/>
  <c r="Q47" i="6"/>
  <c r="Q46" i="6"/>
  <c r="Q44" i="6"/>
  <c r="Q42" i="6"/>
  <c r="Q37" i="6"/>
  <c r="N59" i="6"/>
  <c r="N56" i="6"/>
  <c r="N53" i="6"/>
  <c r="N52" i="6"/>
  <c r="N50" i="6" s="1"/>
  <c r="N47" i="6"/>
  <c r="N46" i="6"/>
  <c r="N44" i="6"/>
  <c r="N42" i="6"/>
  <c r="N41" i="6"/>
  <c r="N40" i="6"/>
  <c r="N39" i="6"/>
  <c r="N37" i="6"/>
  <c r="H57" i="6"/>
  <c r="N57" i="6" s="1"/>
  <c r="H45" i="6"/>
  <c r="N45" i="6" s="1"/>
  <c r="J256" i="3"/>
  <c r="J260" i="3"/>
  <c r="J258" i="3"/>
  <c r="J253" i="3"/>
  <c r="J252" i="3"/>
  <c r="J314" i="3"/>
  <c r="J313" i="3"/>
  <c r="J311" i="3"/>
  <c r="J309" i="3"/>
  <c r="J307" i="3"/>
  <c r="J306" i="3"/>
  <c r="J297" i="3"/>
  <c r="J296" i="3"/>
  <c r="J295" i="3"/>
  <c r="J294" i="3"/>
  <c r="J293" i="3"/>
  <c r="J292" i="3"/>
  <c r="J291" i="3"/>
  <c r="J290" i="3"/>
  <c r="J298" i="3"/>
  <c r="J289" i="3"/>
  <c r="J288" i="3"/>
  <c r="J287" i="3"/>
  <c r="J274" i="3"/>
  <c r="J273" i="3"/>
  <c r="J272" i="3"/>
  <c r="J271" i="3"/>
  <c r="H270" i="3"/>
  <c r="J270" i="3" s="1"/>
  <c r="J280" i="3"/>
  <c r="J275" i="3"/>
  <c r="J279" i="3"/>
  <c r="J278" i="3"/>
  <c r="J233" i="3"/>
  <c r="J232" i="3"/>
  <c r="J231" i="3"/>
  <c r="J229" i="3"/>
  <c r="J228" i="3"/>
  <c r="J227" i="3"/>
  <c r="J226" i="3"/>
  <c r="J224" i="3"/>
  <c r="J223" i="3"/>
  <c r="J243" i="3"/>
  <c r="J242" i="3"/>
  <c r="J241" i="3"/>
  <c r="J240" i="3"/>
  <c r="J237" i="3"/>
  <c r="J236" i="3"/>
  <c r="J235" i="3"/>
  <c r="J222" i="3"/>
  <c r="J209" i="3"/>
  <c r="J208" i="3"/>
  <c r="J207" i="3"/>
  <c r="J215" i="3"/>
  <c r="J214" i="3"/>
  <c r="J213" i="3"/>
  <c r="J212" i="3"/>
  <c r="J205" i="3"/>
  <c r="J197" i="3"/>
  <c r="J191" i="3"/>
  <c r="J190" i="3"/>
  <c r="J188" i="3"/>
  <c r="J195" i="3"/>
  <c r="J196" i="3"/>
  <c r="J194" i="3"/>
  <c r="J142" i="3"/>
  <c r="J187" i="3"/>
  <c r="J186" i="3"/>
  <c r="J184" i="3"/>
  <c r="J182" i="3"/>
  <c r="J181" i="3"/>
  <c r="J179" i="3"/>
  <c r="J169" i="3"/>
  <c r="J168" i="3"/>
  <c r="J173" i="3"/>
  <c r="J172" i="3"/>
  <c r="J19" i="3"/>
  <c r="J18" i="3"/>
  <c r="J165" i="3"/>
  <c r="J164" i="3"/>
  <c r="J163" i="3"/>
  <c r="J155" i="3"/>
  <c r="J154" i="3"/>
  <c r="J153" i="3"/>
  <c r="J152" i="3"/>
  <c r="J134" i="3"/>
  <c r="J135" i="3"/>
  <c r="J147" i="3"/>
  <c r="J146" i="3"/>
  <c r="J145" i="3"/>
  <c r="J143" i="3"/>
  <c r="J141" i="3"/>
  <c r="J131" i="3"/>
  <c r="J130" i="3"/>
  <c r="J129" i="3"/>
  <c r="J128" i="3"/>
  <c r="J127" i="3"/>
  <c r="J125" i="3"/>
  <c r="J124" i="3"/>
  <c r="J123" i="3"/>
  <c r="J122" i="3"/>
  <c r="J121" i="3"/>
  <c r="J120" i="3"/>
  <c r="J113" i="3"/>
  <c r="J112" i="3"/>
  <c r="J107" i="3"/>
  <c r="J109" i="3"/>
  <c r="J108" i="3"/>
  <c r="J96" i="3"/>
  <c r="J98" i="3"/>
  <c r="J97" i="3"/>
  <c r="J95" i="3"/>
  <c r="J94" i="3"/>
  <c r="J93" i="3"/>
  <c r="J89" i="3"/>
  <c r="J90" i="3"/>
  <c r="J88" i="3"/>
  <c r="J66" i="3"/>
  <c r="J34" i="3"/>
  <c r="J79" i="3"/>
  <c r="J78" i="3"/>
  <c r="J77" i="3"/>
  <c r="J76" i="3"/>
  <c r="J73" i="3"/>
  <c r="J72" i="3"/>
  <c r="J71" i="3"/>
  <c r="J70" i="3"/>
  <c r="J68" i="3"/>
  <c r="J67" i="3"/>
  <c r="H65" i="3"/>
  <c r="J65" i="3" s="1"/>
  <c r="J64" i="3"/>
  <c r="J63" i="3"/>
  <c r="J59" i="3"/>
  <c r="J60" i="3"/>
  <c r="J58" i="3"/>
  <c r="J55" i="3"/>
  <c r="J54" i="3"/>
  <c r="J46" i="3"/>
  <c r="J45" i="3"/>
  <c r="J43" i="3"/>
  <c r="J40" i="3"/>
  <c r="J39" i="3"/>
  <c r="J44" i="3"/>
  <c r="J42" i="3"/>
  <c r="J41" i="3"/>
  <c r="J38" i="3"/>
  <c r="J36" i="3"/>
  <c r="J35" i="3"/>
  <c r="H33" i="3"/>
  <c r="J33" i="3" s="1"/>
  <c r="J32" i="3"/>
  <c r="J31" i="3"/>
  <c r="J28" i="3"/>
  <c r="J27" i="3"/>
  <c r="J26" i="3"/>
  <c r="J14" i="3"/>
  <c r="J15" i="3"/>
  <c r="J11" i="3"/>
  <c r="J10" i="3"/>
  <c r="J9" i="3"/>
  <c r="N61" i="6" l="1"/>
  <c r="N34" i="6"/>
  <c r="N4" i="6" s="1"/>
  <c r="Q45" i="6"/>
  <c r="J265" i="3"/>
  <c r="G28" i="4" s="1"/>
  <c r="M28" i="4" s="1"/>
  <c r="J317" i="3"/>
  <c r="G33" i="4" s="1"/>
  <c r="M33" i="4" s="1"/>
  <c r="J301" i="3"/>
  <c r="G31" i="4" s="1"/>
  <c r="M31" i="4" s="1"/>
  <c r="J283" i="3"/>
  <c r="G30" i="4" s="1"/>
  <c r="J30" i="4" s="1"/>
  <c r="J246" i="3"/>
  <c r="G26" i="4" s="1"/>
  <c r="M26" i="4" s="1"/>
  <c r="J218" i="3"/>
  <c r="G25" i="4" s="1"/>
  <c r="J200" i="3"/>
  <c r="G23" i="4" s="1"/>
  <c r="J23" i="4" s="1"/>
  <c r="J175" i="3"/>
  <c r="G22" i="4" s="1"/>
  <c r="J158" i="3"/>
  <c r="G20" i="4" s="1"/>
  <c r="J149" i="3"/>
  <c r="G19" i="4" s="1"/>
  <c r="J137" i="3"/>
  <c r="G18" i="4" s="1"/>
  <c r="J116" i="3"/>
  <c r="G17" i="4" s="1"/>
  <c r="J102" i="3"/>
  <c r="G15" i="4" s="1"/>
  <c r="J82" i="3"/>
  <c r="G13" i="4" s="1"/>
  <c r="J49" i="3"/>
  <c r="G11" i="4" s="1"/>
  <c r="J22" i="3"/>
  <c r="G10" i="4" s="1"/>
  <c r="Q34" i="6" l="1"/>
  <c r="Q4" i="6" s="1"/>
  <c r="J10" i="4"/>
  <c r="M10" i="4"/>
  <c r="J13" i="4"/>
  <c r="M13" i="4"/>
  <c r="J11" i="4"/>
  <c r="M11" i="4"/>
  <c r="J17" i="4"/>
  <c r="M17" i="4"/>
  <c r="J18" i="4"/>
  <c r="M18" i="4"/>
  <c r="J19" i="4"/>
  <c r="M19" i="4"/>
  <c r="J20" i="4"/>
  <c r="M20" i="4"/>
  <c r="J15" i="4"/>
  <c r="M15" i="4"/>
  <c r="J22" i="4"/>
  <c r="M22" i="4"/>
  <c r="M25" i="4"/>
  <c r="J25" i="4"/>
  <c r="J31" i="4"/>
  <c r="J33" i="4"/>
  <c r="J28" i="4"/>
  <c r="M30" i="4"/>
  <c r="M23" i="4"/>
  <c r="J26" i="4"/>
  <c r="M5" i="4" l="1"/>
  <c r="J5" i="4"/>
</calcChain>
</file>

<file path=xl/sharedStrings.xml><?xml version="1.0" encoding="utf-8"?>
<sst xmlns="http://schemas.openxmlformats.org/spreadsheetml/2006/main" count="1085" uniqueCount="512">
  <si>
    <t>BL作り</t>
    <rPh sb="2" eb="3">
      <t>ツク</t>
    </rPh>
    <phoneticPr fontId="2"/>
  </si>
  <si>
    <t>Ysldベース板</t>
    <rPh sb="7" eb="8">
      <t>イタ</t>
    </rPh>
    <phoneticPr fontId="2"/>
  </si>
  <si>
    <t>員数</t>
    <rPh sb="0" eb="2">
      <t>インズウ</t>
    </rPh>
    <phoneticPr fontId="2"/>
  </si>
  <si>
    <t>単価</t>
    <rPh sb="0" eb="2">
      <t>タンカ</t>
    </rPh>
    <phoneticPr fontId="2"/>
  </si>
  <si>
    <t>小計</t>
    <rPh sb="0" eb="2">
      <t>ショウケイ</t>
    </rPh>
    <phoneticPr fontId="2"/>
  </si>
  <si>
    <t>Ysld取付板B</t>
    <rPh sb="4" eb="6">
      <t>トリツケ</t>
    </rPh>
    <rPh sb="6" eb="7">
      <t>イタ</t>
    </rPh>
    <phoneticPr fontId="2"/>
  </si>
  <si>
    <t>位置決めピン</t>
    <rPh sb="0" eb="3">
      <t>イチギ</t>
    </rPh>
    <phoneticPr fontId="2"/>
  </si>
  <si>
    <t>ミスミ</t>
    <phoneticPr fontId="2"/>
  </si>
  <si>
    <t>Ysld取付板C</t>
    <rPh sb="4" eb="6">
      <t>トリツケ</t>
    </rPh>
    <rPh sb="6" eb="7">
      <t>イタ</t>
    </rPh>
    <phoneticPr fontId="2"/>
  </si>
  <si>
    <t>Ysld取付板D</t>
    <rPh sb="4" eb="6">
      <t>トリツケ</t>
    </rPh>
    <rPh sb="6" eb="7">
      <t>イタ</t>
    </rPh>
    <phoneticPr fontId="2"/>
  </si>
  <si>
    <t>取付シャフト</t>
    <rPh sb="0" eb="2">
      <t>トリツケ</t>
    </rPh>
    <phoneticPr fontId="2"/>
  </si>
  <si>
    <t>Ysld支柱治具A</t>
    <rPh sb="4" eb="6">
      <t>シチュウ</t>
    </rPh>
    <rPh sb="6" eb="8">
      <t>ジグ</t>
    </rPh>
    <phoneticPr fontId="2"/>
  </si>
  <si>
    <t>Ysld支柱治具B</t>
    <rPh sb="4" eb="6">
      <t>シチュウ</t>
    </rPh>
    <rPh sb="6" eb="8">
      <t>ジグ</t>
    </rPh>
    <phoneticPr fontId="2"/>
  </si>
  <si>
    <t>Ysld支柱治具C</t>
    <rPh sb="4" eb="6">
      <t>シチュウ</t>
    </rPh>
    <rPh sb="6" eb="8">
      <t>ジグ</t>
    </rPh>
    <phoneticPr fontId="2"/>
  </si>
  <si>
    <t>品名</t>
    <rPh sb="0" eb="2">
      <t>ヒンメイ</t>
    </rPh>
    <phoneticPr fontId="2"/>
  </si>
  <si>
    <t>製作/購入</t>
    <rPh sb="0" eb="2">
      <t>セイサク</t>
    </rPh>
    <rPh sb="3" eb="5">
      <t>コウニュウ</t>
    </rPh>
    <phoneticPr fontId="2"/>
  </si>
  <si>
    <t>外注</t>
    <rPh sb="0" eb="2">
      <t>ガイチュウ</t>
    </rPh>
    <phoneticPr fontId="2"/>
  </si>
  <si>
    <t>note</t>
    <phoneticPr fontId="2"/>
  </si>
  <si>
    <t>JPNBB M4-Φ5</t>
    <phoneticPr fontId="2"/>
  </si>
  <si>
    <t>ローレットノブ</t>
    <phoneticPr fontId="2"/>
  </si>
  <si>
    <t>NOB5-10</t>
    <phoneticPr fontId="2"/>
  </si>
  <si>
    <t>LKF20A</t>
    <phoneticPr fontId="2"/>
  </si>
  <si>
    <t>ロングナールドノブ(黒)</t>
    <rPh sb="10" eb="11">
      <t>クロ</t>
    </rPh>
    <phoneticPr fontId="2"/>
  </si>
  <si>
    <t>電動スライダー St. 200mm</t>
    <phoneticPr fontId="2"/>
  </si>
  <si>
    <t>Orientalmotor</t>
    <phoneticPr fontId="2"/>
  </si>
  <si>
    <t>EASM2NYF020AZAK</t>
    <phoneticPr fontId="2"/>
  </si>
  <si>
    <t>モノタロウ</t>
    <phoneticPr fontId="2"/>
  </si>
  <si>
    <t>白ユリヤ化粧ねじ M5L9</t>
    <phoneticPr fontId="2"/>
  </si>
  <si>
    <t>L字金具:薄型ブラケット</t>
    <rPh sb="1" eb="2">
      <t>ジ</t>
    </rPh>
    <rPh sb="2" eb="4">
      <t>カナグ</t>
    </rPh>
    <rPh sb="5" eb="7">
      <t>ウスガタ</t>
    </rPh>
    <phoneticPr fontId="2"/>
  </si>
  <si>
    <t>HBLSD5　2列溝</t>
    <phoneticPr fontId="2"/>
  </si>
  <si>
    <t>XY横/縦 共通</t>
    <rPh sb="2" eb="3">
      <t>ヨコ</t>
    </rPh>
    <rPh sb="4" eb="5">
      <t>タテ</t>
    </rPh>
    <rPh sb="6" eb="8">
      <t>キョウツウ</t>
    </rPh>
    <phoneticPr fontId="2"/>
  </si>
  <si>
    <t>L=68</t>
    <phoneticPr fontId="2"/>
  </si>
  <si>
    <t>HFS5-2020-68</t>
    <phoneticPr fontId="2"/>
  </si>
  <si>
    <t>L=500</t>
    <phoneticPr fontId="2"/>
  </si>
  <si>
    <t>HFS5-2020-500</t>
    <phoneticPr fontId="2"/>
  </si>
  <si>
    <t>HBLSS5　1列溝</t>
    <phoneticPr fontId="2"/>
  </si>
  <si>
    <t>他: エンドキャップ、ネジ、ナット</t>
    <rPh sb="0" eb="1">
      <t>ホカ</t>
    </rPh>
    <phoneticPr fontId="2"/>
  </si>
  <si>
    <t>他： ネジ各種</t>
    <rPh sb="0" eb="1">
      <t>ホカ</t>
    </rPh>
    <rPh sb="5" eb="7">
      <t>カクシュ</t>
    </rPh>
    <phoneticPr fontId="2"/>
  </si>
  <si>
    <t>スタンドブラケット角穴</t>
    <phoneticPr fontId="2"/>
  </si>
  <si>
    <t xml:space="preserve">CLQAM20 </t>
  </si>
  <si>
    <t>六角穴付き極低頭ボルト</t>
  </si>
  <si>
    <t xml:space="preserve">SSHS-M5-25 t1.5mm </t>
    <phoneticPr fontId="2"/>
  </si>
  <si>
    <t>脱落防止ローレットノブ</t>
    <phoneticPr fontId="2"/>
  </si>
  <si>
    <t>NKOSD4-10  M4L10</t>
    <phoneticPr fontId="2"/>
  </si>
  <si>
    <t>コンベックステープ 1m</t>
    <phoneticPr fontId="2"/>
  </si>
  <si>
    <t>目盛りシール</t>
    <rPh sb="0" eb="2">
      <t>メモ</t>
    </rPh>
    <phoneticPr fontId="2"/>
  </si>
  <si>
    <t>L=400</t>
    <phoneticPr fontId="2"/>
  </si>
  <si>
    <t>HFS5-2020-400</t>
    <phoneticPr fontId="2"/>
  </si>
  <si>
    <t>Xsld取付板A</t>
    <rPh sb="4" eb="6">
      <t>トリツケ</t>
    </rPh>
    <rPh sb="6" eb="7">
      <t>イタ</t>
    </rPh>
    <phoneticPr fontId="2"/>
  </si>
  <si>
    <t>Xsld取付板B</t>
    <rPh sb="4" eb="6">
      <t>トリツケ</t>
    </rPh>
    <rPh sb="6" eb="7">
      <t>イタ</t>
    </rPh>
    <phoneticPr fontId="2"/>
  </si>
  <si>
    <t>Y,Xsld共通ガイド板A</t>
    <rPh sb="6" eb="8">
      <t>キョウツウ</t>
    </rPh>
    <rPh sb="11" eb="12">
      <t>イタ</t>
    </rPh>
    <phoneticPr fontId="2"/>
  </si>
  <si>
    <t>Y,Xsld共通ガイド板B</t>
    <rPh sb="6" eb="8">
      <t>キョウツウ</t>
    </rPh>
    <rPh sb="11" eb="12">
      <t>イタ</t>
    </rPh>
    <phoneticPr fontId="2"/>
  </si>
  <si>
    <t>Xsld取付板C</t>
    <rPh sb="4" eb="6">
      <t>トリツケ</t>
    </rPh>
    <rPh sb="6" eb="7">
      <t>イタ</t>
    </rPh>
    <phoneticPr fontId="2"/>
  </si>
  <si>
    <t>Xsld取付シャフト</t>
    <rPh sb="4" eb="6">
      <t>トリツケ</t>
    </rPh>
    <phoneticPr fontId="2"/>
  </si>
  <si>
    <t>2023.06頃</t>
    <rPh sb="7" eb="8">
      <t>コロ</t>
    </rPh>
    <phoneticPr fontId="2"/>
  </si>
  <si>
    <t>St300用ベース板(Xコリ用)</t>
    <rPh sb="14" eb="15">
      <t>ヨウ</t>
    </rPh>
    <phoneticPr fontId="2"/>
  </si>
  <si>
    <t>電動スライダー St. 300mm</t>
    <phoneticPr fontId="2"/>
  </si>
  <si>
    <t>EASM2NYF030AZAK</t>
    <phoneticPr fontId="2"/>
  </si>
  <si>
    <t>Xclmスライダー頭板</t>
    <rPh sb="9" eb="11">
      <t>アタマイタ</t>
    </rPh>
    <phoneticPr fontId="2"/>
  </si>
  <si>
    <t>含：低頭ネジ</t>
    <rPh sb="0" eb="1">
      <t>フク</t>
    </rPh>
    <rPh sb="2" eb="3">
      <t>ヒク</t>
    </rPh>
    <rPh sb="3" eb="4">
      <t>アタマ</t>
    </rPh>
    <phoneticPr fontId="2"/>
  </si>
  <si>
    <t>Xclm取付板(5連)</t>
    <rPh sb="4" eb="6">
      <t>トリツケ</t>
    </rPh>
    <rPh sb="6" eb="7">
      <t>イタ</t>
    </rPh>
    <rPh sb="9" eb="10">
      <t>レン</t>
    </rPh>
    <phoneticPr fontId="2"/>
  </si>
  <si>
    <t>見積書</t>
    <rPh sb="0" eb="3">
      <t>ミツモリショ</t>
    </rPh>
    <phoneticPr fontId="2"/>
  </si>
  <si>
    <t>Xclm取付板(3連)</t>
    <rPh sb="4" eb="6">
      <t>トリツケ</t>
    </rPh>
    <rPh sb="6" eb="7">
      <t>イタ</t>
    </rPh>
    <rPh sb="9" eb="10">
      <t>レン</t>
    </rPh>
    <phoneticPr fontId="2"/>
  </si>
  <si>
    <t>Xclm支柱</t>
    <rPh sb="4" eb="6">
      <t>シチュウ</t>
    </rPh>
    <phoneticPr fontId="2"/>
  </si>
  <si>
    <t>Xclmベース板</t>
    <rPh sb="7" eb="8">
      <t>イタ</t>
    </rPh>
    <phoneticPr fontId="2"/>
  </si>
  <si>
    <t>Xclmシム板 t5</t>
    <rPh sb="6" eb="7">
      <t>イタ</t>
    </rPh>
    <phoneticPr fontId="2"/>
  </si>
  <si>
    <t>Xclmシム板 t1,t2</t>
    <rPh sb="6" eb="7">
      <t>イタ</t>
    </rPh>
    <phoneticPr fontId="2"/>
  </si>
  <si>
    <t>Gtech</t>
    <phoneticPr fontId="2"/>
  </si>
  <si>
    <t>日本電計</t>
    <rPh sb="0" eb="4">
      <t>ニホンデンケイ</t>
    </rPh>
    <phoneticPr fontId="2"/>
  </si>
  <si>
    <t>販売価</t>
    <rPh sb="0" eb="2">
      <t>ハンバイ</t>
    </rPh>
    <rPh sb="2" eb="3">
      <t>アタイ</t>
    </rPh>
    <phoneticPr fontId="2"/>
  </si>
  <si>
    <t>□穴6種、〇穴5種</t>
    <rPh sb="1" eb="2">
      <t>アナ</t>
    </rPh>
    <rPh sb="3" eb="4">
      <t>シュ</t>
    </rPh>
    <rPh sb="6" eb="7">
      <t>アナ</t>
    </rPh>
    <rPh sb="8" eb="9">
      <t>シュ</t>
    </rPh>
    <phoneticPr fontId="2"/>
  </si>
  <si>
    <t>□穴6種</t>
    <rPh sb="1" eb="2">
      <t>アナ</t>
    </rPh>
    <rPh sb="3" eb="4">
      <t>シュ</t>
    </rPh>
    <phoneticPr fontId="2"/>
  </si>
  <si>
    <t>〇穴5種</t>
    <rPh sb="1" eb="2">
      <t>アナ</t>
    </rPh>
    <rPh sb="3" eb="4">
      <t>シュ</t>
    </rPh>
    <phoneticPr fontId="2"/>
  </si>
  <si>
    <t>ピン板 例) 1式</t>
    <rPh sb="2" eb="3">
      <t>イタ</t>
    </rPh>
    <phoneticPr fontId="2"/>
  </si>
  <si>
    <t>ピン取付板</t>
    <rPh sb="2" eb="5">
      <t>トリツケイタ</t>
    </rPh>
    <phoneticPr fontId="2"/>
  </si>
  <si>
    <t>ガイドパイプ付</t>
    <rPh sb="6" eb="7">
      <t>ツキ</t>
    </rPh>
    <phoneticPr fontId="2"/>
  </si>
  <si>
    <t>絶縁テーパーピン</t>
    <rPh sb="0" eb="2">
      <t>ゼツエン</t>
    </rPh>
    <phoneticPr fontId="2"/>
  </si>
  <si>
    <t>目盛シール付ける</t>
    <rPh sb="0" eb="2">
      <t>メモ</t>
    </rPh>
    <rPh sb="5" eb="6">
      <t>ツ</t>
    </rPh>
    <phoneticPr fontId="2"/>
  </si>
  <si>
    <t>パイプ状コリ 例) 1式</t>
    <rPh sb="3" eb="4">
      <t>ジョウ</t>
    </rPh>
    <phoneticPr fontId="2"/>
  </si>
  <si>
    <t>パイプ5種</t>
    <rPh sb="4" eb="5">
      <t>シュ</t>
    </rPh>
    <phoneticPr fontId="2"/>
  </si>
  <si>
    <t>4セット用</t>
    <rPh sb="4" eb="5">
      <t>ヨウ</t>
    </rPh>
    <phoneticPr fontId="2"/>
  </si>
  <si>
    <t>Ar,Kr,Xe 共用</t>
    <rPh sb="9" eb="11">
      <t>キョウヨウ</t>
    </rPh>
    <phoneticPr fontId="2"/>
  </si>
  <si>
    <t>C 用</t>
    <rPh sb="2" eb="3">
      <t>ヨウ</t>
    </rPh>
    <phoneticPr fontId="2"/>
  </si>
  <si>
    <t>??</t>
    <phoneticPr fontId="2"/>
  </si>
  <si>
    <t>スライダー関連</t>
    <rPh sb="5" eb="7">
      <t>カンレン</t>
    </rPh>
    <phoneticPr fontId="2"/>
  </si>
  <si>
    <t>JPNBB M3-Φ4</t>
    <phoneticPr fontId="2"/>
  </si>
  <si>
    <t>NKOSD4-15  M4L15</t>
    <phoneticPr fontId="2"/>
  </si>
  <si>
    <t>NKOSD4-15 M4L15</t>
    <phoneticPr fontId="2"/>
  </si>
  <si>
    <t>取付ベース板</t>
    <rPh sb="0" eb="2">
      <t>トリツケ</t>
    </rPh>
    <rPh sb="5" eb="6">
      <t>イタ</t>
    </rPh>
    <phoneticPr fontId="2"/>
  </si>
  <si>
    <t>2021～2022頃</t>
    <rPh sb="9" eb="10">
      <t>コロ</t>
    </rPh>
    <phoneticPr fontId="2"/>
  </si>
  <si>
    <t>スライダーSt300用ベース板v2</t>
    <phoneticPr fontId="2"/>
  </si>
  <si>
    <t>スライダーメカ</t>
    <phoneticPr fontId="2"/>
  </si>
  <si>
    <t>図#</t>
    <rPh sb="0" eb="1">
      <t>ズ</t>
    </rPh>
    <phoneticPr fontId="2"/>
  </si>
  <si>
    <t>スライダー頭板</t>
    <rPh sb="5" eb="7">
      <t>アタマイタ</t>
    </rPh>
    <phoneticPr fontId="2"/>
  </si>
  <si>
    <t>Orientalモータ</t>
    <phoneticPr fontId="2"/>
  </si>
  <si>
    <t>回転ベース板A</t>
    <phoneticPr fontId="2"/>
  </si>
  <si>
    <t>240214</t>
    <phoneticPr fontId="2"/>
  </si>
  <si>
    <t>Xスライダー関連</t>
    <rPh sb="6" eb="8">
      <t>カンレン</t>
    </rPh>
    <phoneticPr fontId="2"/>
  </si>
  <si>
    <t>十字架支柱</t>
    <rPh sb="0" eb="3">
      <t>ジュウジカ</t>
    </rPh>
    <rPh sb="3" eb="5">
      <t>シチュウ</t>
    </rPh>
    <phoneticPr fontId="2"/>
  </si>
  <si>
    <t>アルミフレーム□20x20 １列溝 ４面溝</t>
    <phoneticPr fontId="2"/>
  </si>
  <si>
    <t>十字架底面・スライダー取付部</t>
    <rPh sb="0" eb="3">
      <t>ジュウジカ</t>
    </rPh>
    <rPh sb="3" eb="4">
      <t>ソコ</t>
    </rPh>
    <rPh sb="4" eb="5">
      <t>メン</t>
    </rPh>
    <rPh sb="11" eb="13">
      <t>トリツケ</t>
    </rPh>
    <rPh sb="13" eb="14">
      <t>ブ</t>
    </rPh>
    <phoneticPr fontId="2"/>
  </si>
  <si>
    <t>回転ベース板B(Φ80長尺)</t>
    <rPh sb="11" eb="13">
      <t>チョウジャク</t>
    </rPh>
    <phoneticPr fontId="2"/>
  </si>
  <si>
    <t>共通: X,Zsld, 回転</t>
    <rPh sb="0" eb="2">
      <t>キョウツウ</t>
    </rPh>
    <rPh sb="12" eb="14">
      <t>カイテン</t>
    </rPh>
    <phoneticPr fontId="2"/>
  </si>
  <si>
    <t>共通: Xsld, 回転</t>
    <rPh sb="0" eb="2">
      <t>キョウツウ</t>
    </rPh>
    <rPh sb="10" eb="12">
      <t>カイテン</t>
    </rPh>
    <phoneticPr fontId="2"/>
  </si>
  <si>
    <t>220209</t>
    <phoneticPr fontId="2"/>
  </si>
  <si>
    <t>十字架アゴ板部</t>
    <phoneticPr fontId="2"/>
  </si>
  <si>
    <t>240222</t>
    <phoneticPr fontId="2"/>
  </si>
  <si>
    <t>Xスライダー：メカ</t>
    <phoneticPr fontId="2"/>
  </si>
  <si>
    <t>Xスライダー：十字架台</t>
    <rPh sb="7" eb="10">
      <t>ジュウジカ</t>
    </rPh>
    <rPh sb="10" eb="11">
      <t>ダイ</t>
    </rPh>
    <phoneticPr fontId="2"/>
  </si>
  <si>
    <t>合計(税抜)</t>
    <phoneticPr fontId="2"/>
  </si>
  <si>
    <t>白ユリヤ化粧ねじ</t>
    <phoneticPr fontId="2"/>
  </si>
  <si>
    <t>Yスライダー関連</t>
    <rPh sb="6" eb="8">
      <t>カンレン</t>
    </rPh>
    <phoneticPr fontId="2"/>
  </si>
  <si>
    <t>230623</t>
    <phoneticPr fontId="2"/>
  </si>
  <si>
    <t>十字架アゴ板部-(1)</t>
    <phoneticPr fontId="2"/>
  </si>
  <si>
    <t>十字架アゴ板部-(2)</t>
    <phoneticPr fontId="2"/>
  </si>
  <si>
    <t>ローレットナット</t>
    <phoneticPr fontId="2"/>
  </si>
  <si>
    <t>NBNT-509 M5Φ11</t>
    <phoneticPr fontId="2"/>
  </si>
  <si>
    <t>Yスライダー：メカ + 十字架台</t>
    <rPh sb="12" eb="16">
      <t>ジュウジカダイ</t>
    </rPh>
    <phoneticPr fontId="2"/>
  </si>
  <si>
    <t>十字架治具(XYスライダー共通) 関連</t>
    <rPh sb="0" eb="3">
      <t>ジュウジカ</t>
    </rPh>
    <rPh sb="3" eb="5">
      <t>ジグ</t>
    </rPh>
    <rPh sb="17" eb="19">
      <t>カンレン</t>
    </rPh>
    <phoneticPr fontId="2"/>
  </si>
  <si>
    <t>十字架治具</t>
    <rPh sb="0" eb="3">
      <t>ジュウジカ</t>
    </rPh>
    <rPh sb="3" eb="5">
      <t>ジグ</t>
    </rPh>
    <phoneticPr fontId="2"/>
  </si>
  <si>
    <t>取付ベース板(Ysld取付板A)</t>
    <rPh sb="0" eb="2">
      <t>トリツケ</t>
    </rPh>
    <rPh sb="5" eb="6">
      <t>イタ</t>
    </rPh>
    <rPh sb="11" eb="13">
      <t>トリツケ</t>
    </rPh>
    <rPh sb="13" eb="14">
      <t>イタ</t>
    </rPh>
    <phoneticPr fontId="2"/>
  </si>
  <si>
    <t>縦横支柱 例) L=300 として</t>
    <rPh sb="0" eb="1">
      <t>タテ</t>
    </rPh>
    <rPh sb="1" eb="2">
      <t>ヨコ</t>
    </rPh>
    <rPh sb="2" eb="4">
      <t>シチュウ</t>
    </rPh>
    <rPh sb="5" eb="6">
      <t>レイ</t>
    </rPh>
    <phoneticPr fontId="2"/>
  </si>
  <si>
    <t>HFS5-2020-300</t>
    <phoneticPr fontId="2"/>
  </si>
  <si>
    <t>支柱取付治具</t>
    <rPh sb="0" eb="2">
      <t>シチュウ</t>
    </rPh>
    <rPh sb="2" eb="4">
      <t>トリツケ</t>
    </rPh>
    <rPh sb="4" eb="6">
      <t>ジグ</t>
    </rPh>
    <phoneticPr fontId="2"/>
  </si>
  <si>
    <t>含 M2L12 皿ネジ x 24個</t>
    <rPh sb="0" eb="1">
      <t>フク</t>
    </rPh>
    <rPh sb="8" eb="9">
      <t>サラ</t>
    </rPh>
    <rPh sb="16" eb="17">
      <t>コ</t>
    </rPh>
    <phoneticPr fontId="2"/>
  </si>
  <si>
    <t>横縦支柱 例) L=300 として</t>
    <rPh sb="0" eb="1">
      <t>ヨコ</t>
    </rPh>
    <rPh sb="1" eb="2">
      <t>タテ</t>
    </rPh>
    <rPh sb="2" eb="4">
      <t>シチュウ</t>
    </rPh>
    <rPh sb="5" eb="6">
      <t>レイ</t>
    </rPh>
    <phoneticPr fontId="2"/>
  </si>
  <si>
    <t>基板取付用　絶縁スペーサー等</t>
    <phoneticPr fontId="2"/>
  </si>
  <si>
    <t>ジュラコンスペーサー</t>
    <phoneticPr fontId="2"/>
  </si>
  <si>
    <t>M3L各種</t>
    <rPh sb="3" eb="4">
      <t>カク</t>
    </rPh>
    <rPh sb="4" eb="5">
      <t>シュ</t>
    </rPh>
    <phoneticPr fontId="2"/>
  </si>
  <si>
    <t>Clmスライダー 関連</t>
    <rPh sb="9" eb="11">
      <t>カンレン</t>
    </rPh>
    <phoneticPr fontId="2"/>
  </si>
  <si>
    <t>Clmスライダー：メカ</t>
    <phoneticPr fontId="2"/>
  </si>
  <si>
    <t>Clmスライダー：コリ板マウント治具</t>
    <rPh sb="11" eb="12">
      <t>イタ</t>
    </rPh>
    <rPh sb="16" eb="18">
      <t>ジグ</t>
    </rPh>
    <phoneticPr fontId="2"/>
  </si>
  <si>
    <t>コリ板マウント治具　例) ３連,５連 各1式</t>
    <rPh sb="2" eb="3">
      <t>イタ</t>
    </rPh>
    <rPh sb="7" eb="9">
      <t>ジグ</t>
    </rPh>
    <phoneticPr fontId="2"/>
  </si>
  <si>
    <t>220210</t>
    <phoneticPr fontId="2"/>
  </si>
  <si>
    <t>Clmスライダー：コリメータ板</t>
    <rPh sb="14" eb="15">
      <t>イタ</t>
    </rPh>
    <phoneticPr fontId="2"/>
  </si>
  <si>
    <t>コリメータ板　例) 各種 1式</t>
    <rPh sb="5" eb="6">
      <t>イタ</t>
    </rPh>
    <rPh sb="11" eb="12">
      <t>シュ</t>
    </rPh>
    <phoneticPr fontId="2"/>
  </si>
  <si>
    <t>Ar,Kr,Xe用　1式</t>
    <phoneticPr fontId="2"/>
  </si>
  <si>
    <t>210607</t>
    <phoneticPr fontId="2"/>
  </si>
  <si>
    <t>210818</t>
    <phoneticPr fontId="2"/>
  </si>
  <si>
    <t>210203</t>
    <phoneticPr fontId="2"/>
  </si>
  <si>
    <t>231109</t>
    <phoneticPr fontId="2"/>
  </si>
  <si>
    <t>C用　□穴 1式</t>
    <rPh sb="4" eb="5">
      <t>アナ</t>
    </rPh>
    <phoneticPr fontId="2"/>
  </si>
  <si>
    <t>C用　〇穴  1式</t>
    <rPh sb="4" eb="5">
      <t>アナ</t>
    </rPh>
    <phoneticPr fontId="2"/>
  </si>
  <si>
    <t>Edeg出口 コリ板</t>
    <rPh sb="4" eb="6">
      <t>デグチ</t>
    </rPh>
    <rPh sb="9" eb="10">
      <t>イタ</t>
    </rPh>
    <phoneticPr fontId="2"/>
  </si>
  <si>
    <t>コリ板マウント治具 保管台</t>
    <phoneticPr fontId="2"/>
  </si>
  <si>
    <t>Xコリメータ保管板</t>
    <rPh sb="6" eb="8">
      <t>ホカン</t>
    </rPh>
    <rPh sb="8" eb="9">
      <t>イタ</t>
    </rPh>
    <phoneticPr fontId="2"/>
  </si>
  <si>
    <t>Zスライダー関連</t>
    <rPh sb="6" eb="8">
      <t>カンレン</t>
    </rPh>
    <phoneticPr fontId="2"/>
  </si>
  <si>
    <t>Zスライダー：メカ</t>
    <phoneticPr fontId="2"/>
  </si>
  <si>
    <t>スライダー頭板：通常型</t>
    <rPh sb="5" eb="7">
      <t>アタマイタ</t>
    </rPh>
    <rPh sb="8" eb="10">
      <t>ツウジョウ</t>
    </rPh>
    <rPh sb="10" eb="11">
      <t>カタ</t>
    </rPh>
    <phoneticPr fontId="2"/>
  </si>
  <si>
    <t>スライダー頭板：広頭型</t>
    <rPh sb="5" eb="7">
      <t>アタマイタ</t>
    </rPh>
    <rPh sb="8" eb="9">
      <t>ヒロ</t>
    </rPh>
    <rPh sb="9" eb="10">
      <t>アタマ</t>
    </rPh>
    <rPh sb="10" eb="11">
      <t>カタ</t>
    </rPh>
    <phoneticPr fontId="2"/>
  </si>
  <si>
    <t>IC2,SSD共通ベース板</t>
    <rPh sb="7" eb="9">
      <t>キョウツウ</t>
    </rPh>
    <phoneticPr fontId="2"/>
  </si>
  <si>
    <t>230217</t>
    <phoneticPr fontId="2"/>
  </si>
  <si>
    <t>Zスライド渡し板</t>
    <rPh sb="5" eb="6">
      <t>ワタ</t>
    </rPh>
    <rPh sb="7" eb="8">
      <t>イタ</t>
    </rPh>
    <phoneticPr fontId="2"/>
  </si>
  <si>
    <t>190111</t>
    <phoneticPr fontId="2"/>
  </si>
  <si>
    <t>Zスライダーメカ</t>
    <phoneticPr fontId="2"/>
  </si>
  <si>
    <t>ZnS / Gaf 取付治具</t>
    <rPh sb="10" eb="14">
      <t>トリツケジグ</t>
    </rPh>
    <phoneticPr fontId="2"/>
  </si>
  <si>
    <t>Gaf 取付 L字治具</t>
    <rPh sb="4" eb="6">
      <t>トリツケ</t>
    </rPh>
    <rPh sb="8" eb="9">
      <t>ジ</t>
    </rPh>
    <rPh sb="9" eb="11">
      <t>ジグ</t>
    </rPh>
    <phoneticPr fontId="2"/>
  </si>
  <si>
    <t>200305</t>
    <phoneticPr fontId="2"/>
  </si>
  <si>
    <t>Gaf 取付 穴無し板</t>
    <rPh sb="7" eb="9">
      <t>アナナ</t>
    </rPh>
    <rPh sb="10" eb="11">
      <t>イタ</t>
    </rPh>
    <phoneticPr fontId="2"/>
  </si>
  <si>
    <t>Gaf 取付 丸穴板</t>
    <rPh sb="7" eb="9">
      <t>マルアナ</t>
    </rPh>
    <rPh sb="9" eb="10">
      <t>イタ</t>
    </rPh>
    <phoneticPr fontId="2"/>
  </si>
  <si>
    <t>Zsld 検出器支柱(ZnS用)</t>
    <rPh sb="5" eb="8">
      <t>ケンシュツキ</t>
    </rPh>
    <rPh sb="8" eb="10">
      <t>シチュウ</t>
    </rPh>
    <rPh sb="14" eb="15">
      <t>ヨウ</t>
    </rPh>
    <phoneticPr fontId="2"/>
  </si>
  <si>
    <t>ZnS / Gaf 取付板</t>
    <rPh sb="10" eb="12">
      <t>トリツケ</t>
    </rPh>
    <rPh sb="12" eb="13">
      <t>イタ</t>
    </rPh>
    <phoneticPr fontId="2"/>
  </si>
  <si>
    <t xml:space="preserve">ZnS / Gaf マウント治具 </t>
    <rPh sb="14" eb="16">
      <t>ジグ</t>
    </rPh>
    <phoneticPr fontId="2"/>
  </si>
  <si>
    <t>2式で計算</t>
    <rPh sb="3" eb="5">
      <t>ケイサン</t>
    </rPh>
    <phoneticPr fontId="2"/>
  </si>
  <si>
    <t>コリ板 マウント治具</t>
    <rPh sb="2" eb="3">
      <t>イタ</t>
    </rPh>
    <rPh sb="8" eb="10">
      <t>ジグ</t>
    </rPh>
    <phoneticPr fontId="2"/>
  </si>
  <si>
    <t>ワーク天板</t>
    <rPh sb="3" eb="5">
      <t>テンイタ</t>
    </rPh>
    <phoneticPr fontId="2"/>
  </si>
  <si>
    <t>2019～2022頃</t>
    <rPh sb="9" eb="10">
      <t>コロ</t>
    </rPh>
    <phoneticPr fontId="2"/>
  </si>
  <si>
    <t>スライド支柱シム板</t>
    <rPh sb="4" eb="6">
      <t>シチュウ</t>
    </rPh>
    <rPh sb="8" eb="9">
      <t>イタ</t>
    </rPh>
    <phoneticPr fontId="2"/>
  </si>
  <si>
    <t>シム板 t5</t>
    <rPh sb="2" eb="3">
      <t>イタ</t>
    </rPh>
    <phoneticPr fontId="2"/>
  </si>
  <si>
    <t>シム板 t1,t2</t>
    <rPh sb="2" eb="3">
      <t>イタ</t>
    </rPh>
    <phoneticPr fontId="2"/>
  </si>
  <si>
    <t>Xsldコリメータシム板</t>
    <rPh sb="11" eb="12">
      <t>イタ</t>
    </rPh>
    <phoneticPr fontId="2"/>
  </si>
  <si>
    <t>ZnS / Gaf マウント治具 支柱部</t>
    <rPh sb="14" eb="16">
      <t>ジグ</t>
    </rPh>
    <rPh sb="17" eb="19">
      <t>シチュウ</t>
    </rPh>
    <rPh sb="19" eb="20">
      <t>ブ</t>
    </rPh>
    <phoneticPr fontId="2"/>
  </si>
  <si>
    <t>ZnS / Gaf マウント治具 ベース部、保管板</t>
    <rPh sb="14" eb="16">
      <t>ジグ</t>
    </rPh>
    <rPh sb="20" eb="21">
      <t>ブ</t>
    </rPh>
    <rPh sb="22" eb="25">
      <t>ホカンイタ</t>
    </rPh>
    <phoneticPr fontId="2"/>
  </si>
  <si>
    <t>Xsld 検出器取付ベース板</t>
    <rPh sb="5" eb="8">
      <t>ケンシュツキ</t>
    </rPh>
    <rPh sb="8" eb="10">
      <t>トリツケ</t>
    </rPh>
    <rPh sb="13" eb="14">
      <t>イタ</t>
    </rPh>
    <phoneticPr fontId="2"/>
  </si>
  <si>
    <t>Xsld 検出器 保管板</t>
    <rPh sb="5" eb="8">
      <t>ケンシュツキ</t>
    </rPh>
    <rPh sb="9" eb="11">
      <t>ホカン</t>
    </rPh>
    <rPh sb="11" eb="12">
      <t>イタ</t>
    </rPh>
    <phoneticPr fontId="2"/>
  </si>
  <si>
    <t>検出器治具 関連</t>
    <rPh sb="0" eb="3">
      <t>ケンシュツキ</t>
    </rPh>
    <rPh sb="3" eb="5">
      <t>ジグ</t>
    </rPh>
    <rPh sb="6" eb="8">
      <t>カンレン</t>
    </rPh>
    <phoneticPr fontId="2"/>
  </si>
  <si>
    <t>IC2 マウント板</t>
    <rPh sb="8" eb="9">
      <t>イタ</t>
    </rPh>
    <phoneticPr fontId="2"/>
  </si>
  <si>
    <t>Xsld IC2大 取付板</t>
    <rPh sb="8" eb="9">
      <t>ダイ</t>
    </rPh>
    <rPh sb="10" eb="12">
      <t>トリツケ</t>
    </rPh>
    <rPh sb="12" eb="13">
      <t>イタ</t>
    </rPh>
    <phoneticPr fontId="2"/>
  </si>
  <si>
    <t>210406</t>
    <phoneticPr fontId="2"/>
  </si>
  <si>
    <t>IC2マウント治具 支柱部</t>
    <rPh sb="7" eb="9">
      <t>ジグ</t>
    </rPh>
    <rPh sb="10" eb="12">
      <t>シチュウ</t>
    </rPh>
    <rPh sb="12" eb="13">
      <t>ブ</t>
    </rPh>
    <phoneticPr fontId="2"/>
  </si>
  <si>
    <t>IC2マウント治具 ベース部、保管板</t>
    <rPh sb="7" eb="9">
      <t>ジグ</t>
    </rPh>
    <rPh sb="13" eb="14">
      <t>ブ</t>
    </rPh>
    <rPh sb="15" eb="18">
      <t>ホカンイタ</t>
    </rPh>
    <phoneticPr fontId="2"/>
  </si>
  <si>
    <t>検出器：IC2 空気電離箱</t>
    <rPh sb="0" eb="3">
      <t>ケンシュツキ</t>
    </rPh>
    <rPh sb="8" eb="13">
      <t>クウキデンリバコ</t>
    </rPh>
    <phoneticPr fontId="2"/>
  </si>
  <si>
    <t>　注) 検出器～110万、測定系～100万</t>
    <rPh sb="1" eb="2">
      <t>チュウ</t>
    </rPh>
    <rPh sb="4" eb="7">
      <t>ケンシュツキ</t>
    </rPh>
    <rPh sb="11" eb="12">
      <t>マン</t>
    </rPh>
    <rPh sb="13" eb="16">
      <t>ソクテイケイ</t>
    </rPh>
    <rPh sb="20" eb="21">
      <t>マン</t>
    </rPh>
    <phoneticPr fontId="2"/>
  </si>
  <si>
    <t>検出器：E検出器(SSDs)</t>
    <rPh sb="0" eb="3">
      <t>ケンシュツキ</t>
    </rPh>
    <rPh sb="5" eb="8">
      <t>ケンシュツキ</t>
    </rPh>
    <phoneticPr fontId="2"/>
  </si>
  <si>
    <t>ハウジング(1)</t>
    <phoneticPr fontId="2"/>
  </si>
  <si>
    <t>SSDハウジングA</t>
    <phoneticPr fontId="2"/>
  </si>
  <si>
    <t>230107</t>
    <phoneticPr fontId="2"/>
  </si>
  <si>
    <t>2022～2023頃</t>
    <rPh sb="9" eb="10">
      <t>コロ</t>
    </rPh>
    <phoneticPr fontId="2"/>
  </si>
  <si>
    <t>SSDハウジング蓋A</t>
    <rPh sb="8" eb="9">
      <t>フタ</t>
    </rPh>
    <phoneticPr fontId="2"/>
  </si>
  <si>
    <t>220420</t>
    <phoneticPr fontId="2"/>
  </si>
  <si>
    <t>SSDスペーサーA t1､2mm</t>
    <phoneticPr fontId="2"/>
  </si>
  <si>
    <t>ハウジング(2)</t>
    <phoneticPr fontId="2"/>
  </si>
  <si>
    <t>コリメータ板A1</t>
    <rPh sb="5" eb="6">
      <t>イタ</t>
    </rPh>
    <phoneticPr fontId="2"/>
  </si>
  <si>
    <t>コリメータ板A2</t>
    <rPh sb="5" eb="6">
      <t>イタ</t>
    </rPh>
    <phoneticPr fontId="2"/>
  </si>
  <si>
    <t>コリメータ板A3</t>
    <rPh sb="5" eb="6">
      <t>イタ</t>
    </rPh>
    <phoneticPr fontId="2"/>
  </si>
  <si>
    <t>遮光板A</t>
    <rPh sb="0" eb="2">
      <t>シャコウ</t>
    </rPh>
    <rPh sb="2" eb="3">
      <t>イタ</t>
    </rPh>
    <phoneticPr fontId="2"/>
  </si>
  <si>
    <t>ハウジング 取付台</t>
    <rPh sb="6" eb="9">
      <t>トリツケダイ</t>
    </rPh>
    <phoneticPr fontId="2"/>
  </si>
  <si>
    <t>SSD台 天板</t>
    <rPh sb="3" eb="4">
      <t>ダイ</t>
    </rPh>
    <rPh sb="5" eb="7">
      <t>テンイタ</t>
    </rPh>
    <phoneticPr fontId="2"/>
  </si>
  <si>
    <t>SSD台 底板</t>
    <rPh sb="3" eb="4">
      <t>ダイ</t>
    </rPh>
    <rPh sb="5" eb="7">
      <t>ソコイタ</t>
    </rPh>
    <phoneticPr fontId="2"/>
  </si>
  <si>
    <t>SSD台 脇板</t>
    <rPh sb="3" eb="4">
      <t>ダイ</t>
    </rPh>
    <rPh sb="5" eb="6">
      <t>ワキ</t>
    </rPh>
    <rPh sb="6" eb="7">
      <t>イタ</t>
    </rPh>
    <phoneticPr fontId="2"/>
  </si>
  <si>
    <t>ハウジング 支柱台</t>
    <rPh sb="6" eb="8">
      <t>シチュウ</t>
    </rPh>
    <rPh sb="8" eb="9">
      <t>ダイ</t>
    </rPh>
    <phoneticPr fontId="2"/>
  </si>
  <si>
    <t>ベース部、保管板</t>
    <rPh sb="3" eb="4">
      <t>ブ</t>
    </rPh>
    <rPh sb="5" eb="8">
      <t>ホカンイタ</t>
    </rPh>
    <phoneticPr fontId="2"/>
  </si>
  <si>
    <t>　  測定系(NIM/BIN)&gt; 500万</t>
    <rPh sb="3" eb="6">
      <t>ソクテイケイ</t>
    </rPh>
    <rPh sb="20" eb="21">
      <t>マン</t>
    </rPh>
    <phoneticPr fontId="2"/>
  </si>
  <si>
    <t>　注) 検出器 50～100万 x 4個</t>
    <rPh sb="1" eb="2">
      <t>チュウ</t>
    </rPh>
    <rPh sb="4" eb="7">
      <t>ケンシュツキ</t>
    </rPh>
    <rPh sb="14" eb="15">
      <t>マン</t>
    </rPh>
    <rPh sb="19" eb="20">
      <t>コ</t>
    </rPh>
    <phoneticPr fontId="2"/>
  </si>
  <si>
    <t>Xスライダー_メカ</t>
    <phoneticPr fontId="2"/>
  </si>
  <si>
    <t>Xスライダー_十字架台</t>
    <rPh sb="7" eb="10">
      <t>ジュウジカ</t>
    </rPh>
    <rPh sb="10" eb="11">
      <t>ダイ</t>
    </rPh>
    <phoneticPr fontId="2"/>
  </si>
  <si>
    <t>Case-01</t>
    <phoneticPr fontId="2"/>
  </si>
  <si>
    <t>set</t>
    <phoneticPr fontId="2"/>
  </si>
  <si>
    <t>合計</t>
    <rPh sb="0" eb="2">
      <t>ゴウケイ</t>
    </rPh>
    <phoneticPr fontId="2"/>
  </si>
  <si>
    <t>BL作り　集計試算表</t>
    <rPh sb="2" eb="3">
      <t>ツク</t>
    </rPh>
    <rPh sb="5" eb="7">
      <t>シュウケイ</t>
    </rPh>
    <rPh sb="7" eb="10">
      <t>シサンヒョウ</t>
    </rPh>
    <phoneticPr fontId="2"/>
  </si>
  <si>
    <t>貸出セット：天板</t>
    <rPh sb="0" eb="2">
      <t>カシダシ</t>
    </rPh>
    <rPh sb="6" eb="8">
      <t>テンイタ</t>
    </rPh>
    <phoneticPr fontId="2"/>
  </si>
  <si>
    <t xml:space="preserve">天板部 </t>
    <rPh sb="0" eb="3">
      <t>テンイタブ</t>
    </rPh>
    <phoneticPr fontId="2"/>
  </si>
  <si>
    <t>天板＋リニアレール</t>
    <rPh sb="0" eb="2">
      <t>テンイタ</t>
    </rPh>
    <phoneticPr fontId="2"/>
  </si>
  <si>
    <t>220823</t>
    <phoneticPr fontId="2"/>
  </si>
  <si>
    <t>アルミ取手</t>
    <rPh sb="3" eb="4">
      <t>ト</t>
    </rPh>
    <rPh sb="4" eb="5">
      <t>テ</t>
    </rPh>
    <phoneticPr fontId="2"/>
  </si>
  <si>
    <t>ジョープリンス竹下 H-37</t>
    <phoneticPr fontId="2"/>
  </si>
  <si>
    <t>リニアブロック頭板</t>
    <rPh sb="7" eb="9">
      <t>アタマイタ</t>
    </rPh>
    <phoneticPr fontId="2"/>
  </si>
  <si>
    <t>Xsld用</t>
    <rPh sb="4" eb="5">
      <t>ヨウ</t>
    </rPh>
    <phoneticPr fontId="2"/>
  </si>
  <si>
    <t>Xclm用</t>
    <rPh sb="4" eb="5">
      <t>ヨウ</t>
    </rPh>
    <phoneticPr fontId="2"/>
  </si>
  <si>
    <t>ミドリ十字レーザー</t>
    <rPh sb="3" eb="5">
      <t>ジュウジ</t>
    </rPh>
    <phoneticPr fontId="2"/>
  </si>
  <si>
    <t>リニアブロック2個</t>
    <rPh sb="8" eb="9">
      <t>コ</t>
    </rPh>
    <phoneticPr fontId="2"/>
  </si>
  <si>
    <t>リニアブロック２個追加</t>
    <rPh sb="8" eb="9">
      <t>コ</t>
    </rPh>
    <rPh sb="9" eb="11">
      <t>ツイカ</t>
    </rPh>
    <phoneticPr fontId="2"/>
  </si>
  <si>
    <t>C-SV2R28-160</t>
    <phoneticPr fontId="2"/>
  </si>
  <si>
    <t>220826</t>
    <phoneticPr fontId="2"/>
  </si>
  <si>
    <t>240708</t>
    <phoneticPr fontId="2"/>
  </si>
  <si>
    <t>アルミフレーム</t>
    <phoneticPr fontId="2"/>
  </si>
  <si>
    <t>フレームL字金具</t>
    <rPh sb="5" eb="6">
      <t>ジ</t>
    </rPh>
    <rPh sb="6" eb="8">
      <t>カナグ</t>
    </rPh>
    <phoneticPr fontId="2"/>
  </si>
  <si>
    <t>HFS5-2040-340</t>
    <phoneticPr fontId="2"/>
  </si>
  <si>
    <t>HBLSD5</t>
    <phoneticPr fontId="2"/>
  </si>
  <si>
    <t xml:space="preserve">HNTLSN5−5-17 </t>
    <phoneticPr fontId="2"/>
  </si>
  <si>
    <t>2022頃</t>
    <rPh sb="4" eb="5">
      <t>コロ</t>
    </rPh>
    <phoneticPr fontId="2"/>
  </si>
  <si>
    <t>緑十字レーザー</t>
    <rPh sb="0" eb="1">
      <t>ミドリ</t>
    </rPh>
    <rPh sb="1" eb="3">
      <t>ジュウジ</t>
    </rPh>
    <phoneticPr fontId="2"/>
  </si>
  <si>
    <t>Amazon</t>
    <phoneticPr fontId="2"/>
  </si>
  <si>
    <t xml:space="preserve">Quarton VLM-520-29 LPT </t>
    <phoneticPr fontId="2"/>
  </si>
  <si>
    <t>DC 9V 100mA ACアダブタ</t>
    <phoneticPr fontId="2"/>
  </si>
  <si>
    <t>GF12-US0913</t>
    <phoneticPr fontId="2"/>
  </si>
  <si>
    <t xml:space="preserve">秋月電子 </t>
    <phoneticPr fontId="2"/>
  </si>
  <si>
    <t>レーザーホルダ下部</t>
    <rPh sb="7" eb="9">
      <t>シタブ</t>
    </rPh>
    <phoneticPr fontId="2"/>
  </si>
  <si>
    <t>221203</t>
    <phoneticPr fontId="2"/>
  </si>
  <si>
    <t>レーザーホルダ前側上部</t>
    <rPh sb="7" eb="9">
      <t>マエガワ</t>
    </rPh>
    <rPh sb="9" eb="10">
      <t>ウエ</t>
    </rPh>
    <rPh sb="10" eb="11">
      <t>ブ</t>
    </rPh>
    <phoneticPr fontId="2"/>
  </si>
  <si>
    <t>レーザーホルダ後側上部</t>
    <rPh sb="7" eb="8">
      <t>ウシ</t>
    </rPh>
    <rPh sb="8" eb="9">
      <t>ガワ</t>
    </rPh>
    <rPh sb="9" eb="10">
      <t>ウエ</t>
    </rPh>
    <rPh sb="10" eb="11">
      <t>ブ</t>
    </rPh>
    <phoneticPr fontId="2"/>
  </si>
  <si>
    <t>レーザーホルダ底部</t>
    <rPh sb="7" eb="8">
      <t>ソコ</t>
    </rPh>
    <rPh sb="8" eb="9">
      <t>ブ</t>
    </rPh>
    <phoneticPr fontId="2"/>
  </si>
  <si>
    <t>支柱中央部</t>
    <rPh sb="0" eb="2">
      <t>シチュウ</t>
    </rPh>
    <rPh sb="2" eb="5">
      <t>チュウオウブ</t>
    </rPh>
    <phoneticPr fontId="2"/>
  </si>
  <si>
    <t>支柱上部</t>
    <rPh sb="0" eb="2">
      <t>シチュウ</t>
    </rPh>
    <rPh sb="2" eb="4">
      <t>ジョウブ</t>
    </rPh>
    <phoneticPr fontId="2"/>
  </si>
  <si>
    <t>支柱下部</t>
    <rPh sb="0" eb="2">
      <t>シチュウ</t>
    </rPh>
    <rPh sb="2" eb="4">
      <t>カブ</t>
    </rPh>
    <phoneticPr fontId="2"/>
  </si>
  <si>
    <t>高さ調整スペーサー</t>
    <rPh sb="0" eb="1">
      <t>タカ</t>
    </rPh>
    <rPh sb="2" eb="4">
      <t>チョウセイ</t>
    </rPh>
    <phoneticPr fontId="2"/>
  </si>
  <si>
    <t>支柱基盤部</t>
    <rPh sb="0" eb="2">
      <t>シチュウ</t>
    </rPh>
    <rPh sb="2" eb="4">
      <t>キバン</t>
    </rPh>
    <rPh sb="4" eb="5">
      <t>ブ</t>
    </rPh>
    <phoneticPr fontId="2"/>
  </si>
  <si>
    <t>制御Box</t>
    <rPh sb="0" eb="2">
      <t>セイギョ</t>
    </rPh>
    <phoneticPr fontId="2"/>
  </si>
  <si>
    <t>スライダー・ドライバー</t>
    <phoneticPr fontId="2"/>
  </si>
  <si>
    <t>AZD-KD</t>
    <phoneticPr fontId="2"/>
  </si>
  <si>
    <t>Oriental</t>
    <phoneticPr fontId="2"/>
  </si>
  <si>
    <t>位置決め機能内蔵 ドライバー</t>
    <phoneticPr fontId="2"/>
  </si>
  <si>
    <t>240202</t>
    <phoneticPr fontId="2"/>
  </si>
  <si>
    <t>モーター接続ケーブル 3m</t>
    <rPh sb="4" eb="6">
      <t>セツゾク</t>
    </rPh>
    <phoneticPr fontId="2"/>
  </si>
  <si>
    <t>CC030VZ2F2</t>
    <phoneticPr fontId="2"/>
  </si>
  <si>
    <t>220818</t>
    <phoneticPr fontId="2"/>
  </si>
  <si>
    <t>Moxa メディコン</t>
    <phoneticPr fontId="2"/>
  </si>
  <si>
    <t>Moxa5450 4ch RS232c/422/485</t>
    <phoneticPr fontId="2"/>
  </si>
  <si>
    <t>Moxa / モノタロウ</t>
    <phoneticPr fontId="2"/>
  </si>
  <si>
    <t>24V電源</t>
    <rPh sb="3" eb="5">
      <t>デンゲン</t>
    </rPh>
    <phoneticPr fontId="2"/>
  </si>
  <si>
    <t>Omron S8VS-24024BE</t>
    <phoneticPr fontId="2"/>
  </si>
  <si>
    <t>Omron / モノタロウ</t>
    <phoneticPr fontId="2"/>
  </si>
  <si>
    <t>他： 配線、コネクター</t>
    <rPh sb="0" eb="1">
      <t>ホカ</t>
    </rPh>
    <rPh sb="3" eb="5">
      <t>ハイセン</t>
    </rPh>
    <phoneticPr fontId="2"/>
  </si>
  <si>
    <t>手動制御Box</t>
    <rPh sb="0" eb="4">
      <t>シュドウセイギョ</t>
    </rPh>
    <phoneticPr fontId="2"/>
  </si>
  <si>
    <t>5方向スイッチキット</t>
    <rPh sb="1" eb="3">
      <t>ホウコウ</t>
    </rPh>
    <phoneticPr fontId="2"/>
  </si>
  <si>
    <t>aitendo K-A14A</t>
    <phoneticPr fontId="2"/>
  </si>
  <si>
    <t>プラケース</t>
    <phoneticPr fontId="2"/>
  </si>
  <si>
    <t>100均</t>
    <phoneticPr fontId="2"/>
  </si>
  <si>
    <t>回転ステージ</t>
    <rPh sb="0" eb="2">
      <t>カイテン</t>
    </rPh>
    <phoneticPr fontId="2"/>
  </si>
  <si>
    <t>シグマ光機</t>
    <rPh sb="3" eb="5">
      <t>コウキ</t>
    </rPh>
    <phoneticPr fontId="2"/>
  </si>
  <si>
    <t>OSMS-80YAW</t>
    <phoneticPr fontId="2"/>
  </si>
  <si>
    <t>自動回転ステージ OSMS-80YAW</t>
    <rPh sb="0" eb="2">
      <t>ジドウ</t>
    </rPh>
    <rPh sb="2" eb="4">
      <t>カイテン</t>
    </rPh>
    <phoneticPr fontId="2"/>
  </si>
  <si>
    <t>2軸ステージ コントローラ</t>
    <phoneticPr fontId="2"/>
  </si>
  <si>
    <t>GSC-02C</t>
    <phoneticPr fontId="2"/>
  </si>
  <si>
    <t>回転メカ</t>
    <rPh sb="0" eb="2">
      <t>カイテン</t>
    </rPh>
    <phoneticPr fontId="2"/>
  </si>
  <si>
    <t>回転ベース板</t>
    <rPh sb="0" eb="2">
      <t>カイテン</t>
    </rPh>
    <rPh sb="5" eb="6">
      <t>イタ</t>
    </rPh>
    <phoneticPr fontId="2"/>
  </si>
  <si>
    <t>2019頃</t>
    <rPh sb="4" eb="5">
      <t>コロ</t>
    </rPh>
    <phoneticPr fontId="2"/>
  </si>
  <si>
    <t>レール板</t>
    <rPh sb="3" eb="4">
      <t>イタ</t>
    </rPh>
    <phoneticPr fontId="2"/>
  </si>
  <si>
    <t>回転ステージ 関連</t>
    <rPh sb="0" eb="2">
      <t>カイテン</t>
    </rPh>
    <rPh sb="7" eb="9">
      <t>カンレン</t>
    </rPh>
    <phoneticPr fontId="2"/>
  </si>
  <si>
    <t>貸出セット 関連</t>
    <rPh sb="0" eb="2">
      <t>カシダシ</t>
    </rPh>
    <rPh sb="6" eb="8">
      <t>カンレン</t>
    </rPh>
    <phoneticPr fontId="2"/>
  </si>
  <si>
    <t>貸出セット 関連</t>
    <phoneticPr fontId="2"/>
  </si>
  <si>
    <t>貸出セット：天板</t>
    <rPh sb="0" eb="2">
      <t>カシダシ</t>
    </rPh>
    <rPh sb="6" eb="8">
      <t>テンバン</t>
    </rPh>
    <phoneticPr fontId="2"/>
  </si>
  <si>
    <t>スライダー制御 関連</t>
    <rPh sb="5" eb="7">
      <t>セイギョ</t>
    </rPh>
    <rPh sb="8" eb="10">
      <t>カンレン</t>
    </rPh>
    <phoneticPr fontId="2"/>
  </si>
  <si>
    <t>1setで</t>
    <phoneticPr fontId="2"/>
  </si>
  <si>
    <t>+3</t>
    <phoneticPr fontId="2"/>
  </si>
  <si>
    <t>縦300</t>
    <rPh sb="0" eb="1">
      <t>タテ</t>
    </rPh>
    <phoneticPr fontId="2"/>
  </si>
  <si>
    <t>横300</t>
    <rPh sb="0" eb="1">
      <t>ヨコ</t>
    </rPh>
    <phoneticPr fontId="2"/>
  </si>
  <si>
    <t>横400</t>
    <rPh sb="0" eb="1">
      <t>ヨコ</t>
    </rPh>
    <phoneticPr fontId="2"/>
  </si>
  <si>
    <t>横450</t>
    <rPh sb="0" eb="1">
      <t>ヨコ</t>
    </rPh>
    <phoneticPr fontId="2"/>
  </si>
  <si>
    <t>＝９＋７</t>
    <phoneticPr fontId="2"/>
  </si>
  <si>
    <t>＝９＋5</t>
    <phoneticPr fontId="2"/>
  </si>
  <si>
    <t>＝4＋8</t>
    <phoneticPr fontId="2"/>
  </si>
  <si>
    <t>Yスライド・メカ</t>
    <phoneticPr fontId="2"/>
  </si>
  <si>
    <t>Yスライド十字架治具</t>
    <rPh sb="5" eb="8">
      <t>ジュウジカ</t>
    </rPh>
    <rPh sb="8" eb="10">
      <t>ジグ</t>
    </rPh>
    <phoneticPr fontId="2"/>
  </si>
  <si>
    <t>Yスライド横棒</t>
    <rPh sb="5" eb="7">
      <t>ヨコボウ</t>
    </rPh>
    <phoneticPr fontId="2"/>
  </si>
  <si>
    <t>L200</t>
    <phoneticPr fontId="2"/>
  </si>
  <si>
    <t>L250</t>
    <phoneticPr fontId="2"/>
  </si>
  <si>
    <t>L300</t>
    <phoneticPr fontId="2"/>
  </si>
  <si>
    <t>L350</t>
    <phoneticPr fontId="2"/>
  </si>
  <si>
    <t>L400</t>
    <phoneticPr fontId="2"/>
  </si>
  <si>
    <t>L450</t>
    <phoneticPr fontId="2"/>
  </si>
  <si>
    <t>L500</t>
    <phoneticPr fontId="2"/>
  </si>
  <si>
    <t>Xスライド・メカ</t>
    <phoneticPr fontId="2"/>
  </si>
  <si>
    <t>H</t>
    <phoneticPr fontId="2"/>
  </si>
  <si>
    <t>L</t>
    <phoneticPr fontId="2"/>
  </si>
  <si>
    <t>旧X十字架</t>
    <rPh sb="0" eb="1">
      <t>キュウ</t>
    </rPh>
    <rPh sb="2" eb="5">
      <t>ジュウジカ</t>
    </rPh>
    <phoneticPr fontId="2"/>
  </si>
  <si>
    <t>コリメータ</t>
    <phoneticPr fontId="2"/>
  </si>
  <si>
    <t>３連</t>
    <rPh sb="1" eb="2">
      <t>レン</t>
    </rPh>
    <phoneticPr fontId="2"/>
  </si>
  <si>
    <t>５連</t>
    <rPh sb="1" eb="2">
      <t>レン</t>
    </rPh>
    <phoneticPr fontId="2"/>
  </si>
  <si>
    <t>E5,E6在庫表</t>
    <rPh sb="5" eb="8">
      <t>ザイコヒョウ</t>
    </rPh>
    <phoneticPr fontId="2"/>
  </si>
  <si>
    <t>予定等</t>
    <rPh sb="0" eb="2">
      <t>ヨテイ</t>
    </rPh>
    <rPh sb="2" eb="3">
      <t>ナド</t>
    </rPh>
    <phoneticPr fontId="2"/>
  </si>
  <si>
    <t>Edegメカ</t>
    <phoneticPr fontId="2"/>
  </si>
  <si>
    <t>2102 WB</t>
    <phoneticPr fontId="2"/>
  </si>
  <si>
    <t>2311 WB</t>
    <phoneticPr fontId="2"/>
  </si>
  <si>
    <t>Xe36用 ８連 ver3</t>
    <rPh sb="4" eb="5">
      <t>ヨウ</t>
    </rPh>
    <rPh sb="7" eb="8">
      <t>レン</t>
    </rPh>
    <phoneticPr fontId="2"/>
  </si>
  <si>
    <t>C用  12連 ver4</t>
    <rPh sb="1" eb="2">
      <t>ヨウ</t>
    </rPh>
    <rPh sb="6" eb="7">
      <t>レン</t>
    </rPh>
    <phoneticPr fontId="2"/>
  </si>
  <si>
    <t>Ar,Kr用 12連</t>
    <rPh sb="5" eb="6">
      <t>ヨウ</t>
    </rPh>
    <rPh sb="9" eb="10">
      <t>レン</t>
    </rPh>
    <phoneticPr fontId="2"/>
  </si>
  <si>
    <t>Xe67用 12連 ver5</t>
    <rPh sb="4" eb="5">
      <t>ヨウ</t>
    </rPh>
    <rPh sb="8" eb="9">
      <t>レン</t>
    </rPh>
    <phoneticPr fontId="2"/>
  </si>
  <si>
    <t>1802 WB</t>
    <phoneticPr fontId="2"/>
  </si>
  <si>
    <t>1408 WB</t>
    <phoneticPr fontId="2"/>
  </si>
  <si>
    <t>備考</t>
    <rPh sb="0" eb="2">
      <t>ビコウ</t>
    </rPh>
    <phoneticPr fontId="2"/>
  </si>
  <si>
    <t>各種ver.upを重ねた</t>
    <rPh sb="0" eb="2">
      <t>カクシュ</t>
    </rPh>
    <rPh sb="9" eb="10">
      <t>カサ</t>
    </rPh>
    <phoneticPr fontId="2"/>
  </si>
  <si>
    <t>PC, ソフト</t>
    <phoneticPr fontId="2"/>
  </si>
  <si>
    <t>信号系、制御系は要自作</t>
    <rPh sb="0" eb="3">
      <t>シンゴウケイ</t>
    </rPh>
    <rPh sb="4" eb="7">
      <t>セイギョケイ</t>
    </rPh>
    <rPh sb="8" eb="9">
      <t>ヨウ</t>
    </rPh>
    <rPh sb="9" eb="11">
      <t>ジサク</t>
    </rPh>
    <phoneticPr fontId="2"/>
  </si>
  <si>
    <t>信号線配線、制御系</t>
    <rPh sb="0" eb="3">
      <t>シンゴウセン</t>
    </rPh>
    <rPh sb="3" eb="5">
      <t>ハイセン</t>
    </rPh>
    <rPh sb="6" eb="8">
      <t>セイギョ</t>
    </rPh>
    <rPh sb="8" eb="9">
      <t>ケイ</t>
    </rPh>
    <phoneticPr fontId="2"/>
  </si>
  <si>
    <t>モレックスコネクター、工具など</t>
    <rPh sb="11" eb="13">
      <t>コウグ</t>
    </rPh>
    <phoneticPr fontId="2"/>
  </si>
  <si>
    <t>電磁弁制御 DI/DO</t>
    <rPh sb="0" eb="3">
      <t>デンジベン</t>
    </rPh>
    <rPh sb="3" eb="5">
      <t>セイギョ</t>
    </rPh>
    <phoneticPr fontId="2"/>
  </si>
  <si>
    <t>共通インフラ：ネットワーク</t>
    <rPh sb="0" eb="2">
      <t>キョウツウ</t>
    </rPh>
    <phoneticPr fontId="2"/>
  </si>
  <si>
    <t>RS232c,485 / Ether メディコン</t>
    <phoneticPr fontId="2"/>
  </si>
  <si>
    <t>Moxa5650-16ch</t>
    <phoneticPr fontId="2"/>
  </si>
  <si>
    <t>アルミ薄膜</t>
    <rPh sb="3" eb="5">
      <t>ハクマク</t>
    </rPh>
    <phoneticPr fontId="2"/>
  </si>
  <si>
    <r>
      <t>LabVIEW 開発システム</t>
    </r>
    <r>
      <rPr>
        <sz val="11"/>
        <color rgb="FFFF0000"/>
        <rFont val="ＭＳ Ｐゴシック"/>
        <family val="3"/>
        <charset val="128"/>
      </rPr>
      <t xml:space="preserve"> /年間ライセンス</t>
    </r>
    <rPh sb="8" eb="10">
      <t>カイハツ</t>
    </rPh>
    <rPh sb="16" eb="18">
      <t>ネンカン</t>
    </rPh>
    <phoneticPr fontId="2"/>
  </si>
  <si>
    <t>装置、計測器制御</t>
    <rPh sb="0" eb="2">
      <t>ソウチ</t>
    </rPh>
    <rPh sb="3" eb="6">
      <t>ケイソクキ</t>
    </rPh>
    <rPh sb="6" eb="8">
      <t>セイギョ</t>
    </rPh>
    <phoneticPr fontId="2"/>
  </si>
  <si>
    <t>Closed LAN</t>
    <phoneticPr fontId="2"/>
  </si>
  <si>
    <t>経路・距離による</t>
    <rPh sb="0" eb="2">
      <t>ケイロ</t>
    </rPh>
    <rPh sb="3" eb="5">
      <t>キョリ</t>
    </rPh>
    <phoneticPr fontId="2"/>
  </si>
  <si>
    <t>光は高価</t>
    <rPh sb="0" eb="1">
      <t>ヒカリ</t>
    </rPh>
    <rPh sb="2" eb="4">
      <t>コウカ</t>
    </rPh>
    <phoneticPr fontId="2"/>
  </si>
  <si>
    <t>共通 PC,モニター</t>
    <rPh sb="0" eb="2">
      <t>キョウツウ</t>
    </rPh>
    <phoneticPr fontId="2"/>
  </si>
  <si>
    <t>[万円]</t>
    <phoneticPr fontId="2"/>
  </si>
  <si>
    <t>開発verでコンパイルが必要</t>
    <rPh sb="0" eb="2">
      <t>カイハツ</t>
    </rPh>
    <rPh sb="12" eb="14">
      <t>ヒツヨウ</t>
    </rPh>
    <phoneticPr fontId="2"/>
  </si>
  <si>
    <t>LabVIEW 実行形式をRun</t>
    <rPh sb="8" eb="12">
      <t>ジッコウケイシキ</t>
    </rPh>
    <phoneticPr fontId="2"/>
  </si>
  <si>
    <t>User持込notePC用モニターTV</t>
    <rPh sb="4" eb="6">
      <t>モチコミ</t>
    </rPh>
    <rPh sb="12" eb="13">
      <t>ヨウ</t>
    </rPh>
    <phoneticPr fontId="2"/>
  </si>
  <si>
    <t>LabVIEW 開発ライセンスで</t>
    <rPh sb="8" eb="10">
      <t>カイハツ</t>
    </rPh>
    <phoneticPr fontId="2"/>
  </si>
  <si>
    <r>
      <t>LabVIEW 開発システム</t>
    </r>
    <r>
      <rPr>
        <sz val="11"/>
        <color rgb="FFFF0000"/>
        <rFont val="ＭＳ Ｐゴシック"/>
        <family val="3"/>
        <charset val="128"/>
      </rPr>
      <t xml:space="preserve"> /永久価格</t>
    </r>
    <rPh sb="8" eb="10">
      <t>カイハツ</t>
    </rPh>
    <rPh sb="16" eb="18">
      <t>エイキュウ</t>
    </rPh>
    <rPh sb="18" eb="20">
      <t>カカク</t>
    </rPh>
    <phoneticPr fontId="2"/>
  </si>
  <si>
    <t>ケーブル敷設:Cat6Ex2+光4回線</t>
    <rPh sb="4" eb="6">
      <t>フセツ</t>
    </rPh>
    <phoneticPr fontId="2"/>
  </si>
  <si>
    <t>光メディコン,HUB</t>
    <rPh sb="0" eb="1">
      <t>ヒカリ</t>
    </rPh>
    <phoneticPr fontId="2"/>
  </si>
  <si>
    <t>Cat6 HUB, LANケーブル</t>
    <phoneticPr fontId="2"/>
  </si>
  <si>
    <t>圧空配管</t>
    <rPh sb="0" eb="2">
      <t>アックウ</t>
    </rPh>
    <rPh sb="2" eb="4">
      <t>ハイカン</t>
    </rPh>
    <phoneticPr fontId="2"/>
  </si>
  <si>
    <t>圧空は施設常設系を利用</t>
    <rPh sb="0" eb="2">
      <t>アックウ</t>
    </rPh>
    <rPh sb="3" eb="5">
      <t>シセツ</t>
    </rPh>
    <rPh sb="5" eb="7">
      <t>ジョウセツ</t>
    </rPh>
    <rPh sb="7" eb="8">
      <t>ケイ</t>
    </rPh>
    <rPh sb="9" eb="11">
      <t>リヨウ</t>
    </rPh>
    <phoneticPr fontId="2"/>
  </si>
  <si>
    <t>アクセサリー</t>
    <phoneticPr fontId="2"/>
  </si>
  <si>
    <t>カメラ</t>
    <phoneticPr fontId="2"/>
  </si>
  <si>
    <t>計測室：User操作用</t>
    <rPh sb="0" eb="3">
      <t>ケイソクシツ</t>
    </rPh>
    <rPh sb="8" eb="10">
      <t>ソウサ</t>
    </rPh>
    <rPh sb="10" eb="11">
      <t>ヨウ</t>
    </rPh>
    <phoneticPr fontId="2"/>
  </si>
  <si>
    <t>制御室：LabVIEWサーバー用</t>
    <rPh sb="0" eb="3">
      <t>セイギョシツ</t>
    </rPh>
    <rPh sb="15" eb="16">
      <t>ヨウ</t>
    </rPh>
    <phoneticPr fontId="2"/>
  </si>
  <si>
    <t>制御室：Beam調整用</t>
    <rPh sb="8" eb="10">
      <t>チョウセイ</t>
    </rPh>
    <rPh sb="10" eb="11">
      <t>ヨウ</t>
    </rPh>
    <phoneticPr fontId="2"/>
  </si>
  <si>
    <t>照射室：現場操作用</t>
    <rPh sb="0" eb="3">
      <t>ショウシャシツ</t>
    </rPh>
    <rPh sb="4" eb="8">
      <t>ゲンバソウサ</t>
    </rPh>
    <rPh sb="8" eb="9">
      <t>ヨウ</t>
    </rPh>
    <phoneticPr fontId="2"/>
  </si>
  <si>
    <t>IC1 ビームライン常設</t>
    <rPh sb="10" eb="12">
      <t>ジョウセツ</t>
    </rPh>
    <phoneticPr fontId="2"/>
  </si>
  <si>
    <t>応用技研</t>
    <phoneticPr fontId="2"/>
  </si>
  <si>
    <t>IC2 Range測定用</t>
    <rPh sb="9" eb="11">
      <t>ソクテイ</t>
    </rPh>
    <rPh sb="11" eb="12">
      <t>ヨウ</t>
    </rPh>
    <phoneticPr fontId="2"/>
  </si>
  <si>
    <t>小型IC</t>
    <rPh sb="0" eb="2">
      <t>コガタ</t>
    </rPh>
    <phoneticPr fontId="2"/>
  </si>
  <si>
    <t xml:space="preserve">シャロー型電離箱 C-134A </t>
    <phoneticPr fontId="2"/>
  </si>
  <si>
    <t>透過型電離箱 C-1341SS</t>
    <phoneticPr fontId="2"/>
  </si>
  <si>
    <t>　同上</t>
    <rPh sb="1" eb="3">
      <t>ドウジョウ</t>
    </rPh>
    <phoneticPr fontId="2"/>
  </si>
  <si>
    <t>　同上</t>
    <phoneticPr fontId="2"/>
  </si>
  <si>
    <t>Keithly 6482/J  2ch</t>
    <phoneticPr fontId="2"/>
  </si>
  <si>
    <t>pAメーター 2ch用</t>
    <rPh sb="10" eb="11">
      <t>ヨウ</t>
    </rPh>
    <phoneticPr fontId="2"/>
  </si>
  <si>
    <t>pAメーター 8ch用</t>
    <rPh sb="10" eb="11">
      <t>ヨウ</t>
    </rPh>
    <phoneticPr fontId="2"/>
  </si>
  <si>
    <t xml:space="preserve">Keithly </t>
    <phoneticPr fontId="2"/>
  </si>
  <si>
    <t>読み出し系</t>
    <rPh sb="0" eb="1">
      <t>ヨ</t>
    </rPh>
    <rPh sb="2" eb="3">
      <t>ダ</t>
    </rPh>
    <rPh sb="4" eb="5">
      <t>ケイ</t>
    </rPh>
    <phoneticPr fontId="2"/>
  </si>
  <si>
    <t>PLシンチ: C用 3000um</t>
    <rPh sb="8" eb="9">
      <t>ヨウ</t>
    </rPh>
    <phoneticPr fontId="2"/>
  </si>
  <si>
    <t>PLシンチ: Ar用 500um</t>
    <rPh sb="9" eb="10">
      <t>ヨウ</t>
    </rPh>
    <phoneticPr fontId="2"/>
  </si>
  <si>
    <t>PLシンチ: Kr用 100um</t>
    <rPh sb="9" eb="10">
      <t>ヨウ</t>
    </rPh>
    <phoneticPr fontId="2"/>
  </si>
  <si>
    <t>PLシンチ: Xe36用 25um</t>
    <rPh sb="11" eb="12">
      <t>ヨウ</t>
    </rPh>
    <phoneticPr fontId="2"/>
  </si>
  <si>
    <t>PMT光電子増倍管＋ライトガイド</t>
    <rPh sb="3" eb="9">
      <t>コウデンシゾウバイカン</t>
    </rPh>
    <phoneticPr fontId="2"/>
  </si>
  <si>
    <t>高Flux測定用 ;　イオンチェンバー(IC) 関連</t>
    <rPh sb="0" eb="1">
      <t>コウ</t>
    </rPh>
    <rPh sb="5" eb="7">
      <t>ソクテイ</t>
    </rPh>
    <rPh sb="7" eb="8">
      <t>ヨウ</t>
    </rPh>
    <rPh sb="24" eb="26">
      <t>カンレン</t>
    </rPh>
    <phoneticPr fontId="2"/>
  </si>
  <si>
    <t>電離箱検出器</t>
    <rPh sb="0" eb="3">
      <t>デンリバコ</t>
    </rPh>
    <rPh sb="3" eb="6">
      <t>ケンシュツキ</t>
    </rPh>
    <phoneticPr fontId="2"/>
  </si>
  <si>
    <t>低Flux測定 ;　プラスチックシンチ(PL) 関連</t>
    <rPh sb="0" eb="1">
      <t>テイ</t>
    </rPh>
    <rPh sb="5" eb="7">
      <t>ソクテイ</t>
    </rPh>
    <rPh sb="24" eb="26">
      <t>カンレン</t>
    </rPh>
    <phoneticPr fontId="2"/>
  </si>
  <si>
    <t>Keithly 6514  1ch + 7001スキャナー</t>
    <phoneticPr fontId="2"/>
  </si>
  <si>
    <r>
      <t>PLシンチレーター：</t>
    </r>
    <r>
      <rPr>
        <sz val="11"/>
        <color rgb="FFFF0000"/>
        <rFont val="ＭＳ Ｐゴシック"/>
        <family val="3"/>
        <charset val="128"/>
      </rPr>
      <t>(単価) 消耗品</t>
    </r>
    <rPh sb="11" eb="13">
      <t>タンカ</t>
    </rPh>
    <rPh sb="15" eb="18">
      <t>ショウモウヒン</t>
    </rPh>
    <phoneticPr fontId="2"/>
  </si>
  <si>
    <t>PMT</t>
    <phoneticPr fontId="2"/>
  </si>
  <si>
    <t>ライトガイド</t>
    <phoneticPr fontId="2"/>
  </si>
  <si>
    <t>遮光Box</t>
    <rPh sb="0" eb="2">
      <t>シャコウ</t>
    </rPh>
    <phoneticPr fontId="2"/>
  </si>
  <si>
    <t>Al-Mylar</t>
    <phoneticPr fontId="2"/>
  </si>
  <si>
    <t>Triax BNC配線:低ノイズ</t>
    <rPh sb="9" eb="11">
      <t>ハイセン</t>
    </rPh>
    <rPh sb="12" eb="13">
      <t>テイ</t>
    </rPh>
    <phoneticPr fontId="2"/>
  </si>
  <si>
    <t>30M ｘ４本 + 変換アダプタ</t>
    <rPh sb="6" eb="7">
      <t>ホン</t>
    </rPh>
    <rPh sb="10" eb="12">
      <t>ヘンカン</t>
    </rPh>
    <phoneticPr fontId="2"/>
  </si>
  <si>
    <t>ゼニス</t>
  </si>
  <si>
    <t>SHV,BNCコネクタ</t>
    <phoneticPr fontId="2"/>
  </si>
  <si>
    <t>浜ホト</t>
  </si>
  <si>
    <t>H7415 1inch</t>
    <phoneticPr fontId="2"/>
  </si>
  <si>
    <t>2208林レ</t>
    <rPh sb="4" eb="5">
      <t>ハヤシ</t>
    </rPh>
    <phoneticPr fontId="2"/>
  </si>
  <si>
    <t>林レピ</t>
    <rPh sb="0" eb="1">
      <t>ハヤシ</t>
    </rPh>
    <phoneticPr fontId="2"/>
  </si>
  <si>
    <t>2211Gtech</t>
    <phoneticPr fontId="2"/>
  </si>
  <si>
    <t>要組立て　かなり面倒</t>
    <rPh sb="0" eb="1">
      <t>ヨウ</t>
    </rPh>
    <rPh sb="1" eb="3">
      <t>クミタテ</t>
    </rPh>
    <rPh sb="8" eb="10">
      <t>メンドウ</t>
    </rPh>
    <phoneticPr fontId="2"/>
  </si>
  <si>
    <t>クレートCTRLer</t>
    <phoneticPr fontId="2"/>
  </si>
  <si>
    <t>1212大栄無線</t>
    <rPh sb="4" eb="8">
      <t>ダイエイムセン</t>
    </rPh>
    <phoneticPr fontId="2"/>
  </si>
  <si>
    <t>cc/NET CAMAC-&gt;Ether</t>
    <phoneticPr fontId="2"/>
  </si>
  <si>
    <t>CAMAC Half クレート</t>
    <phoneticPr fontId="2"/>
  </si>
  <si>
    <t>100MHz Scaller</t>
    <phoneticPr fontId="2"/>
  </si>
  <si>
    <t>16ch 24bit</t>
    <phoneticPr fontId="2"/>
  </si>
  <si>
    <t>LinerFIFO</t>
    <phoneticPr fontId="2"/>
  </si>
  <si>
    <t>Discri</t>
    <phoneticPr fontId="2"/>
  </si>
  <si>
    <t>FijiDia</t>
    <phoneticPr fontId="2"/>
  </si>
  <si>
    <t>NIM BINハーフクレート</t>
    <phoneticPr fontId="2"/>
  </si>
  <si>
    <t>Visual Scaller</t>
    <phoneticPr fontId="2"/>
  </si>
  <si>
    <t>RPN-011-031H</t>
    <phoneticPr fontId="2"/>
  </si>
  <si>
    <t xml:space="preserve">RPV-100 8ch 100MHz </t>
    <phoneticPr fontId="2"/>
  </si>
  <si>
    <t xml:space="preserve">RIS-0250 4ch </t>
    <phoneticPr fontId="2"/>
  </si>
  <si>
    <t xml:space="preserve">0610 8ch </t>
    <phoneticPr fontId="2"/>
  </si>
  <si>
    <t>ZS-6143AF-AC GPIB/Ether</t>
    <phoneticPr fontId="2"/>
  </si>
  <si>
    <t>PMT用HV</t>
    <rPh sb="3" eb="4">
      <t>ヨウ</t>
    </rPh>
    <phoneticPr fontId="2"/>
  </si>
  <si>
    <t>EG&amp;G</t>
    <phoneticPr fontId="2"/>
  </si>
  <si>
    <t>CAEN Desktop HV DT5533EM 4ch LAN</t>
    <phoneticPr fontId="2"/>
  </si>
  <si>
    <t>User架台</t>
    <rPh sb="4" eb="6">
      <t>カダイ</t>
    </rPh>
    <phoneticPr fontId="2"/>
  </si>
  <si>
    <t>User架台 Fullサイズ</t>
    <rPh sb="4" eb="6">
      <t>カダイ</t>
    </rPh>
    <phoneticPr fontId="2"/>
  </si>
  <si>
    <t>User架台 Half サイズ</t>
    <rPh sb="4" eb="6">
      <t>カダイ</t>
    </rPh>
    <phoneticPr fontId="2"/>
  </si>
  <si>
    <t>固定架台</t>
    <rPh sb="0" eb="2">
      <t>コテイ</t>
    </rPh>
    <rPh sb="2" eb="4">
      <t>カダイ</t>
    </rPh>
    <phoneticPr fontId="2"/>
  </si>
  <si>
    <t>架台連結金具</t>
    <rPh sb="0" eb="4">
      <t>カダイレンケツ</t>
    </rPh>
    <rPh sb="4" eb="6">
      <t>カナグ</t>
    </rPh>
    <phoneticPr fontId="2"/>
  </si>
  <si>
    <t>WB</t>
    <phoneticPr fontId="2"/>
  </si>
  <si>
    <t>HUB 8ch</t>
    <phoneticPr fontId="2"/>
  </si>
  <si>
    <t>架台、踏台、連結金具等</t>
    <rPh sb="0" eb="2">
      <t>カダイ</t>
    </rPh>
    <rPh sb="3" eb="5">
      <t>フミダイ</t>
    </rPh>
    <rPh sb="6" eb="8">
      <t>レンケツ</t>
    </rPh>
    <rPh sb="8" eb="10">
      <t>カナグ</t>
    </rPh>
    <rPh sb="10" eb="11">
      <t>トウ</t>
    </rPh>
    <phoneticPr fontId="2"/>
  </si>
  <si>
    <t>架台アクセサリー</t>
    <rPh sb="0" eb="2">
      <t>カダイ</t>
    </rPh>
    <phoneticPr fontId="2"/>
  </si>
  <si>
    <t>天面：アルミフレーム、スケールテープ</t>
    <phoneticPr fontId="2"/>
  </si>
  <si>
    <t>オムロンセンテック TC-S133N-BJ</t>
    <phoneticPr fontId="2"/>
  </si>
  <si>
    <t>雲台、マグネットアーム等</t>
    <rPh sb="0" eb="2">
      <t>ウンダイ</t>
    </rPh>
    <rPh sb="11" eb="12">
      <t>トウ</t>
    </rPh>
    <phoneticPr fontId="2"/>
  </si>
  <si>
    <t>カメラレンズ、ACアダプター等</t>
    <rPh sb="14" eb="15">
      <t>トウ</t>
    </rPh>
    <phoneticPr fontId="2"/>
  </si>
  <si>
    <t>画像Web配信</t>
    <rPh sb="0" eb="2">
      <t>ガゾウ</t>
    </rPh>
    <rPh sb="5" eb="7">
      <t>ハイシン</t>
    </rPh>
    <phoneticPr fontId="2"/>
  </si>
  <si>
    <t>AXIS M7104 VIDEO ENCODER</t>
    <phoneticPr fontId="2"/>
  </si>
  <si>
    <t>映像分配機</t>
    <phoneticPr fontId="2"/>
  </si>
  <si>
    <t>アルテックス PRD-101</t>
    <phoneticPr fontId="2"/>
  </si>
  <si>
    <t>オムロン S8VS-24024BE</t>
    <phoneticPr fontId="2"/>
  </si>
  <si>
    <t>24V電源 10A</t>
    <rPh sb="3" eb="5">
      <t>デンゲン</t>
    </rPh>
    <phoneticPr fontId="2"/>
  </si>
  <si>
    <t>モニターカメラ関連</t>
    <rPh sb="7" eb="9">
      <t>カンレン</t>
    </rPh>
    <phoneticPr fontId="2"/>
  </si>
  <si>
    <t>温度制御</t>
    <rPh sb="0" eb="2">
      <t>オンド</t>
    </rPh>
    <rPh sb="2" eb="4">
      <t>セイギョ</t>
    </rPh>
    <phoneticPr fontId="2"/>
  </si>
  <si>
    <t>温調器</t>
    <rPh sb="0" eb="3">
      <t>オンチョウキ</t>
    </rPh>
    <phoneticPr fontId="2"/>
  </si>
  <si>
    <t>東邦電子 TTM-205</t>
    <rPh sb="0" eb="2">
      <t>トウホウ</t>
    </rPh>
    <rPh sb="2" eb="4">
      <t>デンシ</t>
    </rPh>
    <phoneticPr fontId="2"/>
  </si>
  <si>
    <t>ホビーヒーター</t>
    <phoneticPr fontId="2"/>
  </si>
  <si>
    <t>SURE プラジェット ミニ</t>
    <phoneticPr fontId="2"/>
  </si>
  <si>
    <t>赤外温度計</t>
    <rPh sb="0" eb="2">
      <t>セキガイ</t>
    </rPh>
    <rPh sb="2" eb="5">
      <t>オンドケイ</t>
    </rPh>
    <phoneticPr fontId="2"/>
  </si>
  <si>
    <t xml:space="preserve">Keyence FT-H30 </t>
    <phoneticPr fontId="2"/>
  </si>
  <si>
    <t>遠赤外線ポイントヒーター</t>
    <phoneticPr fontId="2"/>
  </si>
  <si>
    <t>Heat Tech FPH-60/f30/12V-110W/P1m</t>
    <phoneticPr fontId="2"/>
  </si>
  <si>
    <t>KIKUSUI PWR801ML 0-80V 40A 800W</t>
    <phoneticPr fontId="2"/>
  </si>
  <si>
    <t>ポイントヒーター用電源</t>
    <rPh sb="8" eb="9">
      <t>ヨウ</t>
    </rPh>
    <rPh sb="9" eb="11">
      <t>デンゲン</t>
    </rPh>
    <phoneticPr fontId="2"/>
  </si>
  <si>
    <t>ビーライン固定用治具など</t>
    <rPh sb="5" eb="8">
      <t>コテイヨウ</t>
    </rPh>
    <rPh sb="8" eb="10">
      <t>ジグ</t>
    </rPh>
    <phoneticPr fontId="2"/>
  </si>
  <si>
    <t>信号整形：NIM回路 系  : 適当な回路で選定した</t>
    <rPh sb="0" eb="2">
      <t>シンゴウ</t>
    </rPh>
    <rPh sb="2" eb="4">
      <t>セイケイ</t>
    </rPh>
    <rPh sb="8" eb="10">
      <t>カイロ</t>
    </rPh>
    <rPh sb="11" eb="12">
      <t>ケイ</t>
    </rPh>
    <rPh sb="16" eb="18">
      <t>テキトウ</t>
    </rPh>
    <rPh sb="19" eb="21">
      <t>カイロ</t>
    </rPh>
    <rPh sb="22" eb="24">
      <t>センテイ</t>
    </rPh>
    <phoneticPr fontId="2"/>
  </si>
  <si>
    <t>読み出し：CAMAC 系 : 適当な回路で選定した</t>
    <rPh sb="0" eb="1">
      <t>ヨ</t>
    </rPh>
    <rPh sb="2" eb="3">
      <t>ダ</t>
    </rPh>
    <rPh sb="11" eb="12">
      <t>ケイ</t>
    </rPh>
    <phoneticPr fontId="2"/>
  </si>
  <si>
    <t>1セット当たり</t>
  </si>
  <si>
    <t>架台用踏台：長型</t>
  </si>
  <si>
    <t>架台用踏台：短型</t>
  </si>
  <si>
    <t>※理研はサイトライセンス</t>
  </si>
  <si>
    <t xml:space="preserve">4KTV </t>
  </si>
  <si>
    <t>マグネット・アングル等</t>
    <phoneticPr fontId="2"/>
  </si>
  <si>
    <t>カメラ1セット当たり</t>
    <phoneticPr fontId="2"/>
  </si>
  <si>
    <t>モノタロ</t>
    <phoneticPr fontId="2"/>
  </si>
  <si>
    <t>User架台：取り外し式</t>
    <rPh sb="4" eb="6">
      <t>カダイ</t>
    </rPh>
    <rPh sb="7" eb="8">
      <t>ト</t>
    </rPh>
    <rPh sb="9" eb="10">
      <t>ハズ</t>
    </rPh>
    <rPh sb="11" eb="12">
      <t>シキ</t>
    </rPh>
    <phoneticPr fontId="2"/>
  </si>
  <si>
    <t>単価(概算)</t>
    <rPh sb="0" eb="2">
      <t>タンカ</t>
    </rPh>
    <rPh sb="3" eb="5">
      <t>ガイサン</t>
    </rPh>
    <phoneticPr fontId="2"/>
  </si>
  <si>
    <t>品名</t>
    <phoneticPr fontId="2"/>
  </si>
  <si>
    <t>ACコンセント</t>
    <phoneticPr fontId="2"/>
  </si>
  <si>
    <t>1セット：４個 で</t>
    <phoneticPr fontId="2"/>
  </si>
  <si>
    <t>1セット:4か所で</t>
    <rPh sb="7" eb="8">
      <t>ショ</t>
    </rPh>
    <phoneticPr fontId="2"/>
  </si>
  <si>
    <t>1セット：１個で</t>
    <rPh sb="6" eb="7">
      <t>コ</t>
    </rPh>
    <phoneticPr fontId="2"/>
  </si>
  <si>
    <t>ビームライン常設 or RealTwin用</t>
    <rPh sb="6" eb="8">
      <t>ジョウセツ</t>
    </rPh>
    <rPh sb="20" eb="21">
      <t>ヨウ</t>
    </rPh>
    <phoneticPr fontId="2"/>
  </si>
  <si>
    <t>□600 x w1000 x H(1200)</t>
    <phoneticPr fontId="2"/>
  </si>
  <si>
    <t>□600 x w600 x H(1200)</t>
    <phoneticPr fontId="2"/>
  </si>
  <si>
    <t>w1000用</t>
    <rPh sb="5" eb="6">
      <t>ヨウ</t>
    </rPh>
    <phoneticPr fontId="2"/>
  </si>
  <si>
    <t>w600用</t>
    <rPh sb="4" eb="5">
      <t>ヨウ</t>
    </rPh>
    <phoneticPr fontId="2"/>
  </si>
  <si>
    <t>HUB 24ch</t>
    <phoneticPr fontId="2"/>
  </si>
  <si>
    <t xml:space="preserve">LAN ２系統= 所内, Closed </t>
    <rPh sb="5" eb="7">
      <t>ケイトウ</t>
    </rPh>
    <rPh sb="9" eb="11">
      <t>ショナイ</t>
    </rPh>
    <phoneticPr fontId="2"/>
  </si>
  <si>
    <t>マグネット等</t>
    <phoneticPr fontId="2"/>
  </si>
  <si>
    <t>ビームライン or Real Twin 架台：常設</t>
    <rPh sb="20" eb="22">
      <t>カダイ</t>
    </rPh>
    <rPh sb="23" eb="25">
      <t>ジョウセツ</t>
    </rPh>
    <phoneticPr fontId="2"/>
  </si>
  <si>
    <t>ビーム軸指示レーザー</t>
    <rPh sb="3" eb="4">
      <t>ジク</t>
    </rPh>
    <rPh sb="4" eb="6">
      <t>シジ</t>
    </rPh>
    <phoneticPr fontId="2"/>
  </si>
  <si>
    <t>レーザー支持治具</t>
    <rPh sb="4" eb="6">
      <t>シジ</t>
    </rPh>
    <rPh sb="6" eb="8">
      <t>ジグ</t>
    </rPh>
    <phoneticPr fontId="2"/>
  </si>
  <si>
    <t>1セット：緑x2 赤x1　ムラテック５RG, LLP-5+</t>
    <rPh sb="5" eb="6">
      <t>ミドリ</t>
    </rPh>
    <rPh sb="9" eb="10">
      <t>アカ</t>
    </rPh>
    <phoneticPr fontId="2"/>
  </si>
  <si>
    <t>1セット：緑x2 赤x1で</t>
    <rPh sb="5" eb="6">
      <t>ミドリ</t>
    </rPh>
    <rPh sb="9" eb="10">
      <t>アカ</t>
    </rPh>
    <phoneticPr fontId="2"/>
  </si>
  <si>
    <t>モノタロ、ミスミ</t>
    <phoneticPr fontId="2"/>
  </si>
  <si>
    <t>ミスミ、モノタロ</t>
    <phoneticPr fontId="2"/>
  </si>
  <si>
    <t>LET制御： Edegメカ</t>
    <rPh sb="3" eb="5">
      <t>セイギョ</t>
    </rPh>
    <phoneticPr fontId="2"/>
  </si>
  <si>
    <t>Edeg メカ</t>
    <phoneticPr fontId="2"/>
  </si>
  <si>
    <t>メカ = フォイル取付金具、圧空シリンダまで</t>
    <rPh sb="9" eb="11">
      <t>トリツケ</t>
    </rPh>
    <rPh sb="11" eb="13">
      <t>カナグ</t>
    </rPh>
    <rPh sb="14" eb="16">
      <t>アックウ</t>
    </rPh>
    <phoneticPr fontId="2"/>
  </si>
  <si>
    <t>ニラコ</t>
    <phoneticPr fontId="2"/>
  </si>
  <si>
    <t>アルミ薄膜 5μ～500μ　各種</t>
    <rPh sb="3" eb="5">
      <t>ハクマク</t>
    </rPh>
    <rPh sb="14" eb="16">
      <t>カクシュ</t>
    </rPh>
    <phoneticPr fontId="2"/>
  </si>
  <si>
    <t>シーケンサー ioLogik E1212 : 2.5 x 3台</t>
    <rPh sb="30" eb="31">
      <t>ダイ</t>
    </rPh>
    <phoneticPr fontId="2"/>
  </si>
  <si>
    <t>C用 ED出口コリメータ</t>
    <rPh sb="1" eb="2">
      <t>ヨウ</t>
    </rPh>
    <rPh sb="5" eb="7">
      <t>デグチ</t>
    </rPh>
    <phoneticPr fontId="2"/>
  </si>
  <si>
    <t>2311 Gtech</t>
    <phoneticPr fontId="2"/>
  </si>
  <si>
    <t>Flux検出器： イオンチェンバー、PLシンチレーター</t>
    <rPh sb="4" eb="7">
      <t>ケンシュツキ</t>
    </rPh>
    <phoneticPr fontId="2"/>
  </si>
  <si>
    <t>GPIB/Ether 読み出し</t>
    <rPh sb="11" eb="12">
      <t>ヨ</t>
    </rPh>
    <rPh sb="13" eb="14">
      <t>ダ</t>
    </rPh>
    <phoneticPr fontId="2"/>
  </si>
  <si>
    <t>小計1)</t>
    <rPh sb="0" eb="2">
      <t>ショウケイ</t>
    </rPh>
    <phoneticPr fontId="2"/>
  </si>
  <si>
    <t>小計2)</t>
    <rPh sb="0" eb="2">
      <t>ショウケイ</t>
    </rPh>
    <phoneticPr fontId="2"/>
  </si>
  <si>
    <t>シンチ□75x75板のみの値段</t>
    <rPh sb="9" eb="10">
      <t>イタ</t>
    </rPh>
    <rPh sb="13" eb="15">
      <t>ネダン</t>
    </rPh>
    <phoneticPr fontId="2"/>
  </si>
  <si>
    <t>PMT用：自作要</t>
    <rPh sb="3" eb="4">
      <t>ヨウ</t>
    </rPh>
    <rPh sb="5" eb="7">
      <t>ジサク</t>
    </rPh>
    <rPh sb="7" eb="8">
      <t>ヨウ</t>
    </rPh>
    <phoneticPr fontId="2"/>
  </si>
  <si>
    <t>シンチ、PMT取付</t>
    <rPh sb="7" eb="9">
      <t>トリツケ</t>
    </rPh>
    <phoneticPr fontId="2"/>
  </si>
  <si>
    <t>w35cm x 1巻6m</t>
    <rPh sb="9" eb="10">
      <t>マ</t>
    </rPh>
    <phoneticPr fontId="2"/>
  </si>
  <si>
    <t>※理研の回路系は莫大なので省略～約1000万</t>
    <rPh sb="1" eb="3">
      <t>リケン</t>
    </rPh>
    <rPh sb="4" eb="7">
      <t>カイロケイ</t>
    </rPh>
    <rPh sb="8" eb="10">
      <t>バクダイ</t>
    </rPh>
    <rPh sb="13" eb="15">
      <t>ショウリャク</t>
    </rPh>
    <rPh sb="16" eb="17">
      <t>ヤク</t>
    </rPh>
    <rPh sb="21" eb="22">
      <t>マン</t>
    </rPh>
    <phoneticPr fontId="2"/>
  </si>
  <si>
    <t>NI</t>
    <phoneticPr fontId="2"/>
  </si>
  <si>
    <t>AXIS</t>
    <phoneticPr fontId="2"/>
  </si>
  <si>
    <t xml:space="preserve">Keyence </t>
  </si>
  <si>
    <t xml:space="preserve">Heat Tech </t>
  </si>
  <si>
    <t>User架台2セット</t>
    <rPh sb="4" eb="6">
      <t>カダイ</t>
    </rPh>
    <phoneticPr fontId="2"/>
  </si>
  <si>
    <t>固定架台1セット</t>
    <rPh sb="0" eb="2">
      <t>コテイ</t>
    </rPh>
    <rPh sb="2" eb="4">
      <t>カダイ</t>
    </rPh>
    <phoneticPr fontId="2"/>
  </si>
  <si>
    <t>Edeg 2セット</t>
    <phoneticPr fontId="2"/>
  </si>
  <si>
    <t>IC 2個必要</t>
    <rPh sb="4" eb="5">
      <t>コ</t>
    </rPh>
    <rPh sb="5" eb="7">
      <t>ヒツヨウ</t>
    </rPh>
    <phoneticPr fontId="2"/>
  </si>
  <si>
    <t>PL 2種ｘ予備1</t>
    <rPh sb="4" eb="5">
      <t>シュ</t>
    </rPh>
    <rPh sb="6" eb="8">
      <t>ヨビ</t>
    </rPh>
    <phoneticPr fontId="2"/>
  </si>
  <si>
    <t>回路は最低限で</t>
    <rPh sb="0" eb="2">
      <t>カイロ</t>
    </rPh>
    <rPh sb="3" eb="6">
      <t>サイテイゲン</t>
    </rPh>
    <phoneticPr fontId="2"/>
  </si>
  <si>
    <t>ＬＡＮは既設を使う</t>
    <rPh sb="4" eb="6">
      <t>キセツ</t>
    </rPh>
    <rPh sb="7" eb="8">
      <t>ツカ</t>
    </rPh>
    <phoneticPr fontId="2"/>
  </si>
  <si>
    <t>LabVIEWは必須</t>
    <rPh sb="8" eb="10">
      <t>ヒッスウ</t>
    </rPh>
    <phoneticPr fontId="2"/>
  </si>
  <si>
    <t>PCは３か所必要</t>
    <rPh sb="5" eb="6">
      <t>ショ</t>
    </rPh>
    <rPh sb="6" eb="8">
      <t>ヒツヨウ</t>
    </rPh>
    <phoneticPr fontId="2"/>
  </si>
  <si>
    <t>カメラ４式</t>
    <rPh sb="4" eb="5">
      <t>シキ</t>
    </rPh>
    <phoneticPr fontId="2"/>
  </si>
  <si>
    <t>温調１式</t>
    <rPh sb="0" eb="2">
      <t>オンチョウ</t>
    </rPh>
    <rPh sb="3" eb="4">
      <t>シキ</t>
    </rPh>
    <phoneticPr fontId="2"/>
  </si>
  <si>
    <t>E5A &amp; E6</t>
    <phoneticPr fontId="2"/>
  </si>
  <si>
    <t>インフラ関連_集計試算表</t>
    <rPh sb="4" eb="6">
      <t>カンレン</t>
    </rPh>
    <rPh sb="7" eb="9">
      <t>シュウケイ</t>
    </rPh>
    <rPh sb="9" eb="12">
      <t>シサンヒョウ</t>
    </rPh>
    <phoneticPr fontId="2"/>
  </si>
  <si>
    <t>upd. 25.04/03</t>
    <phoneticPr fontId="2"/>
  </si>
  <si>
    <t>upd. 24.01/20</t>
    <phoneticPr fontId="2"/>
  </si>
  <si>
    <t>[万円]</t>
    <rPh sb="1" eb="2">
      <t>マン</t>
    </rPh>
    <phoneticPr fontId="2"/>
  </si>
  <si>
    <t>[円]</t>
    <rPh sb="1" eb="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</si>
</sst>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～&quot;#,##0"/>
    <numFmt numFmtId="177" formatCode="#,##0.0;[Red]\-#,##0.0"/>
    <numFmt numFmtId="178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rgb="FF0000FF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i/>
      <sz val="9"/>
      <color rgb="FF0000FF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8" fontId="1" fillId="0" borderId="0" xfId="1" applyFont="1">
      <alignment vertical="center"/>
    </xf>
    <xf numFmtId="0" fontId="1" fillId="0" borderId="0" xfId="0" applyFont="1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6" fontId="1" fillId="0" borderId="0" xfId="1" applyNumberFormat="1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38" fontId="3" fillId="2" borderId="0" xfId="1" applyFont="1" applyFill="1">
      <alignment vertical="center"/>
    </xf>
    <xf numFmtId="0" fontId="1" fillId="3" borderId="0" xfId="0" applyFont="1" applyFill="1">
      <alignment vertical="center"/>
    </xf>
    <xf numFmtId="38" fontId="1" fillId="0" borderId="0" xfId="1" applyFont="1" applyFill="1">
      <alignment vertical="center"/>
    </xf>
    <xf numFmtId="38" fontId="3" fillId="0" borderId="0" xfId="1" applyFont="1" applyFill="1">
      <alignment vertical="center"/>
    </xf>
    <xf numFmtId="0" fontId="3" fillId="2" borderId="0" xfId="0" applyFont="1" applyFill="1">
      <alignment vertical="center"/>
    </xf>
    <xf numFmtId="0" fontId="1" fillId="0" borderId="0" xfId="0" quotePrefix="1" applyFont="1">
      <alignment vertical="center"/>
    </xf>
    <xf numFmtId="0" fontId="1" fillId="2" borderId="0" xfId="0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quotePrefix="1" applyFont="1" applyAlignment="1">
      <alignment horizontal="center" vertical="center"/>
    </xf>
    <xf numFmtId="0" fontId="7" fillId="3" borderId="0" xfId="0" applyFont="1" applyFill="1">
      <alignment vertical="center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177" fontId="1" fillId="0" borderId="0" xfId="1" applyNumberFormat="1" applyFont="1">
      <alignment vertical="center"/>
    </xf>
    <xf numFmtId="178" fontId="1" fillId="0" borderId="0" xfId="0" applyNumberFormat="1" applyFont="1">
      <alignment vertical="center"/>
    </xf>
    <xf numFmtId="0" fontId="10" fillId="0" borderId="0" xfId="0" applyFont="1">
      <alignment vertical="center"/>
    </xf>
    <xf numFmtId="38" fontId="8" fillId="0" borderId="0" xfId="1" applyFont="1">
      <alignment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4" borderId="0" xfId="0" applyFont="1" applyFill="1">
      <alignment vertical="center"/>
    </xf>
    <xf numFmtId="177" fontId="5" fillId="0" borderId="0" xfId="1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7" fontId="3" fillId="2" borderId="0" xfId="1" applyNumberFormat="1" applyFont="1" applyFill="1">
      <alignment vertical="center"/>
    </xf>
    <xf numFmtId="0" fontId="1" fillId="0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77" fontId="5" fillId="4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3" xfId="0" applyFont="1" applyBorder="1">
      <alignment vertical="center"/>
    </xf>
    <xf numFmtId="177" fontId="1" fillId="0" borderId="3" xfId="1" applyNumberFormat="1" applyFont="1" applyBorder="1" applyAlignment="1">
      <alignment horizontal="right" vertical="center"/>
    </xf>
    <xf numFmtId="38" fontId="1" fillId="0" borderId="3" xfId="1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1" fillId="0" borderId="0" xfId="1" applyNumberFormat="1" applyFont="1" applyFill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115"/>
  <sheetViews>
    <sheetView topLeftCell="A3" workbookViewId="0">
      <pane xSplit="21108" ySplit="2376" topLeftCell="L1" activePane="bottomLeft"/>
      <selection activeCell="J4" sqref="J4"/>
      <selection pane="topRight" activeCell="T1" sqref="T1"/>
      <selection pane="bottomLeft" activeCell="K30" sqref="K30"/>
      <selection pane="bottomRight" activeCell="L61" sqref="L61"/>
    </sheetView>
  </sheetViews>
  <sheetFormatPr defaultColWidth="8.8984375" defaultRowHeight="13.2" x14ac:dyDescent="0.45"/>
  <cols>
    <col min="1" max="1" width="3.8984375" style="1" customWidth="1"/>
    <col min="2" max="2" width="3.8984375" style="42" customWidth="1"/>
    <col min="3" max="3" width="1" style="1" customWidth="1"/>
    <col min="4" max="4" width="3" style="2" customWidth="1"/>
    <col min="5" max="6" width="3" style="1" customWidth="1"/>
    <col min="7" max="7" width="29.69921875" style="1" customWidth="1"/>
    <col min="8" max="8" width="7.59765625" style="32" customWidth="1"/>
    <col min="9" max="9" width="1.796875" style="3" customWidth="1"/>
    <col min="10" max="10" width="12.09765625" style="28" customWidth="1"/>
    <col min="11" max="11" width="29.796875" style="28" customWidth="1"/>
    <col min="12" max="12" width="2.3984375" style="1" customWidth="1"/>
    <col min="13" max="13" width="4.09765625" style="1" customWidth="1"/>
    <col min="14" max="14" width="8.59765625" style="1" customWidth="1"/>
    <col min="15" max="15" width="2.09765625" style="1" customWidth="1"/>
    <col min="16" max="16" width="4.09765625" style="1" customWidth="1"/>
    <col min="17" max="17" width="8.59765625" style="1" customWidth="1"/>
    <col min="18" max="18" width="2.09765625" style="1" customWidth="1"/>
    <col min="19" max="16384" width="8.8984375" style="1"/>
  </cols>
  <sheetData>
    <row r="2" spans="2:20" ht="16.2" x14ac:dyDescent="0.45">
      <c r="G2" s="27" t="s">
        <v>507</v>
      </c>
      <c r="J2" s="45" t="s">
        <v>508</v>
      </c>
      <c r="M2" s="37" t="s">
        <v>506</v>
      </c>
      <c r="N2" s="37"/>
      <c r="P2" s="37" t="s">
        <v>206</v>
      </c>
      <c r="Q2" s="37"/>
      <c r="R2" s="54"/>
      <c r="S2" s="54"/>
      <c r="T2" s="6"/>
    </row>
    <row r="3" spans="2:20" x14ac:dyDescent="0.45">
      <c r="M3" s="26"/>
      <c r="N3" s="44" t="s">
        <v>337</v>
      </c>
      <c r="P3" s="26"/>
      <c r="Q3" s="44" t="s">
        <v>337</v>
      </c>
    </row>
    <row r="4" spans="2:20" s="50" customFormat="1" x14ac:dyDescent="0.45">
      <c r="B4" s="60"/>
      <c r="D4" s="61"/>
      <c r="H4" s="62"/>
      <c r="I4" s="17"/>
      <c r="J4" s="63"/>
      <c r="K4" s="63"/>
      <c r="M4" s="52" t="s">
        <v>109</v>
      </c>
      <c r="N4" s="53">
        <f>N9+N34+N50+N61+N84+N103</f>
        <v>2597.3000000000002</v>
      </c>
      <c r="O4" s="1"/>
      <c r="P4" s="26"/>
      <c r="Q4" s="53">
        <f>Q9+Q34+Q50+Q61+Q84+Q103</f>
        <v>1413.7</v>
      </c>
    </row>
    <row r="5" spans="2:20" s="50" customFormat="1" x14ac:dyDescent="0.45">
      <c r="B5" s="60"/>
      <c r="D5" s="61"/>
      <c r="H5" s="62"/>
      <c r="I5" s="17"/>
      <c r="J5" s="63"/>
      <c r="K5" s="63"/>
      <c r="M5" s="64"/>
      <c r="N5" s="64"/>
      <c r="P5" s="64"/>
      <c r="Q5" s="64"/>
    </row>
    <row r="6" spans="2:20" x14ac:dyDescent="0.45">
      <c r="B6" s="55"/>
      <c r="C6" s="56"/>
      <c r="D6" s="57"/>
      <c r="E6" s="56"/>
      <c r="F6" s="56" t="s">
        <v>454</v>
      </c>
      <c r="G6" s="56"/>
      <c r="H6" s="58" t="s">
        <v>453</v>
      </c>
      <c r="I6" s="59"/>
      <c r="J6" s="10" t="s">
        <v>15</v>
      </c>
      <c r="K6" s="10" t="s">
        <v>320</v>
      </c>
      <c r="M6" s="65" t="s">
        <v>207</v>
      </c>
      <c r="N6" s="9" t="s">
        <v>208</v>
      </c>
      <c r="P6" s="65" t="s">
        <v>207</v>
      </c>
      <c r="Q6" s="9" t="s">
        <v>208</v>
      </c>
    </row>
    <row r="7" spans="2:20" x14ac:dyDescent="0.45">
      <c r="H7" s="44" t="s">
        <v>337</v>
      </c>
      <c r="I7" s="5"/>
      <c r="J7" s="46"/>
    </row>
    <row r="8" spans="2:20" ht="7.2" customHeight="1" x14ac:dyDescent="0.45"/>
    <row r="9" spans="2:20" x14ac:dyDescent="0.45">
      <c r="B9" s="43" t="s">
        <v>410</v>
      </c>
      <c r="C9" s="23"/>
      <c r="D9" s="22"/>
      <c r="E9" s="23"/>
      <c r="F9" s="23"/>
      <c r="G9" s="23"/>
      <c r="L9" s="50"/>
      <c r="M9" s="51" t="s">
        <v>4</v>
      </c>
      <c r="N9" s="49">
        <f>SUM(N10:N33)</f>
        <v>555</v>
      </c>
      <c r="Q9" s="49">
        <f>SUM(Q10:Q33)</f>
        <v>140</v>
      </c>
    </row>
    <row r="10" spans="2:20" x14ac:dyDescent="0.45">
      <c r="B10" s="42">
        <v>11</v>
      </c>
      <c r="D10" s="2" t="s">
        <v>452</v>
      </c>
      <c r="L10" s="50"/>
    </row>
    <row r="11" spans="2:20" x14ac:dyDescent="0.45">
      <c r="E11" s="1" t="s">
        <v>417</v>
      </c>
      <c r="P11" s="25" t="s">
        <v>495</v>
      </c>
    </row>
    <row r="12" spans="2:20" x14ac:dyDescent="0.45">
      <c r="F12" s="1" t="s">
        <v>411</v>
      </c>
      <c r="H12" s="32">
        <v>35</v>
      </c>
      <c r="J12" s="28" t="s">
        <v>67</v>
      </c>
      <c r="K12" s="28" t="s">
        <v>460</v>
      </c>
      <c r="M12" s="1">
        <v>8</v>
      </c>
      <c r="N12" s="33">
        <f>$H12*M12</f>
        <v>280</v>
      </c>
      <c r="Q12" s="33"/>
    </row>
    <row r="13" spans="2:20" x14ac:dyDescent="0.45">
      <c r="F13" s="1" t="s">
        <v>412</v>
      </c>
      <c r="H13" s="32">
        <v>26</v>
      </c>
      <c r="J13" s="28" t="s">
        <v>67</v>
      </c>
      <c r="K13" s="28" t="s">
        <v>461</v>
      </c>
      <c r="M13" s="1">
        <v>2</v>
      </c>
      <c r="N13" s="33">
        <f>$H13*M13</f>
        <v>52</v>
      </c>
      <c r="P13" s="1">
        <v>2</v>
      </c>
      <c r="Q13" s="33">
        <f>$H13*P13</f>
        <v>52</v>
      </c>
    </row>
    <row r="14" spans="2:20" x14ac:dyDescent="0.45">
      <c r="F14" s="1" t="s">
        <v>414</v>
      </c>
      <c r="H14" s="32">
        <v>1</v>
      </c>
      <c r="J14" s="28" t="s">
        <v>415</v>
      </c>
      <c r="K14" s="28" t="s">
        <v>457</v>
      </c>
      <c r="M14" s="1">
        <v>10</v>
      </c>
      <c r="N14" s="33">
        <f>$H14*M14</f>
        <v>10</v>
      </c>
      <c r="P14" s="1">
        <v>2</v>
      </c>
      <c r="Q14" s="33">
        <f>$H14*P14</f>
        <v>2</v>
      </c>
    </row>
    <row r="15" spans="2:20" x14ac:dyDescent="0.45">
      <c r="E15" s="1" t="s">
        <v>418</v>
      </c>
    </row>
    <row r="16" spans="2:20" x14ac:dyDescent="0.45">
      <c r="F16" s="1" t="s">
        <v>419</v>
      </c>
      <c r="H16" s="32">
        <v>0.5</v>
      </c>
      <c r="J16" s="28" t="s">
        <v>473</v>
      </c>
      <c r="K16" s="28" t="s">
        <v>444</v>
      </c>
      <c r="M16" s="1">
        <v>10</v>
      </c>
      <c r="N16" s="33">
        <f>$H16*M16</f>
        <v>5</v>
      </c>
      <c r="P16" s="1">
        <v>2</v>
      </c>
      <c r="Q16" s="33">
        <f>$H16*P16</f>
        <v>1</v>
      </c>
    </row>
    <row r="17" spans="2:17" x14ac:dyDescent="0.45">
      <c r="F17" s="1" t="s">
        <v>466</v>
      </c>
      <c r="H17" s="32">
        <v>0.5</v>
      </c>
      <c r="J17" s="28" t="s">
        <v>451</v>
      </c>
      <c r="K17" s="28" t="s">
        <v>444</v>
      </c>
      <c r="M17" s="1">
        <v>10</v>
      </c>
      <c r="N17" s="33">
        <f>$H17*M17</f>
        <v>5</v>
      </c>
      <c r="P17" s="1">
        <v>2</v>
      </c>
      <c r="Q17" s="33">
        <f>$H17*P17</f>
        <v>1</v>
      </c>
    </row>
    <row r="18" spans="2:17" x14ac:dyDescent="0.45">
      <c r="F18" s="1" t="s">
        <v>455</v>
      </c>
      <c r="H18" s="32">
        <v>1</v>
      </c>
      <c r="J18" s="28" t="s">
        <v>451</v>
      </c>
      <c r="K18" s="28" t="s">
        <v>456</v>
      </c>
      <c r="M18" s="1">
        <v>10</v>
      </c>
      <c r="N18" s="33">
        <f>$H18*M18</f>
        <v>10</v>
      </c>
      <c r="P18" s="1">
        <v>2</v>
      </c>
      <c r="Q18" s="33">
        <f>$H18*P18</f>
        <v>2</v>
      </c>
    </row>
    <row r="19" spans="2:17" x14ac:dyDescent="0.45">
      <c r="F19" s="1" t="s">
        <v>416</v>
      </c>
      <c r="H19" s="32">
        <v>0.5</v>
      </c>
      <c r="J19" s="28" t="s">
        <v>451</v>
      </c>
      <c r="K19" s="28" t="s">
        <v>458</v>
      </c>
      <c r="M19" s="1">
        <v>10</v>
      </c>
      <c r="N19" s="33">
        <f>$H19*M19</f>
        <v>5</v>
      </c>
      <c r="P19" s="1">
        <v>2</v>
      </c>
      <c r="Q19" s="33">
        <f>$H19*P19</f>
        <v>1</v>
      </c>
    </row>
    <row r="20" spans="2:17" x14ac:dyDescent="0.45">
      <c r="B20" s="42">
        <v>12</v>
      </c>
      <c r="D20" s="2" t="s">
        <v>467</v>
      </c>
    </row>
    <row r="21" spans="2:17" x14ac:dyDescent="0.45">
      <c r="E21" s="1" t="s">
        <v>417</v>
      </c>
      <c r="P21" s="25" t="s">
        <v>496</v>
      </c>
    </row>
    <row r="22" spans="2:17" x14ac:dyDescent="0.45">
      <c r="F22" s="1" t="s">
        <v>413</v>
      </c>
      <c r="H22" s="32">
        <v>40</v>
      </c>
      <c r="J22" s="28" t="s">
        <v>67</v>
      </c>
      <c r="K22" s="28" t="s">
        <v>459</v>
      </c>
      <c r="M22" s="1">
        <v>2</v>
      </c>
      <c r="N22" s="33">
        <f>$H22*M22</f>
        <v>80</v>
      </c>
      <c r="P22" s="1">
        <v>1</v>
      </c>
      <c r="Q22" s="33">
        <f t="shared" ref="Q22:Q23" si="0">$H22*P22</f>
        <v>40</v>
      </c>
    </row>
    <row r="23" spans="2:17" x14ac:dyDescent="0.45">
      <c r="F23" s="1" t="s">
        <v>414</v>
      </c>
      <c r="H23" s="32">
        <v>1</v>
      </c>
      <c r="J23" s="28" t="s">
        <v>415</v>
      </c>
      <c r="K23" s="28" t="s">
        <v>457</v>
      </c>
      <c r="M23" s="1">
        <v>2</v>
      </c>
      <c r="N23" s="33">
        <f>$H23*M23</f>
        <v>2</v>
      </c>
      <c r="P23" s="1">
        <v>1</v>
      </c>
      <c r="Q23" s="33">
        <f t="shared" si="0"/>
        <v>1</v>
      </c>
    </row>
    <row r="24" spans="2:17" x14ac:dyDescent="0.45">
      <c r="F24" s="1" t="s">
        <v>445</v>
      </c>
      <c r="H24" s="32">
        <v>15</v>
      </c>
      <c r="J24" s="28" t="s">
        <v>67</v>
      </c>
      <c r="K24" s="28" t="s">
        <v>462</v>
      </c>
      <c r="M24" s="1">
        <v>2</v>
      </c>
      <c r="N24" s="33">
        <f>$H24*M24</f>
        <v>30</v>
      </c>
      <c r="P24" s="1">
        <v>1</v>
      </c>
      <c r="Q24" s="33">
        <f>$H24*P24</f>
        <v>15</v>
      </c>
    </row>
    <row r="25" spans="2:17" x14ac:dyDescent="0.45">
      <c r="F25" s="1" t="s">
        <v>446</v>
      </c>
      <c r="H25" s="32">
        <v>13</v>
      </c>
      <c r="J25" s="28" t="s">
        <v>67</v>
      </c>
      <c r="K25" s="28" t="s">
        <v>463</v>
      </c>
      <c r="M25" s="1">
        <v>4</v>
      </c>
      <c r="N25" s="33">
        <f>$H25*M25</f>
        <v>52</v>
      </c>
      <c r="P25" s="1">
        <v>1</v>
      </c>
      <c r="Q25" s="33">
        <f>$H25*P25</f>
        <v>13</v>
      </c>
    </row>
    <row r="26" spans="2:17" x14ac:dyDescent="0.45">
      <c r="E26" s="1" t="s">
        <v>418</v>
      </c>
    </row>
    <row r="27" spans="2:17" x14ac:dyDescent="0.45">
      <c r="F27" s="1" t="s">
        <v>419</v>
      </c>
      <c r="H27" s="32">
        <v>0.5</v>
      </c>
      <c r="J27" s="28" t="s">
        <v>473</v>
      </c>
      <c r="K27" s="28" t="s">
        <v>444</v>
      </c>
      <c r="M27" s="1">
        <v>2</v>
      </c>
      <c r="N27" s="33">
        <f>$H27*M27</f>
        <v>1</v>
      </c>
      <c r="P27" s="1">
        <v>1</v>
      </c>
      <c r="Q27" s="33">
        <f>$H27*P27</f>
        <v>0.5</v>
      </c>
    </row>
    <row r="28" spans="2:17" x14ac:dyDescent="0.45">
      <c r="F28" s="1" t="s">
        <v>449</v>
      </c>
      <c r="H28" s="32">
        <v>0.5</v>
      </c>
      <c r="J28" s="28" t="s">
        <v>451</v>
      </c>
      <c r="K28" s="28" t="s">
        <v>444</v>
      </c>
      <c r="M28" s="1">
        <v>2</v>
      </c>
      <c r="N28" s="33">
        <f>$H28*M28</f>
        <v>1</v>
      </c>
      <c r="P28" s="1">
        <v>1</v>
      </c>
      <c r="Q28" s="33">
        <f>$H28*P28</f>
        <v>0.5</v>
      </c>
    </row>
    <row r="29" spans="2:17" x14ac:dyDescent="0.45">
      <c r="F29" s="1" t="s">
        <v>455</v>
      </c>
      <c r="H29" s="32">
        <v>1</v>
      </c>
      <c r="J29" s="28" t="s">
        <v>451</v>
      </c>
      <c r="K29" s="28" t="s">
        <v>456</v>
      </c>
      <c r="M29" s="1">
        <v>2</v>
      </c>
      <c r="N29" s="33">
        <f>$H29*M29</f>
        <v>2</v>
      </c>
      <c r="P29" s="1">
        <v>1</v>
      </c>
      <c r="Q29" s="33">
        <f>$H29*P29</f>
        <v>1</v>
      </c>
    </row>
    <row r="30" spans="2:17" x14ac:dyDescent="0.45">
      <c r="F30" s="1" t="s">
        <v>464</v>
      </c>
      <c r="H30" s="32">
        <v>1</v>
      </c>
      <c r="J30" s="28" t="s">
        <v>451</v>
      </c>
      <c r="K30" s="28" t="s">
        <v>465</v>
      </c>
      <c r="M30" s="1">
        <v>2</v>
      </c>
      <c r="N30" s="33">
        <f>$H30*M30</f>
        <v>2</v>
      </c>
      <c r="P30" s="1">
        <v>1</v>
      </c>
      <c r="Q30" s="33">
        <f>$H30*P30</f>
        <v>1</v>
      </c>
    </row>
    <row r="31" spans="2:17" x14ac:dyDescent="0.45">
      <c r="F31" s="1" t="s">
        <v>468</v>
      </c>
      <c r="H31" s="32">
        <v>8</v>
      </c>
      <c r="J31" s="28" t="s">
        <v>451</v>
      </c>
      <c r="K31" s="28" t="s">
        <v>470</v>
      </c>
      <c r="M31" s="1">
        <v>2</v>
      </c>
      <c r="N31" s="33">
        <f>$H31*M31</f>
        <v>16</v>
      </c>
      <c r="P31" s="1">
        <v>1</v>
      </c>
      <c r="Q31" s="33">
        <f>$H31*P31</f>
        <v>8</v>
      </c>
    </row>
    <row r="32" spans="2:17" x14ac:dyDescent="0.45">
      <c r="F32" s="1" t="s">
        <v>469</v>
      </c>
      <c r="H32" s="32">
        <v>1</v>
      </c>
      <c r="J32" s="28" t="s">
        <v>472</v>
      </c>
      <c r="K32" s="28" t="s">
        <v>471</v>
      </c>
      <c r="M32" s="1">
        <v>2</v>
      </c>
      <c r="N32" s="33">
        <f>$H32*M32</f>
        <v>2</v>
      </c>
      <c r="P32" s="1">
        <v>1</v>
      </c>
      <c r="Q32" s="33">
        <f>$H32*P32</f>
        <v>1</v>
      </c>
    </row>
    <row r="33" spans="2:17" x14ac:dyDescent="0.45">
      <c r="N33" s="33"/>
      <c r="Q33" s="33"/>
    </row>
    <row r="34" spans="2:17" x14ac:dyDescent="0.45">
      <c r="B34" s="43" t="s">
        <v>474</v>
      </c>
      <c r="C34" s="23"/>
      <c r="D34" s="22"/>
      <c r="E34" s="23"/>
      <c r="F34" s="23"/>
      <c r="G34" s="23"/>
      <c r="L34" s="50"/>
      <c r="M34" s="51" t="s">
        <v>4</v>
      </c>
      <c r="N34" s="49">
        <f>SUM(N35:N48)</f>
        <v>495.5</v>
      </c>
      <c r="Q34" s="49">
        <f>SUM(Q35:Q48)</f>
        <v>235.5</v>
      </c>
    </row>
    <row r="35" spans="2:17" x14ac:dyDescent="0.45">
      <c r="B35" s="42">
        <v>21</v>
      </c>
      <c r="D35" s="2" t="s">
        <v>475</v>
      </c>
    </row>
    <row r="36" spans="2:17" x14ac:dyDescent="0.45">
      <c r="E36" s="1" t="s">
        <v>311</v>
      </c>
      <c r="J36" s="47" t="s">
        <v>476</v>
      </c>
      <c r="K36" s="1"/>
      <c r="P36" s="25" t="s">
        <v>497</v>
      </c>
    </row>
    <row r="37" spans="2:17" x14ac:dyDescent="0.45">
      <c r="F37" s="1" t="s">
        <v>315</v>
      </c>
      <c r="H37" s="32">
        <v>100</v>
      </c>
      <c r="J37" s="28" t="s">
        <v>312</v>
      </c>
      <c r="M37" s="1">
        <v>1</v>
      </c>
      <c r="N37" s="33">
        <f>$H37*M37</f>
        <v>100</v>
      </c>
      <c r="P37" s="1">
        <v>1</v>
      </c>
      <c r="Q37" s="33">
        <f>$H37*P37</f>
        <v>100</v>
      </c>
    </row>
    <row r="38" spans="2:17" x14ac:dyDescent="0.45">
      <c r="G38" s="1" t="s">
        <v>480</v>
      </c>
      <c r="H38" s="32">
        <v>1</v>
      </c>
      <c r="J38" s="28" t="s">
        <v>481</v>
      </c>
      <c r="M38" s="1">
        <v>1</v>
      </c>
      <c r="N38" s="33">
        <f>$H38*M38</f>
        <v>1</v>
      </c>
      <c r="P38" s="1">
        <v>1</v>
      </c>
      <c r="Q38" s="33">
        <f>$H38*P38</f>
        <v>1</v>
      </c>
    </row>
    <row r="39" spans="2:17" x14ac:dyDescent="0.45">
      <c r="F39" s="1" t="s">
        <v>316</v>
      </c>
      <c r="H39" s="32">
        <v>150</v>
      </c>
      <c r="J39" s="28" t="s">
        <v>319</v>
      </c>
      <c r="K39" s="28" t="s">
        <v>321</v>
      </c>
      <c r="M39" s="1">
        <v>1</v>
      </c>
      <c r="N39" s="33">
        <f t="shared" ref="N39:N42" si="1">$H39*M39</f>
        <v>150</v>
      </c>
    </row>
    <row r="40" spans="2:17" x14ac:dyDescent="0.45">
      <c r="F40" s="1" t="s">
        <v>314</v>
      </c>
      <c r="H40" s="32">
        <v>90</v>
      </c>
      <c r="J40" s="28" t="s">
        <v>318</v>
      </c>
      <c r="M40" s="1">
        <v>1</v>
      </c>
      <c r="N40" s="33">
        <f t="shared" si="1"/>
        <v>90</v>
      </c>
    </row>
    <row r="41" spans="2:17" x14ac:dyDescent="0.45">
      <c r="F41" s="1" t="s">
        <v>317</v>
      </c>
      <c r="H41" s="32">
        <v>100</v>
      </c>
      <c r="J41" s="28" t="s">
        <v>313</v>
      </c>
      <c r="M41" s="1">
        <v>1</v>
      </c>
      <c r="N41" s="33">
        <f t="shared" si="1"/>
        <v>100</v>
      </c>
      <c r="P41" s="1">
        <v>1</v>
      </c>
      <c r="Q41" s="33">
        <f>$H41*P41</f>
        <v>100</v>
      </c>
    </row>
    <row r="42" spans="2:17" x14ac:dyDescent="0.45">
      <c r="F42" s="1" t="s">
        <v>441</v>
      </c>
      <c r="H42" s="32">
        <v>5</v>
      </c>
      <c r="M42" s="1">
        <v>4</v>
      </c>
      <c r="N42" s="33">
        <f t="shared" si="1"/>
        <v>20</v>
      </c>
      <c r="P42" s="1">
        <v>2</v>
      </c>
      <c r="Q42" s="33">
        <f>$H42*P42</f>
        <v>10</v>
      </c>
    </row>
    <row r="43" spans="2:17" x14ac:dyDescent="0.45">
      <c r="E43" s="1" t="s">
        <v>324</v>
      </c>
      <c r="J43" s="47" t="s">
        <v>323</v>
      </c>
      <c r="K43" s="1"/>
    </row>
    <row r="44" spans="2:17" x14ac:dyDescent="0.45">
      <c r="F44" s="1" t="s">
        <v>325</v>
      </c>
      <c r="H44" s="32">
        <v>5</v>
      </c>
      <c r="J44" s="28" t="s">
        <v>451</v>
      </c>
      <c r="M44" s="1">
        <v>1</v>
      </c>
      <c r="N44" s="33">
        <f t="shared" ref="N44:N47" si="2">$H44*M44</f>
        <v>5</v>
      </c>
      <c r="P44" s="1">
        <v>1</v>
      </c>
      <c r="Q44" s="33">
        <f t="shared" ref="Q44:Q47" si="3">$H44*P44</f>
        <v>5</v>
      </c>
    </row>
    <row r="45" spans="2:17" x14ac:dyDescent="0.45">
      <c r="F45" s="1" t="s">
        <v>326</v>
      </c>
      <c r="H45" s="32">
        <f>2.5*3</f>
        <v>7.5</v>
      </c>
      <c r="J45" s="28" t="s">
        <v>451</v>
      </c>
      <c r="K45" s="28" t="s">
        <v>479</v>
      </c>
      <c r="M45" s="1">
        <v>1</v>
      </c>
      <c r="N45" s="33">
        <f t="shared" si="2"/>
        <v>7.5</v>
      </c>
      <c r="P45" s="1">
        <v>1</v>
      </c>
      <c r="Q45" s="33">
        <f t="shared" si="3"/>
        <v>7.5</v>
      </c>
    </row>
    <row r="46" spans="2:17" x14ac:dyDescent="0.45">
      <c r="F46" s="42" t="s">
        <v>346</v>
      </c>
      <c r="H46" s="32">
        <v>2</v>
      </c>
      <c r="J46" s="28" t="s">
        <v>451</v>
      </c>
      <c r="K46" s="48" t="s">
        <v>347</v>
      </c>
      <c r="M46" s="1">
        <v>1</v>
      </c>
      <c r="N46" s="33">
        <f t="shared" si="2"/>
        <v>2</v>
      </c>
      <c r="P46" s="1">
        <v>1</v>
      </c>
      <c r="Q46" s="33">
        <f t="shared" si="3"/>
        <v>2</v>
      </c>
    </row>
    <row r="47" spans="2:17" x14ac:dyDescent="0.45">
      <c r="E47" s="1" t="s">
        <v>330</v>
      </c>
      <c r="H47" s="32">
        <v>10</v>
      </c>
      <c r="J47" s="28" t="s">
        <v>477</v>
      </c>
      <c r="K47" s="28" t="s">
        <v>478</v>
      </c>
      <c r="M47" s="1">
        <v>2</v>
      </c>
      <c r="N47" s="33">
        <f t="shared" si="2"/>
        <v>20</v>
      </c>
      <c r="P47" s="1">
        <v>1</v>
      </c>
      <c r="Q47" s="33">
        <f t="shared" si="3"/>
        <v>10</v>
      </c>
    </row>
    <row r="49" spans="2:17" x14ac:dyDescent="0.45">
      <c r="B49" s="43" t="s">
        <v>482</v>
      </c>
      <c r="C49" s="23"/>
      <c r="D49" s="22"/>
      <c r="E49" s="23"/>
      <c r="F49" s="23"/>
      <c r="G49" s="23"/>
    </row>
    <row r="50" spans="2:17" x14ac:dyDescent="0.45">
      <c r="B50" s="42">
        <v>31</v>
      </c>
      <c r="D50" s="22" t="s">
        <v>372</v>
      </c>
      <c r="E50" s="23"/>
      <c r="F50" s="23"/>
      <c r="G50" s="23"/>
      <c r="M50" s="51" t="s">
        <v>484</v>
      </c>
      <c r="N50" s="49">
        <f>SUM(N51:N60)</f>
        <v>487</v>
      </c>
      <c r="Q50" s="49">
        <f>SUM(Q51:Q60)</f>
        <v>270</v>
      </c>
    </row>
    <row r="51" spans="2:17" x14ac:dyDescent="0.45">
      <c r="E51" s="1" t="s">
        <v>373</v>
      </c>
      <c r="P51" s="25" t="s">
        <v>498</v>
      </c>
    </row>
    <row r="52" spans="2:17" x14ac:dyDescent="0.45">
      <c r="F52" s="1" t="s">
        <v>354</v>
      </c>
      <c r="H52" s="32">
        <v>110</v>
      </c>
      <c r="J52" s="28" t="s">
        <v>355</v>
      </c>
      <c r="K52" s="28" t="s">
        <v>359</v>
      </c>
      <c r="M52" s="1">
        <v>1</v>
      </c>
      <c r="N52" s="33">
        <f t="shared" ref="N52:N53" si="4">$H52*M52</f>
        <v>110</v>
      </c>
      <c r="P52" s="1">
        <v>1</v>
      </c>
      <c r="Q52" s="33">
        <f t="shared" ref="Q52" si="5">$H52*P52</f>
        <v>110</v>
      </c>
    </row>
    <row r="53" spans="2:17" x14ac:dyDescent="0.45">
      <c r="F53" s="1" t="s">
        <v>356</v>
      </c>
      <c r="H53" s="32">
        <v>110</v>
      </c>
      <c r="J53" s="28" t="s">
        <v>355</v>
      </c>
      <c r="K53" s="28" t="s">
        <v>360</v>
      </c>
      <c r="M53" s="1">
        <v>1</v>
      </c>
      <c r="N53" s="33">
        <f t="shared" si="4"/>
        <v>110</v>
      </c>
    </row>
    <row r="54" spans="2:17" x14ac:dyDescent="0.45">
      <c r="F54" s="1" t="s">
        <v>357</v>
      </c>
      <c r="H54" s="32">
        <v>45</v>
      </c>
      <c r="J54" s="28" t="s">
        <v>355</v>
      </c>
      <c r="K54" s="28" t="s">
        <v>358</v>
      </c>
      <c r="P54" s="1">
        <v>1</v>
      </c>
      <c r="Q54" s="33">
        <f t="shared" ref="Q54:Q59" si="6">$H54*P54</f>
        <v>45</v>
      </c>
    </row>
    <row r="55" spans="2:17" x14ac:dyDescent="0.45">
      <c r="E55" s="1" t="s">
        <v>366</v>
      </c>
    </row>
    <row r="56" spans="2:17" x14ac:dyDescent="0.45">
      <c r="F56" s="1" t="s">
        <v>381</v>
      </c>
      <c r="H56" s="32">
        <v>64</v>
      </c>
      <c r="J56" s="28" t="s">
        <v>387</v>
      </c>
      <c r="K56" s="28" t="s">
        <v>382</v>
      </c>
      <c r="M56" s="1">
        <v>1</v>
      </c>
      <c r="N56" s="33">
        <f t="shared" ref="N56:N57" si="7">$H56*M56</f>
        <v>64</v>
      </c>
      <c r="P56" s="1">
        <v>0.5</v>
      </c>
      <c r="Q56" s="33">
        <f t="shared" si="6"/>
        <v>32</v>
      </c>
    </row>
    <row r="57" spans="2:17" x14ac:dyDescent="0.45">
      <c r="F57" s="1" t="s">
        <v>364</v>
      </c>
      <c r="H57" s="32">
        <f>100+95</f>
        <v>195</v>
      </c>
      <c r="J57" s="28" t="s">
        <v>365</v>
      </c>
      <c r="K57" s="28" t="s">
        <v>375</v>
      </c>
      <c r="M57" s="1">
        <v>1</v>
      </c>
      <c r="N57" s="33">
        <f t="shared" si="7"/>
        <v>195</v>
      </c>
    </row>
    <row r="58" spans="2:17" x14ac:dyDescent="0.45">
      <c r="F58" s="1" t="s">
        <v>363</v>
      </c>
      <c r="H58" s="32">
        <v>75</v>
      </c>
      <c r="J58" s="28" t="s">
        <v>365</v>
      </c>
      <c r="K58" s="28" t="s">
        <v>362</v>
      </c>
      <c r="P58" s="1">
        <v>1</v>
      </c>
      <c r="Q58" s="33">
        <f t="shared" si="6"/>
        <v>75</v>
      </c>
    </row>
    <row r="59" spans="2:17" x14ac:dyDescent="0.45">
      <c r="F59" s="1" t="s">
        <v>483</v>
      </c>
      <c r="H59" s="32">
        <v>8</v>
      </c>
      <c r="J59" s="28" t="s">
        <v>383</v>
      </c>
      <c r="K59" s="28" t="s">
        <v>406</v>
      </c>
      <c r="M59" s="1">
        <v>1</v>
      </c>
      <c r="N59" s="33">
        <f>$H59*M59</f>
        <v>8</v>
      </c>
      <c r="P59" s="1">
        <v>1</v>
      </c>
      <c r="Q59" s="33">
        <f t="shared" si="6"/>
        <v>8</v>
      </c>
    </row>
    <row r="61" spans="2:17" x14ac:dyDescent="0.45">
      <c r="B61" s="42">
        <v>32</v>
      </c>
      <c r="D61" s="22" t="s">
        <v>374</v>
      </c>
      <c r="E61" s="23"/>
      <c r="F61" s="23"/>
      <c r="G61" s="23"/>
      <c r="M61" s="51" t="s">
        <v>485</v>
      </c>
      <c r="N61" s="49">
        <f>SUM(N62:N83)</f>
        <v>221.4</v>
      </c>
      <c r="Q61" s="49">
        <f>SUM(Q62:Q83)</f>
        <v>396</v>
      </c>
    </row>
    <row r="62" spans="2:17" x14ac:dyDescent="0.45">
      <c r="E62" s="1" t="s">
        <v>376</v>
      </c>
      <c r="P62" s="25" t="s">
        <v>499</v>
      </c>
    </row>
    <row r="63" spans="2:17" x14ac:dyDescent="0.45">
      <c r="F63" s="1" t="s">
        <v>367</v>
      </c>
      <c r="H63" s="32">
        <v>1</v>
      </c>
      <c r="J63" s="28" t="s">
        <v>67</v>
      </c>
      <c r="K63" s="28" t="s">
        <v>486</v>
      </c>
      <c r="M63" s="1">
        <v>4</v>
      </c>
      <c r="N63" s="33">
        <f t="shared" ref="N63:N66" si="8">$H63*M63</f>
        <v>4</v>
      </c>
      <c r="P63" s="1">
        <v>2</v>
      </c>
      <c r="Q63" s="33">
        <f t="shared" ref="Q63" si="9">$H63*P63</f>
        <v>2</v>
      </c>
    </row>
    <row r="64" spans="2:17" x14ac:dyDescent="0.45">
      <c r="F64" s="1" t="s">
        <v>368</v>
      </c>
      <c r="H64" s="32">
        <v>0.8</v>
      </c>
      <c r="J64" s="28" t="s">
        <v>361</v>
      </c>
      <c r="K64" s="28" t="s">
        <v>361</v>
      </c>
      <c r="M64" s="1">
        <v>10</v>
      </c>
      <c r="N64" s="33">
        <f t="shared" si="8"/>
        <v>8</v>
      </c>
    </row>
    <row r="65" spans="5:17" x14ac:dyDescent="0.45">
      <c r="F65" s="1" t="s">
        <v>369</v>
      </c>
      <c r="H65" s="32">
        <v>1.2</v>
      </c>
      <c r="J65" s="28" t="s">
        <v>361</v>
      </c>
      <c r="K65" s="28" t="s">
        <v>361</v>
      </c>
      <c r="M65" s="1">
        <v>20</v>
      </c>
      <c r="N65" s="33">
        <f t="shared" si="8"/>
        <v>24</v>
      </c>
      <c r="P65" s="1">
        <v>4</v>
      </c>
      <c r="Q65" s="33">
        <f t="shared" ref="Q65" si="10">$H65*P65</f>
        <v>4.8</v>
      </c>
    </row>
    <row r="66" spans="5:17" x14ac:dyDescent="0.45">
      <c r="F66" s="1" t="s">
        <v>370</v>
      </c>
      <c r="H66" s="32">
        <v>5.5</v>
      </c>
      <c r="J66" s="28" t="s">
        <v>361</v>
      </c>
      <c r="K66" s="28" t="s">
        <v>361</v>
      </c>
      <c r="M66" s="1">
        <v>10</v>
      </c>
      <c r="N66" s="33">
        <f t="shared" si="8"/>
        <v>55</v>
      </c>
    </row>
    <row r="67" spans="5:17" x14ac:dyDescent="0.45">
      <c r="E67" s="1" t="s">
        <v>371</v>
      </c>
    </row>
    <row r="68" spans="5:17" x14ac:dyDescent="0.45">
      <c r="F68" s="1" t="s">
        <v>377</v>
      </c>
      <c r="H68" s="32">
        <v>9</v>
      </c>
      <c r="J68" s="28" t="s">
        <v>385</v>
      </c>
      <c r="K68" s="28" t="s">
        <v>386</v>
      </c>
      <c r="M68" s="1">
        <v>8</v>
      </c>
      <c r="N68" s="33">
        <f t="shared" ref="N68:N72" si="11">$H68*M68</f>
        <v>72</v>
      </c>
      <c r="P68" s="1">
        <v>4</v>
      </c>
      <c r="Q68" s="33">
        <f t="shared" ref="Q68:Q82" si="12">$H68*P68</f>
        <v>36</v>
      </c>
    </row>
    <row r="69" spans="5:17" x14ac:dyDescent="0.45">
      <c r="F69" s="1" t="s">
        <v>384</v>
      </c>
      <c r="H69" s="32">
        <v>1</v>
      </c>
      <c r="J69" s="28" t="s">
        <v>388</v>
      </c>
      <c r="K69" s="28" t="s">
        <v>487</v>
      </c>
      <c r="M69" s="1">
        <v>8</v>
      </c>
      <c r="N69" s="33">
        <f t="shared" si="11"/>
        <v>8</v>
      </c>
      <c r="P69" s="1">
        <v>4</v>
      </c>
      <c r="Q69" s="33">
        <f t="shared" si="12"/>
        <v>4</v>
      </c>
    </row>
    <row r="70" spans="5:17" x14ac:dyDescent="0.45">
      <c r="F70" s="1" t="s">
        <v>378</v>
      </c>
      <c r="H70" s="32">
        <v>4</v>
      </c>
      <c r="J70" s="28" t="s">
        <v>389</v>
      </c>
      <c r="K70" s="28" t="s">
        <v>488</v>
      </c>
      <c r="M70" s="1">
        <v>8</v>
      </c>
      <c r="N70" s="33">
        <f t="shared" si="11"/>
        <v>32</v>
      </c>
      <c r="P70" s="1">
        <v>4</v>
      </c>
      <c r="Q70" s="33">
        <f t="shared" si="12"/>
        <v>16</v>
      </c>
    </row>
    <row r="71" spans="5:17" x14ac:dyDescent="0.45">
      <c r="F71" s="1" t="s">
        <v>379</v>
      </c>
      <c r="H71" s="32">
        <v>0.3</v>
      </c>
      <c r="J71" s="28" t="s">
        <v>361</v>
      </c>
      <c r="K71" s="28" t="s">
        <v>390</v>
      </c>
      <c r="M71" s="1">
        <v>8</v>
      </c>
      <c r="N71" s="33">
        <f t="shared" si="11"/>
        <v>2.4</v>
      </c>
      <c r="P71" s="1">
        <v>4</v>
      </c>
      <c r="Q71" s="33">
        <f t="shared" si="12"/>
        <v>1.2</v>
      </c>
    </row>
    <row r="72" spans="5:17" x14ac:dyDescent="0.45">
      <c r="F72" s="1" t="s">
        <v>380</v>
      </c>
      <c r="H72" s="32">
        <v>16</v>
      </c>
      <c r="J72" s="28" t="s">
        <v>361</v>
      </c>
      <c r="K72" s="28" t="s">
        <v>489</v>
      </c>
      <c r="M72" s="1">
        <v>1</v>
      </c>
      <c r="N72" s="33">
        <f t="shared" si="11"/>
        <v>16</v>
      </c>
      <c r="P72" s="1">
        <v>0.5</v>
      </c>
      <c r="Q72" s="33">
        <f t="shared" si="12"/>
        <v>8</v>
      </c>
    </row>
    <row r="73" spans="5:17" x14ac:dyDescent="0.45">
      <c r="E73" s="1" t="s">
        <v>442</v>
      </c>
      <c r="J73" s="47" t="s">
        <v>490</v>
      </c>
      <c r="P73" s="25" t="s">
        <v>500</v>
      </c>
    </row>
    <row r="74" spans="5:17" x14ac:dyDescent="0.45">
      <c r="F74" s="1" t="s">
        <v>400</v>
      </c>
      <c r="H74" s="32">
        <v>28</v>
      </c>
      <c r="J74" s="28" t="s">
        <v>388</v>
      </c>
      <c r="K74" s="28" t="s">
        <v>402</v>
      </c>
      <c r="P74" s="1">
        <v>1</v>
      </c>
      <c r="Q74" s="33">
        <f t="shared" si="12"/>
        <v>28</v>
      </c>
    </row>
    <row r="75" spans="5:17" x14ac:dyDescent="0.45">
      <c r="F75" s="1" t="s">
        <v>397</v>
      </c>
      <c r="H75" s="32">
        <v>20</v>
      </c>
      <c r="J75" s="28" t="s">
        <v>399</v>
      </c>
      <c r="K75" s="28" t="s">
        <v>404</v>
      </c>
      <c r="P75" s="1">
        <v>1</v>
      </c>
      <c r="Q75" s="33">
        <f t="shared" si="12"/>
        <v>20</v>
      </c>
    </row>
    <row r="76" spans="5:17" x14ac:dyDescent="0.45">
      <c r="F76" s="1" t="s">
        <v>398</v>
      </c>
      <c r="H76" s="32">
        <v>20</v>
      </c>
      <c r="J76" s="28" t="s">
        <v>399</v>
      </c>
      <c r="K76" s="28" t="s">
        <v>405</v>
      </c>
      <c r="P76" s="1">
        <v>1</v>
      </c>
      <c r="Q76" s="33">
        <f t="shared" si="12"/>
        <v>20</v>
      </c>
    </row>
    <row r="77" spans="5:17" x14ac:dyDescent="0.45">
      <c r="F77" s="1" t="s">
        <v>401</v>
      </c>
      <c r="H77" s="32">
        <v>25</v>
      </c>
      <c r="J77" s="28" t="s">
        <v>388</v>
      </c>
      <c r="K77" s="28" t="s">
        <v>403</v>
      </c>
      <c r="P77" s="1">
        <v>1</v>
      </c>
      <c r="Q77" s="33">
        <f t="shared" si="12"/>
        <v>25</v>
      </c>
    </row>
    <row r="78" spans="5:17" x14ac:dyDescent="0.45">
      <c r="F78" s="1" t="s">
        <v>407</v>
      </c>
      <c r="H78" s="32">
        <v>90</v>
      </c>
      <c r="J78" s="28" t="s">
        <v>408</v>
      </c>
      <c r="K78" s="28" t="s">
        <v>409</v>
      </c>
      <c r="P78" s="1">
        <v>1</v>
      </c>
      <c r="Q78" s="33">
        <f t="shared" si="12"/>
        <v>90</v>
      </c>
    </row>
    <row r="79" spans="5:17" x14ac:dyDescent="0.45">
      <c r="E79" s="1" t="s">
        <v>443</v>
      </c>
      <c r="J79" s="45"/>
    </row>
    <row r="80" spans="5:17" x14ac:dyDescent="0.45">
      <c r="F80" s="1" t="s">
        <v>394</v>
      </c>
      <c r="H80" s="32">
        <v>55</v>
      </c>
      <c r="J80" s="28" t="s">
        <v>388</v>
      </c>
      <c r="P80" s="1">
        <v>1</v>
      </c>
      <c r="Q80" s="33">
        <f t="shared" si="12"/>
        <v>55</v>
      </c>
    </row>
    <row r="81" spans="2:17" x14ac:dyDescent="0.45">
      <c r="F81" s="1" t="s">
        <v>391</v>
      </c>
      <c r="H81" s="32">
        <v>60</v>
      </c>
      <c r="J81" s="28" t="s">
        <v>392</v>
      </c>
      <c r="K81" s="28" t="s">
        <v>393</v>
      </c>
      <c r="P81" s="1">
        <v>1</v>
      </c>
      <c r="Q81" s="33">
        <f t="shared" si="12"/>
        <v>60</v>
      </c>
    </row>
    <row r="82" spans="2:17" x14ac:dyDescent="0.45">
      <c r="F82" s="1" t="s">
        <v>395</v>
      </c>
      <c r="H82" s="32">
        <v>26</v>
      </c>
      <c r="J82" s="28" t="s">
        <v>388</v>
      </c>
      <c r="K82" s="28" t="s">
        <v>396</v>
      </c>
      <c r="P82" s="1">
        <v>1</v>
      </c>
      <c r="Q82" s="33">
        <f t="shared" si="12"/>
        <v>26</v>
      </c>
    </row>
    <row r="84" spans="2:17" x14ac:dyDescent="0.45">
      <c r="B84" s="43" t="s">
        <v>327</v>
      </c>
      <c r="C84" s="23"/>
      <c r="D84" s="22"/>
      <c r="E84" s="23"/>
      <c r="F84" s="23"/>
      <c r="G84" s="23"/>
      <c r="M84" s="51" t="s">
        <v>4</v>
      </c>
      <c r="N84" s="49">
        <f>SUM(N85:N102)</f>
        <v>621.4</v>
      </c>
      <c r="P84" s="51" t="s">
        <v>4</v>
      </c>
      <c r="Q84" s="49">
        <f>SUM(Q85:Q102)</f>
        <v>283.7</v>
      </c>
    </row>
    <row r="85" spans="2:17" x14ac:dyDescent="0.45">
      <c r="B85" s="42">
        <v>51</v>
      </c>
      <c r="D85" s="2" t="s">
        <v>332</v>
      </c>
    </row>
    <row r="86" spans="2:17" x14ac:dyDescent="0.45">
      <c r="E86" s="1" t="s">
        <v>328</v>
      </c>
      <c r="H86" s="32">
        <v>20</v>
      </c>
      <c r="J86" s="28" t="s">
        <v>451</v>
      </c>
      <c r="K86" s="28" t="s">
        <v>329</v>
      </c>
      <c r="M86" s="1">
        <v>2</v>
      </c>
      <c r="N86" s="33">
        <f t="shared" ref="N86:N87" si="13">$H86*M86</f>
        <v>40</v>
      </c>
      <c r="P86" s="1">
        <v>1</v>
      </c>
      <c r="Q86" s="33">
        <f t="shared" ref="Q86:Q87" si="14">$H86*P86</f>
        <v>20</v>
      </c>
    </row>
    <row r="87" spans="2:17" x14ac:dyDescent="0.45">
      <c r="E87" s="1" t="s">
        <v>428</v>
      </c>
      <c r="H87" s="32">
        <v>2.7</v>
      </c>
      <c r="J87" s="28" t="s">
        <v>451</v>
      </c>
      <c r="K87" s="28" t="s">
        <v>427</v>
      </c>
      <c r="M87" s="1">
        <v>2</v>
      </c>
      <c r="N87" s="33">
        <f t="shared" si="13"/>
        <v>5.4</v>
      </c>
      <c r="P87" s="1">
        <v>1</v>
      </c>
      <c r="Q87" s="33">
        <f t="shared" si="14"/>
        <v>2.7</v>
      </c>
    </row>
    <row r="88" spans="2:17" x14ac:dyDescent="0.45">
      <c r="B88" s="42">
        <v>52</v>
      </c>
      <c r="D88" s="2" t="s">
        <v>333</v>
      </c>
      <c r="P88" s="25" t="s">
        <v>501</v>
      </c>
    </row>
    <row r="89" spans="2:17" x14ac:dyDescent="0.45">
      <c r="E89" s="1" t="s">
        <v>343</v>
      </c>
      <c r="H89" s="32">
        <v>250</v>
      </c>
      <c r="I89" s="1"/>
      <c r="K89" s="35" t="s">
        <v>334</v>
      </c>
      <c r="M89" s="1">
        <v>1</v>
      </c>
      <c r="N89" s="33">
        <f t="shared" ref="N89:N91" si="15">$H89*M89</f>
        <v>250</v>
      </c>
    </row>
    <row r="90" spans="2:17" x14ac:dyDescent="0.45">
      <c r="E90" s="1" t="s">
        <v>344</v>
      </c>
      <c r="H90" s="32">
        <v>35</v>
      </c>
      <c r="I90" s="1"/>
      <c r="J90" s="28" t="s">
        <v>451</v>
      </c>
      <c r="K90" s="35" t="s">
        <v>335</v>
      </c>
      <c r="M90" s="1">
        <v>1</v>
      </c>
      <c r="N90" s="33">
        <f t="shared" si="15"/>
        <v>35</v>
      </c>
    </row>
    <row r="91" spans="2:17" x14ac:dyDescent="0.45">
      <c r="E91" s="1" t="s">
        <v>345</v>
      </c>
      <c r="H91" s="32">
        <v>5</v>
      </c>
      <c r="I91" s="1"/>
      <c r="J91" s="28" t="s">
        <v>451</v>
      </c>
      <c r="K91" s="35"/>
      <c r="M91" s="1">
        <v>2</v>
      </c>
      <c r="N91" s="33">
        <f t="shared" si="15"/>
        <v>10</v>
      </c>
      <c r="P91" s="1">
        <v>2</v>
      </c>
      <c r="Q91" s="33">
        <f t="shared" ref="Q91" si="16">$H91*P91</f>
        <v>10</v>
      </c>
    </row>
    <row r="93" spans="2:17" x14ac:dyDescent="0.45">
      <c r="B93" s="42">
        <v>53</v>
      </c>
      <c r="D93" s="2" t="s">
        <v>322</v>
      </c>
      <c r="J93" s="45" t="s">
        <v>447</v>
      </c>
      <c r="P93" s="25" t="s">
        <v>502</v>
      </c>
    </row>
    <row r="94" spans="2:17" x14ac:dyDescent="0.45">
      <c r="E94" s="1" t="s">
        <v>331</v>
      </c>
      <c r="H94" s="32">
        <v>38</v>
      </c>
      <c r="J94" s="28" t="s">
        <v>491</v>
      </c>
      <c r="K94" s="34" t="s">
        <v>338</v>
      </c>
    </row>
    <row r="95" spans="2:17" x14ac:dyDescent="0.45">
      <c r="E95" s="1" t="s">
        <v>342</v>
      </c>
      <c r="H95" s="32">
        <v>133</v>
      </c>
      <c r="J95" s="28" t="s">
        <v>491</v>
      </c>
      <c r="P95" s="1">
        <v>1</v>
      </c>
      <c r="Q95" s="33">
        <f t="shared" ref="Q95" si="17">$H95*P95</f>
        <v>133</v>
      </c>
    </row>
    <row r="96" spans="2:17" x14ac:dyDescent="0.45">
      <c r="B96" s="42">
        <v>54</v>
      </c>
      <c r="D96" s="2" t="s">
        <v>336</v>
      </c>
      <c r="P96" s="25" t="s">
        <v>503</v>
      </c>
    </row>
    <row r="97" spans="2:17" x14ac:dyDescent="0.45">
      <c r="E97" s="1" t="s">
        <v>351</v>
      </c>
      <c r="H97" s="32">
        <v>25</v>
      </c>
      <c r="K97" s="28" t="s">
        <v>341</v>
      </c>
      <c r="M97" s="1">
        <v>1</v>
      </c>
      <c r="N97" s="33">
        <f t="shared" ref="N97:N101" si="18">$H97*M97</f>
        <v>25</v>
      </c>
      <c r="P97" s="1">
        <v>1</v>
      </c>
      <c r="Q97" s="33">
        <f t="shared" ref="Q97:Q101" si="19">$H97*P97</f>
        <v>25</v>
      </c>
    </row>
    <row r="98" spans="2:17" x14ac:dyDescent="0.45">
      <c r="E98" s="1" t="s">
        <v>352</v>
      </c>
      <c r="H98" s="32">
        <v>25</v>
      </c>
      <c r="K98" s="28" t="s">
        <v>339</v>
      </c>
      <c r="M98" s="1">
        <v>2</v>
      </c>
      <c r="N98" s="33">
        <f t="shared" si="18"/>
        <v>50</v>
      </c>
      <c r="P98" s="1">
        <v>1</v>
      </c>
      <c r="Q98" s="33">
        <f t="shared" si="19"/>
        <v>25</v>
      </c>
    </row>
    <row r="99" spans="2:17" x14ac:dyDescent="0.45">
      <c r="E99" s="1" t="s">
        <v>353</v>
      </c>
      <c r="H99" s="32">
        <v>25</v>
      </c>
      <c r="K99" s="28" t="s">
        <v>360</v>
      </c>
      <c r="M99" s="1">
        <v>2</v>
      </c>
      <c r="N99" s="33">
        <f t="shared" si="18"/>
        <v>50</v>
      </c>
      <c r="P99" s="1">
        <v>1</v>
      </c>
      <c r="Q99" s="33">
        <f t="shared" si="19"/>
        <v>25</v>
      </c>
    </row>
    <row r="100" spans="2:17" x14ac:dyDescent="0.45">
      <c r="E100" s="1" t="s">
        <v>350</v>
      </c>
      <c r="H100" s="32">
        <v>25</v>
      </c>
      <c r="K100" s="28" t="s">
        <v>360</v>
      </c>
      <c r="M100" s="1">
        <v>3</v>
      </c>
      <c r="N100" s="33">
        <f t="shared" si="18"/>
        <v>75</v>
      </c>
      <c r="P100" s="1">
        <v>1</v>
      </c>
      <c r="Q100" s="33">
        <f t="shared" si="19"/>
        <v>25</v>
      </c>
    </row>
    <row r="101" spans="2:17" x14ac:dyDescent="0.45">
      <c r="E101" s="1" t="s">
        <v>340</v>
      </c>
      <c r="H101" s="32">
        <v>4.5</v>
      </c>
      <c r="K101" s="28" t="s">
        <v>448</v>
      </c>
      <c r="M101" s="1">
        <v>18</v>
      </c>
      <c r="N101" s="33">
        <f t="shared" si="18"/>
        <v>81</v>
      </c>
      <c r="P101" s="1">
        <v>4</v>
      </c>
      <c r="Q101" s="33">
        <f t="shared" si="19"/>
        <v>18</v>
      </c>
    </row>
    <row r="103" spans="2:17" x14ac:dyDescent="0.45">
      <c r="B103" s="43" t="s">
        <v>348</v>
      </c>
      <c r="C103" s="23"/>
      <c r="D103" s="22"/>
      <c r="E103" s="23"/>
      <c r="F103" s="23"/>
      <c r="G103" s="23"/>
      <c r="M103" s="51" t="s">
        <v>4</v>
      </c>
      <c r="N103" s="49">
        <f>SUM(N104:N116)</f>
        <v>217</v>
      </c>
      <c r="P103" s="51" t="s">
        <v>4</v>
      </c>
      <c r="Q103" s="49">
        <f>SUM(Q104:Q116)</f>
        <v>88.5</v>
      </c>
    </row>
    <row r="104" spans="2:17" x14ac:dyDescent="0.45">
      <c r="B104" s="42">
        <v>41</v>
      </c>
      <c r="D104" s="2" t="s">
        <v>429</v>
      </c>
      <c r="P104" s="25" t="s">
        <v>504</v>
      </c>
    </row>
    <row r="105" spans="2:17" x14ac:dyDescent="0.45">
      <c r="E105" s="1" t="s">
        <v>349</v>
      </c>
      <c r="H105" s="32">
        <v>4</v>
      </c>
      <c r="J105" s="28" t="s">
        <v>451</v>
      </c>
      <c r="K105" s="28" t="s">
        <v>420</v>
      </c>
      <c r="M105" s="1">
        <v>7</v>
      </c>
      <c r="N105" s="33">
        <f>$H105*M105</f>
        <v>28</v>
      </c>
      <c r="P105" s="1">
        <v>4</v>
      </c>
      <c r="Q105" s="33">
        <f>$H105*P105</f>
        <v>16</v>
      </c>
    </row>
    <row r="106" spans="2:17" x14ac:dyDescent="0.45">
      <c r="E106" s="1" t="s">
        <v>422</v>
      </c>
      <c r="H106" s="32">
        <v>3</v>
      </c>
      <c r="J106" s="28" t="s">
        <v>451</v>
      </c>
      <c r="K106" s="28" t="s">
        <v>450</v>
      </c>
      <c r="M106" s="1">
        <v>10</v>
      </c>
      <c r="N106" s="33">
        <f>$H106*M106</f>
        <v>30</v>
      </c>
      <c r="P106" s="1">
        <v>4</v>
      </c>
      <c r="Q106" s="33">
        <f>$H106*P106</f>
        <v>12</v>
      </c>
    </row>
    <row r="107" spans="2:17" x14ac:dyDescent="0.45">
      <c r="E107" s="1" t="s">
        <v>421</v>
      </c>
      <c r="H107" s="32">
        <v>0.5</v>
      </c>
      <c r="J107" s="28" t="s">
        <v>451</v>
      </c>
      <c r="K107" s="28" t="s">
        <v>450</v>
      </c>
      <c r="M107" s="1">
        <v>10</v>
      </c>
      <c r="N107" s="33">
        <f>$H107*M107</f>
        <v>5</v>
      </c>
      <c r="P107" s="1">
        <v>4</v>
      </c>
      <c r="Q107" s="33">
        <f>$H107*P107</f>
        <v>2</v>
      </c>
    </row>
    <row r="108" spans="2:17" x14ac:dyDescent="0.45">
      <c r="E108" s="1" t="s">
        <v>423</v>
      </c>
      <c r="H108" s="32">
        <v>4.5</v>
      </c>
      <c r="J108" s="28" t="s">
        <v>492</v>
      </c>
      <c r="K108" s="28" t="s">
        <v>424</v>
      </c>
      <c r="M108" s="1">
        <v>2</v>
      </c>
      <c r="N108" s="33">
        <f>$H108*M108</f>
        <v>9</v>
      </c>
      <c r="P108" s="1">
        <v>1</v>
      </c>
      <c r="Q108" s="33">
        <f>$H108*P108</f>
        <v>4.5</v>
      </c>
    </row>
    <row r="109" spans="2:17" x14ac:dyDescent="0.45">
      <c r="E109" s="1" t="s">
        <v>425</v>
      </c>
      <c r="H109" s="32">
        <v>4.5</v>
      </c>
      <c r="J109" s="28" t="s">
        <v>451</v>
      </c>
      <c r="K109" s="28" t="s">
        <v>426</v>
      </c>
      <c r="M109" s="1">
        <v>4</v>
      </c>
      <c r="N109" s="33">
        <f>$H109*M109</f>
        <v>18</v>
      </c>
      <c r="P109" s="1">
        <v>1</v>
      </c>
      <c r="Q109" s="33">
        <f>$H109*P109</f>
        <v>4.5</v>
      </c>
    </row>
    <row r="110" spans="2:17" x14ac:dyDescent="0.45">
      <c r="B110" s="42">
        <v>42</v>
      </c>
      <c r="D110" s="2" t="s">
        <v>430</v>
      </c>
      <c r="P110" s="25" t="s">
        <v>505</v>
      </c>
    </row>
    <row r="111" spans="2:17" x14ac:dyDescent="0.45">
      <c r="E111" s="1" t="s">
        <v>431</v>
      </c>
      <c r="H111" s="32">
        <v>4</v>
      </c>
      <c r="J111" s="28" t="s">
        <v>451</v>
      </c>
      <c r="K111" s="28" t="s">
        <v>432</v>
      </c>
      <c r="M111" s="1">
        <v>2</v>
      </c>
      <c r="N111" s="33">
        <f>$H111*M111</f>
        <v>8</v>
      </c>
      <c r="P111" s="1">
        <v>1</v>
      </c>
      <c r="Q111" s="33">
        <f>$H111*P111</f>
        <v>4</v>
      </c>
    </row>
    <row r="112" spans="2:17" x14ac:dyDescent="0.45">
      <c r="E112" s="1" t="s">
        <v>435</v>
      </c>
      <c r="H112" s="32">
        <v>10</v>
      </c>
      <c r="J112" s="28" t="s">
        <v>493</v>
      </c>
      <c r="K112" s="28" t="s">
        <v>436</v>
      </c>
      <c r="M112" s="1">
        <v>3</v>
      </c>
      <c r="N112" s="33">
        <f>$H112*M112</f>
        <v>30</v>
      </c>
      <c r="P112" s="1">
        <v>1</v>
      </c>
      <c r="Q112" s="33">
        <f>$H112*P112</f>
        <v>10</v>
      </c>
    </row>
    <row r="113" spans="5:17" x14ac:dyDescent="0.45">
      <c r="E113" s="1" t="s">
        <v>433</v>
      </c>
      <c r="H113" s="32">
        <v>0.5</v>
      </c>
      <c r="J113" s="28" t="s">
        <v>451</v>
      </c>
      <c r="K113" s="28" t="s">
        <v>434</v>
      </c>
      <c r="M113" s="1">
        <v>4</v>
      </c>
      <c r="N113" s="33">
        <f>$H113*M113</f>
        <v>2</v>
      </c>
      <c r="P113" s="1">
        <v>1</v>
      </c>
      <c r="Q113" s="33">
        <f>$H113*P113</f>
        <v>0.5</v>
      </c>
    </row>
    <row r="114" spans="5:17" x14ac:dyDescent="0.45">
      <c r="E114" s="1" t="s">
        <v>437</v>
      </c>
      <c r="H114" s="32">
        <v>17</v>
      </c>
      <c r="J114" s="28" t="s">
        <v>494</v>
      </c>
      <c r="K114" s="28" t="s">
        <v>438</v>
      </c>
      <c r="M114" s="1">
        <v>3</v>
      </c>
      <c r="N114" s="33">
        <f>$H114*M114</f>
        <v>51</v>
      </c>
      <c r="P114" s="1">
        <v>1</v>
      </c>
      <c r="Q114" s="33">
        <f>$H114*P114</f>
        <v>17</v>
      </c>
    </row>
    <row r="115" spans="5:17" x14ac:dyDescent="0.45">
      <c r="E115" s="1" t="s">
        <v>440</v>
      </c>
      <c r="H115" s="32">
        <v>18</v>
      </c>
      <c r="J115" s="28" t="s">
        <v>451</v>
      </c>
      <c r="K115" s="28" t="s">
        <v>439</v>
      </c>
      <c r="M115" s="1">
        <v>2</v>
      </c>
      <c r="N115" s="33">
        <f>$H115*M115</f>
        <v>36</v>
      </c>
      <c r="P115" s="1">
        <v>1</v>
      </c>
      <c r="Q115" s="33">
        <f>$H115*P115</f>
        <v>18</v>
      </c>
    </row>
  </sheetData>
  <mergeCells count="2">
    <mergeCell ref="M2:N2"/>
    <mergeCell ref="P2:Q2"/>
  </mergeCells>
  <phoneticPr fontId="2"/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&amp;C&amp;F　&amp;A</oddHeader>
    <oddFooter>&amp;C&amp;A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34"/>
  <sheetViews>
    <sheetView workbookViewId="0">
      <selection activeCell="J36" sqref="J36"/>
    </sheetView>
  </sheetViews>
  <sheetFormatPr defaultColWidth="8.8984375" defaultRowHeight="13.2" x14ac:dyDescent="0.45"/>
  <cols>
    <col min="1" max="2" width="3.8984375" style="1" customWidth="1"/>
    <col min="3" max="3" width="1" style="1" customWidth="1"/>
    <col min="4" max="4" width="3" style="1" customWidth="1"/>
    <col min="5" max="5" width="29.8984375" style="1" customWidth="1"/>
    <col min="6" max="6" width="2.09765625" style="1" customWidth="1"/>
    <col min="7" max="7" width="8.8984375" style="1"/>
    <col min="8" max="8" width="2.3984375" style="1" customWidth="1"/>
    <col min="9" max="9" width="4.09765625" style="1" customWidth="1"/>
    <col min="10" max="10" width="9.19921875" style="1" customWidth="1"/>
    <col min="11" max="11" width="2.09765625" style="1" customWidth="1"/>
    <col min="12" max="12" width="4.09765625" style="1" customWidth="1"/>
    <col min="13" max="13" width="8.59765625" style="1" customWidth="1"/>
    <col min="14" max="14" width="2.09765625" style="1" customWidth="1"/>
    <col min="15" max="16384" width="8.8984375" style="1"/>
  </cols>
  <sheetData>
    <row r="2" spans="2:16" ht="16.2" x14ac:dyDescent="0.45">
      <c r="E2" s="27" t="s">
        <v>209</v>
      </c>
      <c r="G2" s="45" t="s">
        <v>509</v>
      </c>
      <c r="I2" s="36"/>
      <c r="J2" s="36"/>
      <c r="K2" s="36"/>
      <c r="L2" s="36"/>
      <c r="M2" s="36"/>
      <c r="N2" s="36"/>
      <c r="O2" s="36"/>
      <c r="P2" s="6"/>
    </row>
    <row r="3" spans="2:16" x14ac:dyDescent="0.45">
      <c r="I3" s="37" t="s">
        <v>506</v>
      </c>
      <c r="J3" s="37"/>
      <c r="L3" s="37" t="s">
        <v>206</v>
      </c>
      <c r="M3" s="37"/>
    </row>
    <row r="4" spans="2:16" x14ac:dyDescent="0.45">
      <c r="I4" s="26"/>
      <c r="J4" s="44" t="s">
        <v>510</v>
      </c>
      <c r="K4" s="50"/>
      <c r="L4" s="64"/>
      <c r="M4" s="44" t="s">
        <v>510</v>
      </c>
    </row>
    <row r="5" spans="2:16" x14ac:dyDescent="0.45">
      <c r="I5" s="52" t="s">
        <v>109</v>
      </c>
      <c r="J5" s="53">
        <f>SUM(J9:J34)/10000</f>
        <v>732.38900000000001</v>
      </c>
      <c r="K5" s="50"/>
      <c r="L5" s="64"/>
      <c r="M5" s="53">
        <f>SUM(M9:M34)/10000</f>
        <v>249.42500000000001</v>
      </c>
    </row>
    <row r="6" spans="2:16" s="50" customFormat="1" x14ac:dyDescent="0.45">
      <c r="I6" s="66"/>
      <c r="J6" s="67"/>
      <c r="L6" s="64"/>
      <c r="M6" s="64"/>
    </row>
    <row r="7" spans="2:16" x14ac:dyDescent="0.45">
      <c r="G7" s="4" t="s">
        <v>283</v>
      </c>
      <c r="I7" s="26" t="s">
        <v>207</v>
      </c>
      <c r="J7" s="4" t="s">
        <v>208</v>
      </c>
      <c r="L7" s="26" t="s">
        <v>207</v>
      </c>
      <c r="M7" s="4" t="s">
        <v>208</v>
      </c>
    </row>
    <row r="8" spans="2:16" ht="5.4" customHeight="1" x14ac:dyDescent="0.45"/>
    <row r="9" spans="2:16" x14ac:dyDescent="0.45">
      <c r="B9" s="1">
        <v>11</v>
      </c>
      <c r="D9" s="22" t="s">
        <v>97</v>
      </c>
      <c r="E9" s="23"/>
      <c r="G9" s="4" t="s">
        <v>511</v>
      </c>
    </row>
    <row r="10" spans="2:16" x14ac:dyDescent="0.45">
      <c r="E10" s="2" t="s">
        <v>204</v>
      </c>
      <c r="G10" s="18">
        <f>Xスライダー_メカ</f>
        <v>93120</v>
      </c>
      <c r="I10" s="1">
        <v>12</v>
      </c>
      <c r="J10" s="3">
        <f>$G10*I10</f>
        <v>1117440</v>
      </c>
      <c r="L10" s="1">
        <v>2</v>
      </c>
      <c r="M10" s="3">
        <f>$G10*L10</f>
        <v>186240</v>
      </c>
    </row>
    <row r="11" spans="2:16" x14ac:dyDescent="0.45">
      <c r="E11" s="2" t="s">
        <v>205</v>
      </c>
      <c r="G11" s="18">
        <f>Xスライダー_十字架台</f>
        <v>40550</v>
      </c>
      <c r="I11" s="1">
        <v>6</v>
      </c>
      <c r="J11" s="3">
        <f>$G11*I11</f>
        <v>243300</v>
      </c>
      <c r="L11" s="1">
        <v>2</v>
      </c>
      <c r="M11" s="3">
        <f>$G11*L11</f>
        <v>81100</v>
      </c>
    </row>
    <row r="12" spans="2:16" x14ac:dyDescent="0.45">
      <c r="B12" s="1">
        <v>12</v>
      </c>
      <c r="D12" s="22" t="s">
        <v>111</v>
      </c>
      <c r="E12" s="23"/>
      <c r="G12" s="18"/>
    </row>
    <row r="13" spans="2:16" x14ac:dyDescent="0.45">
      <c r="E13" s="2" t="s">
        <v>117</v>
      </c>
      <c r="G13" s="18">
        <f>スライダー系!J82</f>
        <v>115430</v>
      </c>
      <c r="I13" s="1">
        <v>9</v>
      </c>
      <c r="J13" s="3">
        <f>$G13*I13</f>
        <v>1038870</v>
      </c>
      <c r="L13" s="1">
        <v>2</v>
      </c>
      <c r="M13" s="3">
        <f>$G13*L13</f>
        <v>230860</v>
      </c>
    </row>
    <row r="14" spans="2:16" x14ac:dyDescent="0.45">
      <c r="B14" s="1">
        <v>13</v>
      </c>
      <c r="D14" s="22" t="s">
        <v>118</v>
      </c>
      <c r="E14" s="23"/>
      <c r="G14" s="18"/>
    </row>
    <row r="15" spans="2:16" x14ac:dyDescent="0.45">
      <c r="E15" s="2" t="s">
        <v>119</v>
      </c>
      <c r="G15" s="18">
        <f>スライダー系!J102</f>
        <v>45220</v>
      </c>
      <c r="I15" s="1">
        <v>20</v>
      </c>
      <c r="J15" s="3">
        <f>$G15*I15</f>
        <v>904400</v>
      </c>
      <c r="L15" s="1">
        <v>10</v>
      </c>
      <c r="M15" s="3">
        <f>$G15*L15</f>
        <v>452200</v>
      </c>
    </row>
    <row r="16" spans="2:16" x14ac:dyDescent="0.45">
      <c r="B16" s="1">
        <v>14</v>
      </c>
      <c r="D16" s="22" t="s">
        <v>129</v>
      </c>
      <c r="E16" s="23"/>
      <c r="G16" s="18"/>
    </row>
    <row r="17" spans="2:13" x14ac:dyDescent="0.45">
      <c r="E17" s="2" t="s">
        <v>130</v>
      </c>
      <c r="G17" s="18">
        <f>スライダー系!J116</f>
        <v>81420</v>
      </c>
      <c r="I17" s="1">
        <v>12</v>
      </c>
      <c r="J17" s="3">
        <f t="shared" ref="J17:J20" si="0">$G17*I17</f>
        <v>977040</v>
      </c>
      <c r="L17" s="1">
        <v>2</v>
      </c>
      <c r="M17" s="3">
        <f t="shared" ref="M17:M20" si="1">$G17*L17</f>
        <v>162840</v>
      </c>
    </row>
    <row r="18" spans="2:13" x14ac:dyDescent="0.45">
      <c r="E18" s="2" t="s">
        <v>131</v>
      </c>
      <c r="G18" s="18">
        <f>スライダー系!J137</f>
        <v>55740</v>
      </c>
      <c r="I18" s="1">
        <v>6</v>
      </c>
      <c r="J18" s="3">
        <f t="shared" si="0"/>
        <v>334440</v>
      </c>
      <c r="L18" s="1">
        <v>2</v>
      </c>
      <c r="M18" s="3">
        <f t="shared" si="1"/>
        <v>111480</v>
      </c>
    </row>
    <row r="19" spans="2:13" x14ac:dyDescent="0.45">
      <c r="E19" s="2" t="s">
        <v>134</v>
      </c>
      <c r="G19" s="18">
        <f>スライダー系!J149</f>
        <v>133500</v>
      </c>
      <c r="I19" s="1">
        <v>3</v>
      </c>
      <c r="J19" s="3">
        <f t="shared" si="0"/>
        <v>400500</v>
      </c>
      <c r="L19" s="1">
        <v>1</v>
      </c>
      <c r="M19" s="3">
        <f t="shared" si="1"/>
        <v>133500</v>
      </c>
    </row>
    <row r="20" spans="2:13" x14ac:dyDescent="0.45">
      <c r="E20" s="2" t="s">
        <v>143</v>
      </c>
      <c r="G20" s="18">
        <f>スライダー系!J158</f>
        <v>17140</v>
      </c>
      <c r="I20" s="1">
        <v>1</v>
      </c>
      <c r="J20" s="3">
        <f t="shared" si="0"/>
        <v>17140</v>
      </c>
      <c r="L20" s="1">
        <v>1</v>
      </c>
      <c r="M20" s="3">
        <f t="shared" si="1"/>
        <v>17140</v>
      </c>
    </row>
    <row r="21" spans="2:13" x14ac:dyDescent="0.45">
      <c r="B21" s="1">
        <v>15</v>
      </c>
      <c r="D21" s="22" t="s">
        <v>146</v>
      </c>
      <c r="E21" s="23"/>
      <c r="G21" s="18"/>
    </row>
    <row r="22" spans="2:13" x14ac:dyDescent="0.45">
      <c r="E22" s="2" t="s">
        <v>147</v>
      </c>
      <c r="G22" s="18">
        <f>スライダー系!J175</f>
        <v>98620</v>
      </c>
      <c r="I22" s="1">
        <v>2</v>
      </c>
      <c r="J22" s="3">
        <f t="shared" ref="J22:J23" si="2">$G22*I22</f>
        <v>197240</v>
      </c>
      <c r="L22" s="1">
        <v>1</v>
      </c>
      <c r="M22" s="3">
        <f t="shared" ref="M22:M23" si="3">$G22*L22</f>
        <v>98620</v>
      </c>
    </row>
    <row r="23" spans="2:13" x14ac:dyDescent="0.45">
      <c r="E23" s="2" t="s">
        <v>162</v>
      </c>
      <c r="G23" s="18">
        <f>スライダー系!J200</f>
        <v>71080</v>
      </c>
      <c r="I23" s="1">
        <v>4</v>
      </c>
      <c r="J23" s="3">
        <f t="shared" si="2"/>
        <v>284320</v>
      </c>
      <c r="L23" s="1">
        <v>1</v>
      </c>
      <c r="M23" s="3">
        <f t="shared" si="3"/>
        <v>71080</v>
      </c>
    </row>
    <row r="24" spans="2:13" x14ac:dyDescent="0.45">
      <c r="B24" s="1">
        <v>16</v>
      </c>
      <c r="D24" s="22" t="s">
        <v>175</v>
      </c>
      <c r="E24" s="23"/>
      <c r="G24" s="18"/>
    </row>
    <row r="25" spans="2:13" x14ac:dyDescent="0.45">
      <c r="E25" s="2" t="s">
        <v>181</v>
      </c>
      <c r="G25" s="18">
        <f>スライダー系!J218</f>
        <v>24840</v>
      </c>
      <c r="I25" s="1">
        <v>1</v>
      </c>
      <c r="J25" s="3">
        <f t="shared" ref="J25:J26" si="4">$G25*I25</f>
        <v>24840</v>
      </c>
      <c r="L25" s="1">
        <v>1</v>
      </c>
      <c r="M25" s="3">
        <f t="shared" ref="M25:M26" si="5">$G25*L25</f>
        <v>24840</v>
      </c>
    </row>
    <row r="26" spans="2:13" x14ac:dyDescent="0.45">
      <c r="E26" s="2" t="s">
        <v>183</v>
      </c>
      <c r="G26" s="18">
        <f>スライダー系!J246</f>
        <v>64340</v>
      </c>
      <c r="I26" s="1">
        <v>1</v>
      </c>
      <c r="J26" s="3">
        <f t="shared" si="4"/>
        <v>64340</v>
      </c>
      <c r="L26" s="1">
        <v>1</v>
      </c>
      <c r="M26" s="3">
        <f t="shared" si="5"/>
        <v>64340</v>
      </c>
    </row>
    <row r="27" spans="2:13" x14ac:dyDescent="0.45">
      <c r="B27" s="1">
        <v>17</v>
      </c>
      <c r="D27" s="22" t="s">
        <v>278</v>
      </c>
      <c r="E27" s="23"/>
      <c r="G27" s="18"/>
    </row>
    <row r="28" spans="2:13" x14ac:dyDescent="0.45">
      <c r="E28" s="2" t="s">
        <v>268</v>
      </c>
      <c r="G28" s="18">
        <f>スライダー系!J265</f>
        <v>404600</v>
      </c>
      <c r="I28" s="1">
        <v>2</v>
      </c>
      <c r="J28" s="3">
        <f t="shared" ref="J28" si="6">$G28*I28</f>
        <v>809200</v>
      </c>
      <c r="L28" s="1">
        <v>1</v>
      </c>
      <c r="M28" s="3">
        <f t="shared" ref="M28" si="7">$G28*L28</f>
        <v>404600</v>
      </c>
    </row>
    <row r="29" spans="2:13" x14ac:dyDescent="0.45">
      <c r="B29" s="1">
        <v>18</v>
      </c>
      <c r="D29" s="22" t="s">
        <v>280</v>
      </c>
      <c r="E29" s="23"/>
      <c r="G29" s="18"/>
    </row>
    <row r="30" spans="2:13" x14ac:dyDescent="0.45">
      <c r="E30" s="2" t="s">
        <v>281</v>
      </c>
      <c r="G30" s="18">
        <f>スライダー系!J283</f>
        <v>78960</v>
      </c>
      <c r="I30" s="1">
        <v>2</v>
      </c>
      <c r="J30" s="3">
        <f t="shared" ref="J30:J31" si="8">$G30*I30</f>
        <v>157920</v>
      </c>
      <c r="L30" s="1">
        <v>1</v>
      </c>
      <c r="M30" s="3">
        <f t="shared" ref="M30:M31" si="9">$G30*L30</f>
        <v>78960</v>
      </c>
    </row>
    <row r="31" spans="2:13" x14ac:dyDescent="0.45">
      <c r="E31" s="2" t="s">
        <v>231</v>
      </c>
      <c r="G31" s="18">
        <f>スライダー系!J301</f>
        <v>66800</v>
      </c>
      <c r="I31" s="1">
        <v>2</v>
      </c>
      <c r="J31" s="3">
        <f t="shared" si="8"/>
        <v>133600</v>
      </c>
      <c r="L31" s="1">
        <v>1</v>
      </c>
      <c r="M31" s="3">
        <f t="shared" si="9"/>
        <v>66800</v>
      </c>
    </row>
    <row r="32" spans="2:13" x14ac:dyDescent="0.45">
      <c r="B32" s="1">
        <v>19</v>
      </c>
      <c r="D32" s="22" t="s">
        <v>282</v>
      </c>
      <c r="E32" s="23"/>
      <c r="G32" s="18"/>
    </row>
    <row r="33" spans="5:13" x14ac:dyDescent="0.45">
      <c r="E33" s="2" t="s">
        <v>247</v>
      </c>
      <c r="G33" s="18">
        <f>スライダー系!J317</f>
        <v>309650</v>
      </c>
      <c r="I33" s="1">
        <v>2</v>
      </c>
      <c r="J33" s="3">
        <f t="shared" ref="J33" si="10">$G33*I33</f>
        <v>619300</v>
      </c>
      <c r="L33" s="1">
        <v>1</v>
      </c>
      <c r="M33" s="3">
        <f t="shared" ref="M33" si="11">$G33*L33</f>
        <v>309650</v>
      </c>
    </row>
    <row r="34" spans="5:13" x14ac:dyDescent="0.45">
      <c r="G34" s="18"/>
    </row>
  </sheetData>
  <mergeCells count="3">
    <mergeCell ref="I3:J3"/>
    <mergeCell ref="I2:O2"/>
    <mergeCell ref="L3:M3"/>
  </mergeCells>
  <phoneticPr fontId="2"/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&amp;C&amp;F　&amp;A</oddHeader>
    <oddFooter>&amp;C&amp;A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328"/>
  <sheetViews>
    <sheetView workbookViewId="0">
      <pane xSplit="14064" ySplit="3492" topLeftCell="M232"/>
      <selection activeCell="K10" sqref="K10"/>
      <selection pane="topRight" activeCell="M101" sqref="M101"/>
      <selection pane="bottomLeft" activeCell="L232" sqref="L232"/>
      <selection pane="bottomRight" activeCell="Q247" sqref="Q247"/>
    </sheetView>
  </sheetViews>
  <sheetFormatPr defaultColWidth="8.8984375" defaultRowHeight="13.2" x14ac:dyDescent="0.45"/>
  <cols>
    <col min="1" max="2" width="3.09765625" style="1" customWidth="1"/>
    <col min="3" max="3" width="4.09765625" style="12" customWidth="1"/>
    <col min="4" max="5" width="3.09765625" style="1" customWidth="1"/>
    <col min="6" max="6" width="3.3984375" style="1" customWidth="1"/>
    <col min="7" max="7" width="20.09765625" style="1" customWidth="1"/>
    <col min="8" max="8" width="6.8984375" style="1" customWidth="1"/>
    <col min="9" max="9" width="4.59765625" style="1" customWidth="1"/>
    <col min="10" max="10" width="7.8984375" style="1" customWidth="1"/>
    <col min="11" max="11" width="12.8984375" style="1" customWidth="1"/>
    <col min="12" max="12" width="19.3984375" style="1" customWidth="1"/>
    <col min="13" max="13" width="1.8984375" style="1" customWidth="1"/>
    <col min="14" max="14" width="7.3984375" style="1" customWidth="1"/>
    <col min="15" max="16384" width="8.8984375" style="1"/>
  </cols>
  <sheetData>
    <row r="2" spans="2:15" x14ac:dyDescent="0.45">
      <c r="D2" s="14" t="s">
        <v>0</v>
      </c>
      <c r="E2" s="16"/>
      <c r="G2" s="38" t="s">
        <v>84</v>
      </c>
      <c r="H2" s="38"/>
      <c r="I2" s="38"/>
      <c r="J2" s="38"/>
      <c r="K2" s="45" t="s">
        <v>509</v>
      </c>
    </row>
    <row r="3" spans="2:15" ht="4.2" customHeight="1" x14ac:dyDescent="0.45"/>
    <row r="4" spans="2:15" s="4" customFormat="1" ht="18" customHeight="1" x14ac:dyDescent="0.45">
      <c r="B4" s="10"/>
      <c r="C4" s="13" t="s">
        <v>92</v>
      </c>
      <c r="D4" s="39" t="s">
        <v>14</v>
      </c>
      <c r="E4" s="40"/>
      <c r="F4" s="40"/>
      <c r="G4" s="41"/>
      <c r="H4" s="10" t="s">
        <v>3</v>
      </c>
      <c r="I4" s="10" t="s">
        <v>2</v>
      </c>
      <c r="J4" s="10" t="s">
        <v>4</v>
      </c>
      <c r="K4" s="10" t="s">
        <v>15</v>
      </c>
      <c r="L4" s="9" t="s">
        <v>17</v>
      </c>
      <c r="N4" s="39" t="s">
        <v>61</v>
      </c>
      <c r="O4" s="41"/>
    </row>
    <row r="5" spans="2:15" s="4" customFormat="1" x14ac:dyDescent="0.45">
      <c r="C5" s="12"/>
      <c r="H5" s="5" t="s">
        <v>511</v>
      </c>
      <c r="J5" s="5" t="s">
        <v>511</v>
      </c>
    </row>
    <row r="6" spans="2:15" x14ac:dyDescent="0.45">
      <c r="B6" s="22" t="s">
        <v>97</v>
      </c>
      <c r="C6" s="23"/>
      <c r="D6" s="23"/>
      <c r="E6" s="23"/>
      <c r="F6" s="23"/>
      <c r="G6" s="23"/>
      <c r="H6" s="17"/>
      <c r="J6" s="17"/>
      <c r="L6" s="7" t="s">
        <v>89</v>
      </c>
    </row>
    <row r="7" spans="2:15" x14ac:dyDescent="0.45">
      <c r="C7" s="19" t="s">
        <v>107</v>
      </c>
      <c r="D7" s="11"/>
      <c r="E7" s="11"/>
      <c r="F7" s="11"/>
      <c r="G7" s="11"/>
      <c r="H7" s="3"/>
      <c r="J7" s="3"/>
    </row>
    <row r="8" spans="2:15" x14ac:dyDescent="0.45">
      <c r="C8" s="12">
        <v>11</v>
      </c>
      <c r="D8" s="2" t="s">
        <v>91</v>
      </c>
      <c r="H8" s="3"/>
      <c r="J8" s="3"/>
    </row>
    <row r="9" spans="2:15" x14ac:dyDescent="0.45">
      <c r="E9" s="1" t="s">
        <v>90</v>
      </c>
      <c r="H9" s="3">
        <v>10000</v>
      </c>
      <c r="I9" s="1">
        <v>1</v>
      </c>
      <c r="J9" s="3">
        <f>H9*I9</f>
        <v>10000</v>
      </c>
      <c r="K9" s="1" t="s">
        <v>16</v>
      </c>
      <c r="N9" s="20" t="s">
        <v>96</v>
      </c>
      <c r="O9" s="1" t="s">
        <v>67</v>
      </c>
    </row>
    <row r="10" spans="2:15" x14ac:dyDescent="0.45">
      <c r="E10" s="1" t="s">
        <v>56</v>
      </c>
      <c r="H10" s="3">
        <v>61900</v>
      </c>
      <c r="I10" s="1">
        <v>1</v>
      </c>
      <c r="J10" s="3">
        <f>H10*I10</f>
        <v>61900</v>
      </c>
      <c r="K10" s="1" t="s">
        <v>94</v>
      </c>
      <c r="L10" s="1" t="s">
        <v>57</v>
      </c>
      <c r="N10" s="1" t="s">
        <v>69</v>
      </c>
      <c r="O10" s="1" t="s">
        <v>68</v>
      </c>
    </row>
    <row r="11" spans="2:15" x14ac:dyDescent="0.45">
      <c r="E11" s="1" t="s">
        <v>42</v>
      </c>
      <c r="H11" s="3">
        <v>580</v>
      </c>
      <c r="I11" s="1">
        <v>4</v>
      </c>
      <c r="J11" s="3">
        <f t="shared" ref="J11:J15" si="0">H11*I11</f>
        <v>2320</v>
      </c>
      <c r="K11" s="1" t="s">
        <v>7</v>
      </c>
      <c r="L11" s="1" t="s">
        <v>43</v>
      </c>
    </row>
    <row r="12" spans="2:15" x14ac:dyDescent="0.45">
      <c r="E12" s="1" t="s">
        <v>37</v>
      </c>
      <c r="H12" s="3"/>
      <c r="J12" s="8">
        <v>500</v>
      </c>
      <c r="L12" s="1" t="s">
        <v>59</v>
      </c>
    </row>
    <row r="13" spans="2:15" x14ac:dyDescent="0.45">
      <c r="C13" s="12">
        <v>12</v>
      </c>
      <c r="D13" s="2" t="s">
        <v>148</v>
      </c>
      <c r="H13" s="3"/>
      <c r="J13" s="3"/>
    </row>
    <row r="14" spans="2:15" x14ac:dyDescent="0.45">
      <c r="E14" s="1" t="s">
        <v>95</v>
      </c>
      <c r="H14" s="3">
        <v>8000</v>
      </c>
      <c r="I14" s="1">
        <v>1</v>
      </c>
      <c r="J14" s="3">
        <f t="shared" ref="J14" si="1">H14*I14</f>
        <v>8000</v>
      </c>
      <c r="K14" s="1" t="s">
        <v>16</v>
      </c>
      <c r="L14" s="1" t="s">
        <v>102</v>
      </c>
      <c r="N14" s="20" t="s">
        <v>96</v>
      </c>
      <c r="O14" s="1" t="s">
        <v>67</v>
      </c>
    </row>
    <row r="15" spans="2:15" x14ac:dyDescent="0.45">
      <c r="E15" s="1" t="s">
        <v>6</v>
      </c>
      <c r="H15" s="3">
        <v>600</v>
      </c>
      <c r="I15" s="1">
        <v>2</v>
      </c>
      <c r="J15" s="3">
        <f t="shared" si="0"/>
        <v>1200</v>
      </c>
      <c r="K15" s="1" t="s">
        <v>7</v>
      </c>
      <c r="L15" s="1" t="s">
        <v>18</v>
      </c>
    </row>
    <row r="16" spans="2:15" x14ac:dyDescent="0.45">
      <c r="E16" s="1" t="s">
        <v>37</v>
      </c>
      <c r="H16" s="3"/>
      <c r="J16" s="8">
        <v>500</v>
      </c>
    </row>
    <row r="17" spans="3:15" x14ac:dyDescent="0.45">
      <c r="C17" s="12">
        <v>13</v>
      </c>
      <c r="D17" s="2" t="s">
        <v>149</v>
      </c>
      <c r="H17" s="3"/>
      <c r="J17" s="3"/>
    </row>
    <row r="18" spans="3:15" x14ac:dyDescent="0.45">
      <c r="E18" s="1" t="s">
        <v>150</v>
      </c>
      <c r="H18" s="3">
        <v>7000</v>
      </c>
      <c r="I18" s="1">
        <v>1</v>
      </c>
      <c r="J18" s="3">
        <f t="shared" ref="J18:J19" si="2">H18*I18</f>
        <v>7000</v>
      </c>
      <c r="K18" s="1" t="s">
        <v>16</v>
      </c>
      <c r="L18" s="1" t="s">
        <v>102</v>
      </c>
      <c r="N18" s="20" t="s">
        <v>151</v>
      </c>
      <c r="O18" s="1" t="s">
        <v>67</v>
      </c>
    </row>
    <row r="19" spans="3:15" x14ac:dyDescent="0.45">
      <c r="E19" s="1" t="s">
        <v>6</v>
      </c>
      <c r="H19" s="3">
        <v>600</v>
      </c>
      <c r="I19" s="1">
        <v>2</v>
      </c>
      <c r="J19" s="3">
        <f t="shared" si="2"/>
        <v>1200</v>
      </c>
      <c r="K19" s="1" t="s">
        <v>7</v>
      </c>
      <c r="L19" s="1" t="s">
        <v>18</v>
      </c>
    </row>
    <row r="20" spans="3:15" x14ac:dyDescent="0.45">
      <c r="E20" s="1" t="s">
        <v>37</v>
      </c>
      <c r="H20" s="3"/>
      <c r="J20" s="8">
        <v>500</v>
      </c>
    </row>
    <row r="21" spans="3:15" ht="6.6" customHeight="1" x14ac:dyDescent="0.45">
      <c r="H21" s="3"/>
      <c r="J21" s="3"/>
    </row>
    <row r="22" spans="3:15" x14ac:dyDescent="0.45">
      <c r="H22" s="21"/>
      <c r="I22" s="24" t="s">
        <v>109</v>
      </c>
      <c r="J22" s="15">
        <f>SUM(J8:J21)</f>
        <v>93120</v>
      </c>
    </row>
    <row r="23" spans="3:15" ht="4.95" customHeight="1" x14ac:dyDescent="0.45">
      <c r="H23" s="17"/>
      <c r="J23" s="18"/>
    </row>
    <row r="24" spans="3:15" x14ac:dyDescent="0.45">
      <c r="C24" s="19" t="s">
        <v>108</v>
      </c>
      <c r="D24" s="11"/>
      <c r="E24" s="11"/>
      <c r="F24" s="11"/>
      <c r="G24" s="11"/>
      <c r="H24" s="3"/>
      <c r="J24" s="3"/>
    </row>
    <row r="25" spans="3:15" x14ac:dyDescent="0.45">
      <c r="C25" s="12">
        <v>20</v>
      </c>
      <c r="D25" s="2" t="s">
        <v>98</v>
      </c>
      <c r="H25" s="3"/>
      <c r="J25" s="3"/>
      <c r="K25" s="1" t="s">
        <v>99</v>
      </c>
    </row>
    <row r="26" spans="3:15" x14ac:dyDescent="0.45">
      <c r="E26" s="1" t="s">
        <v>31</v>
      </c>
      <c r="H26" s="3">
        <v>300</v>
      </c>
      <c r="I26" s="1">
        <v>2</v>
      </c>
      <c r="J26" s="3">
        <f>H26*I26</f>
        <v>600</v>
      </c>
      <c r="K26" s="1" t="s">
        <v>7</v>
      </c>
      <c r="L26" s="1" t="s">
        <v>32</v>
      </c>
    </row>
    <row r="27" spans="3:15" x14ac:dyDescent="0.45">
      <c r="E27" s="1" t="s">
        <v>46</v>
      </c>
      <c r="H27" s="3">
        <v>260</v>
      </c>
      <c r="I27" s="1">
        <v>2</v>
      </c>
      <c r="J27" s="3">
        <f>H27*I27</f>
        <v>520</v>
      </c>
      <c r="K27" s="1" t="s">
        <v>7</v>
      </c>
      <c r="L27" s="1" t="s">
        <v>47</v>
      </c>
    </row>
    <row r="28" spans="3:15" x14ac:dyDescent="0.45">
      <c r="E28" s="1" t="s">
        <v>28</v>
      </c>
      <c r="H28" s="3">
        <v>70</v>
      </c>
      <c r="I28" s="1">
        <v>4</v>
      </c>
      <c r="J28" s="3">
        <f t="shared" ref="J28" si="3">H28*I28</f>
        <v>280</v>
      </c>
      <c r="K28" s="1" t="s">
        <v>7</v>
      </c>
      <c r="L28" s="1" t="s">
        <v>35</v>
      </c>
    </row>
    <row r="29" spans="3:15" x14ac:dyDescent="0.45">
      <c r="E29" s="1" t="s">
        <v>36</v>
      </c>
      <c r="H29" s="3"/>
      <c r="J29" s="8">
        <v>500</v>
      </c>
    </row>
    <row r="30" spans="3:15" x14ac:dyDescent="0.45">
      <c r="C30" s="12">
        <v>21</v>
      </c>
      <c r="D30" s="2" t="s">
        <v>100</v>
      </c>
      <c r="H30" s="3"/>
      <c r="J30" s="3"/>
    </row>
    <row r="31" spans="3:15" x14ac:dyDescent="0.45">
      <c r="E31" s="1" t="s">
        <v>101</v>
      </c>
      <c r="H31" s="3">
        <v>6000</v>
      </c>
      <c r="I31" s="1">
        <v>1</v>
      </c>
      <c r="J31" s="3">
        <f t="shared" ref="J31:J36" si="4">H31*I31</f>
        <v>6000</v>
      </c>
      <c r="K31" s="1" t="s">
        <v>16</v>
      </c>
      <c r="L31" s="1" t="s">
        <v>103</v>
      </c>
      <c r="N31" s="20" t="s">
        <v>104</v>
      </c>
      <c r="O31" s="1" t="s">
        <v>67</v>
      </c>
    </row>
    <row r="32" spans="3:15" x14ac:dyDescent="0.45">
      <c r="E32" s="1" t="s">
        <v>38</v>
      </c>
      <c r="H32" s="3">
        <v>2400</v>
      </c>
      <c r="I32" s="1">
        <v>2</v>
      </c>
      <c r="J32" s="3">
        <f t="shared" si="4"/>
        <v>4800</v>
      </c>
      <c r="K32" s="1" t="s">
        <v>7</v>
      </c>
      <c r="L32" s="1" t="s">
        <v>39</v>
      </c>
    </row>
    <row r="33" spans="3:15" x14ac:dyDescent="0.45">
      <c r="E33" s="1" t="s">
        <v>40</v>
      </c>
      <c r="H33" s="3">
        <f>900/10</f>
        <v>90</v>
      </c>
      <c r="I33" s="1">
        <v>8</v>
      </c>
      <c r="J33" s="3">
        <f t="shared" si="4"/>
        <v>720</v>
      </c>
      <c r="K33" s="1" t="s">
        <v>26</v>
      </c>
      <c r="L33" s="1" t="s">
        <v>41</v>
      </c>
    </row>
    <row r="34" spans="3:15" x14ac:dyDescent="0.45">
      <c r="E34" s="1" t="s">
        <v>115</v>
      </c>
      <c r="H34" s="3">
        <v>60</v>
      </c>
      <c r="I34" s="1">
        <v>8</v>
      </c>
      <c r="J34" s="3">
        <f t="shared" si="4"/>
        <v>480</v>
      </c>
      <c r="K34" s="1" t="s">
        <v>26</v>
      </c>
      <c r="L34" s="1" t="s">
        <v>116</v>
      </c>
    </row>
    <row r="35" spans="3:15" x14ac:dyDescent="0.45">
      <c r="E35" s="1" t="s">
        <v>42</v>
      </c>
      <c r="H35" s="3">
        <v>580</v>
      </c>
      <c r="I35" s="1">
        <v>3</v>
      </c>
      <c r="J35" s="3">
        <f t="shared" si="4"/>
        <v>1740</v>
      </c>
      <c r="K35" s="1" t="s">
        <v>7</v>
      </c>
      <c r="L35" s="1" t="s">
        <v>43</v>
      </c>
    </row>
    <row r="36" spans="3:15" x14ac:dyDescent="0.45">
      <c r="E36" s="1" t="s">
        <v>45</v>
      </c>
      <c r="H36" s="3">
        <v>250</v>
      </c>
      <c r="I36" s="1">
        <v>1</v>
      </c>
      <c r="J36" s="3">
        <f t="shared" si="4"/>
        <v>250</v>
      </c>
      <c r="K36" s="1" t="s">
        <v>26</v>
      </c>
      <c r="L36" s="1" t="s">
        <v>44</v>
      </c>
    </row>
    <row r="37" spans="3:15" x14ac:dyDescent="0.45">
      <c r="C37" s="12">
        <v>23</v>
      </c>
      <c r="D37" s="2" t="s">
        <v>105</v>
      </c>
      <c r="H37" s="3"/>
      <c r="J37" s="3"/>
    </row>
    <row r="38" spans="3:15" x14ac:dyDescent="0.45">
      <c r="E38" s="1" t="s">
        <v>48</v>
      </c>
      <c r="H38" s="3">
        <v>4500</v>
      </c>
      <c r="I38" s="1">
        <v>1</v>
      </c>
      <c r="J38" s="3">
        <f t="shared" ref="J38:J46" si="5">H38*I38</f>
        <v>4500</v>
      </c>
      <c r="K38" s="1" t="s">
        <v>16</v>
      </c>
      <c r="N38" s="20" t="s">
        <v>106</v>
      </c>
      <c r="O38" s="1" t="s">
        <v>67</v>
      </c>
    </row>
    <row r="39" spans="3:15" x14ac:dyDescent="0.45">
      <c r="E39" s="1" t="s">
        <v>49</v>
      </c>
      <c r="H39" s="3">
        <v>1500</v>
      </c>
      <c r="I39" s="1">
        <v>2</v>
      </c>
      <c r="J39" s="3">
        <f t="shared" ref="J39" si="6">H39*I39</f>
        <v>3000</v>
      </c>
      <c r="K39" s="1" t="s">
        <v>16</v>
      </c>
      <c r="N39" s="20" t="s">
        <v>106</v>
      </c>
      <c r="O39" s="1" t="s">
        <v>67</v>
      </c>
    </row>
    <row r="40" spans="3:15" x14ac:dyDescent="0.45">
      <c r="E40" s="1" t="s">
        <v>52</v>
      </c>
      <c r="H40" s="3">
        <v>4500</v>
      </c>
      <c r="I40" s="1">
        <v>1</v>
      </c>
      <c r="J40" s="3">
        <f t="shared" ref="J40" si="7">H40*I40</f>
        <v>4500</v>
      </c>
      <c r="K40" s="1" t="s">
        <v>16</v>
      </c>
      <c r="N40" s="20" t="s">
        <v>106</v>
      </c>
      <c r="O40" s="1" t="s">
        <v>67</v>
      </c>
    </row>
    <row r="41" spans="3:15" x14ac:dyDescent="0.45">
      <c r="E41" s="1" t="s">
        <v>50</v>
      </c>
      <c r="H41" s="3">
        <v>2000</v>
      </c>
      <c r="I41" s="1">
        <v>2</v>
      </c>
      <c r="J41" s="3">
        <f t="shared" si="5"/>
        <v>4000</v>
      </c>
      <c r="K41" s="1" t="s">
        <v>16</v>
      </c>
      <c r="N41" s="20" t="s">
        <v>106</v>
      </c>
      <c r="O41" s="1" t="s">
        <v>67</v>
      </c>
    </row>
    <row r="42" spans="3:15" x14ac:dyDescent="0.45">
      <c r="E42" s="1" t="s">
        <v>51</v>
      </c>
      <c r="H42" s="3">
        <v>3000</v>
      </c>
      <c r="I42" s="1">
        <v>1</v>
      </c>
      <c r="J42" s="3">
        <f t="shared" si="5"/>
        <v>3000</v>
      </c>
      <c r="K42" s="1" t="s">
        <v>16</v>
      </c>
      <c r="N42" s="20" t="s">
        <v>106</v>
      </c>
      <c r="O42" s="1" t="s">
        <v>67</v>
      </c>
    </row>
    <row r="43" spans="3:15" x14ac:dyDescent="0.45">
      <c r="E43" s="1" t="s">
        <v>53</v>
      </c>
      <c r="H43" s="3">
        <v>1600</v>
      </c>
      <c r="I43" s="1">
        <v>2</v>
      </c>
      <c r="J43" s="3">
        <f t="shared" si="5"/>
        <v>3200</v>
      </c>
      <c r="K43" s="1" t="s">
        <v>16</v>
      </c>
      <c r="N43" s="20" t="s">
        <v>106</v>
      </c>
      <c r="O43" s="1" t="s">
        <v>67</v>
      </c>
    </row>
    <row r="44" spans="3:15" x14ac:dyDescent="0.45">
      <c r="E44" s="1" t="s">
        <v>6</v>
      </c>
      <c r="H44" s="3">
        <v>600</v>
      </c>
      <c r="I44" s="1">
        <v>2</v>
      </c>
      <c r="J44" s="3">
        <f t="shared" si="5"/>
        <v>1200</v>
      </c>
      <c r="K44" s="1" t="s">
        <v>7</v>
      </c>
      <c r="L44" s="1" t="s">
        <v>18</v>
      </c>
    </row>
    <row r="45" spans="3:15" x14ac:dyDescent="0.45">
      <c r="E45" s="1" t="s">
        <v>22</v>
      </c>
      <c r="H45" s="3">
        <v>320</v>
      </c>
      <c r="I45" s="1">
        <v>2</v>
      </c>
      <c r="J45" s="3">
        <f t="shared" si="5"/>
        <v>640</v>
      </c>
      <c r="K45" s="1" t="s">
        <v>7</v>
      </c>
      <c r="L45" s="1" t="s">
        <v>21</v>
      </c>
    </row>
    <row r="46" spans="3:15" x14ac:dyDescent="0.45">
      <c r="E46" s="1" t="s">
        <v>110</v>
      </c>
      <c r="H46" s="3">
        <v>60</v>
      </c>
      <c r="I46" s="1">
        <v>2</v>
      </c>
      <c r="J46" s="3">
        <f t="shared" si="5"/>
        <v>120</v>
      </c>
      <c r="K46" s="1" t="s">
        <v>26</v>
      </c>
      <c r="L46" s="1" t="s">
        <v>27</v>
      </c>
    </row>
    <row r="47" spans="3:15" x14ac:dyDescent="0.45">
      <c r="E47" s="1" t="s">
        <v>37</v>
      </c>
      <c r="H47" s="3"/>
      <c r="J47" s="8">
        <v>500</v>
      </c>
    </row>
    <row r="48" spans="3:15" ht="6.6" customHeight="1" x14ac:dyDescent="0.45">
      <c r="H48" s="3"/>
      <c r="J48" s="3"/>
    </row>
    <row r="49" spans="2:15" x14ac:dyDescent="0.45">
      <c r="H49" s="21"/>
      <c r="I49" s="24" t="s">
        <v>109</v>
      </c>
      <c r="J49" s="15">
        <f>SUM(J25:J48)</f>
        <v>40550</v>
      </c>
    </row>
    <row r="50" spans="2:15" ht="4.95" customHeight="1" x14ac:dyDescent="0.45">
      <c r="H50" s="17"/>
      <c r="J50" s="18"/>
    </row>
    <row r="51" spans="2:15" x14ac:dyDescent="0.45">
      <c r="B51" s="22" t="s">
        <v>111</v>
      </c>
      <c r="C51" s="23"/>
      <c r="D51" s="23"/>
      <c r="E51" s="23"/>
      <c r="F51" s="23"/>
      <c r="G51" s="23"/>
      <c r="H51" s="17"/>
      <c r="J51" s="17"/>
      <c r="L51" s="7" t="s">
        <v>54</v>
      </c>
    </row>
    <row r="52" spans="2:15" x14ac:dyDescent="0.45">
      <c r="C52" s="19" t="s">
        <v>117</v>
      </c>
      <c r="D52" s="11"/>
      <c r="E52" s="11"/>
      <c r="F52" s="11"/>
      <c r="G52" s="11"/>
      <c r="H52" s="3"/>
      <c r="J52" s="3"/>
    </row>
    <row r="53" spans="2:15" x14ac:dyDescent="0.45">
      <c r="C53" s="12">
        <v>13</v>
      </c>
      <c r="D53" s="2" t="s">
        <v>91</v>
      </c>
      <c r="H53" s="3"/>
      <c r="J53" s="3"/>
    </row>
    <row r="54" spans="2:15" x14ac:dyDescent="0.45">
      <c r="E54" s="1" t="s">
        <v>1</v>
      </c>
      <c r="H54" s="3">
        <v>8000</v>
      </c>
      <c r="I54" s="1">
        <v>1</v>
      </c>
      <c r="J54" s="3">
        <f>H54*I54</f>
        <v>8000</v>
      </c>
      <c r="K54" s="1" t="s">
        <v>16</v>
      </c>
      <c r="N54" s="20" t="s">
        <v>112</v>
      </c>
      <c r="O54" s="1" t="s">
        <v>67</v>
      </c>
    </row>
    <row r="55" spans="2:15" x14ac:dyDescent="0.45">
      <c r="E55" s="1" t="s">
        <v>23</v>
      </c>
      <c r="H55" s="3">
        <v>59700</v>
      </c>
      <c r="I55" s="1">
        <v>1</v>
      </c>
      <c r="J55" s="3">
        <f>H55*I55</f>
        <v>59700</v>
      </c>
      <c r="K55" s="1" t="s">
        <v>24</v>
      </c>
      <c r="L55" s="1" t="s">
        <v>25</v>
      </c>
      <c r="N55" s="1" t="s">
        <v>69</v>
      </c>
      <c r="O55" s="1" t="s">
        <v>68</v>
      </c>
    </row>
    <row r="56" spans="2:15" x14ac:dyDescent="0.45">
      <c r="E56" s="1" t="s">
        <v>37</v>
      </c>
      <c r="H56" s="3"/>
      <c r="J56" s="8">
        <v>500</v>
      </c>
      <c r="L56" s="1" t="s">
        <v>59</v>
      </c>
    </row>
    <row r="57" spans="2:15" x14ac:dyDescent="0.45">
      <c r="C57" s="12">
        <v>20</v>
      </c>
      <c r="D57" s="2" t="s">
        <v>98</v>
      </c>
      <c r="H57" s="3"/>
      <c r="J57" s="3"/>
      <c r="K57" s="1" t="s">
        <v>99</v>
      </c>
    </row>
    <row r="58" spans="2:15" x14ac:dyDescent="0.45">
      <c r="E58" s="1" t="s">
        <v>31</v>
      </c>
      <c r="H58" s="3">
        <v>300</v>
      </c>
      <c r="I58" s="1">
        <v>2</v>
      </c>
      <c r="J58" s="3">
        <f>H58*I58</f>
        <v>600</v>
      </c>
      <c r="K58" s="1" t="s">
        <v>7</v>
      </c>
      <c r="L58" s="1" t="s">
        <v>32</v>
      </c>
    </row>
    <row r="59" spans="2:15" x14ac:dyDescent="0.45">
      <c r="E59" s="1" t="s">
        <v>33</v>
      </c>
      <c r="H59" s="3">
        <v>260</v>
      </c>
      <c r="I59" s="1">
        <v>2</v>
      </c>
      <c r="J59" s="3">
        <f>H59*I59</f>
        <v>520</v>
      </c>
      <c r="K59" s="1" t="s">
        <v>7</v>
      </c>
      <c r="L59" s="1" t="s">
        <v>34</v>
      </c>
    </row>
    <row r="60" spans="2:15" x14ac:dyDescent="0.45">
      <c r="E60" s="1" t="s">
        <v>28</v>
      </c>
      <c r="H60" s="3">
        <v>70</v>
      </c>
      <c r="I60" s="1">
        <v>4</v>
      </c>
      <c r="J60" s="3">
        <f t="shared" ref="J60" si="8">H60*I60</f>
        <v>280</v>
      </c>
      <c r="K60" s="1" t="s">
        <v>7</v>
      </c>
      <c r="L60" s="1" t="s">
        <v>35</v>
      </c>
    </row>
    <row r="61" spans="2:15" x14ac:dyDescent="0.45">
      <c r="E61" s="1" t="s">
        <v>36</v>
      </c>
      <c r="H61" s="3"/>
      <c r="J61" s="8">
        <v>500</v>
      </c>
    </row>
    <row r="62" spans="2:15" x14ac:dyDescent="0.45">
      <c r="C62" s="12">
        <v>21</v>
      </c>
      <c r="D62" s="2" t="s">
        <v>100</v>
      </c>
      <c r="H62" s="3"/>
      <c r="J62" s="3"/>
    </row>
    <row r="63" spans="2:15" x14ac:dyDescent="0.45">
      <c r="E63" s="1" t="s">
        <v>101</v>
      </c>
      <c r="H63" s="3">
        <v>6000</v>
      </c>
      <c r="I63" s="1">
        <v>1</v>
      </c>
      <c r="J63" s="3">
        <f t="shared" ref="J63:J68" si="9">H63*I63</f>
        <v>6000</v>
      </c>
      <c r="K63" s="1" t="s">
        <v>16</v>
      </c>
      <c r="L63" s="1" t="s">
        <v>103</v>
      </c>
      <c r="N63" s="20" t="s">
        <v>104</v>
      </c>
      <c r="O63" s="1" t="s">
        <v>67</v>
      </c>
    </row>
    <row r="64" spans="2:15" x14ac:dyDescent="0.45">
      <c r="E64" s="1" t="s">
        <v>38</v>
      </c>
      <c r="H64" s="3">
        <v>2400</v>
      </c>
      <c r="I64" s="1">
        <v>2</v>
      </c>
      <c r="J64" s="3">
        <f t="shared" si="9"/>
        <v>4800</v>
      </c>
      <c r="K64" s="1" t="s">
        <v>7</v>
      </c>
      <c r="L64" s="1" t="s">
        <v>39</v>
      </c>
    </row>
    <row r="65" spans="3:15" x14ac:dyDescent="0.45">
      <c r="E65" s="1" t="s">
        <v>40</v>
      </c>
      <c r="H65" s="3">
        <f>900/10</f>
        <v>90</v>
      </c>
      <c r="I65" s="1">
        <v>8</v>
      </c>
      <c r="J65" s="3">
        <f t="shared" si="9"/>
        <v>720</v>
      </c>
      <c r="K65" s="1" t="s">
        <v>26</v>
      </c>
      <c r="L65" s="1" t="s">
        <v>41</v>
      </c>
    </row>
    <row r="66" spans="3:15" x14ac:dyDescent="0.45">
      <c r="E66" s="1" t="s">
        <v>115</v>
      </c>
      <c r="H66" s="3">
        <v>60</v>
      </c>
      <c r="I66" s="1">
        <v>8</v>
      </c>
      <c r="J66" s="3">
        <f t="shared" si="9"/>
        <v>480</v>
      </c>
      <c r="K66" s="1" t="s">
        <v>26</v>
      </c>
      <c r="L66" s="1" t="s">
        <v>116</v>
      </c>
    </row>
    <row r="67" spans="3:15" x14ac:dyDescent="0.45">
      <c r="E67" s="1" t="s">
        <v>42</v>
      </c>
      <c r="H67" s="3">
        <v>580</v>
      </c>
      <c r="I67" s="1">
        <v>3</v>
      </c>
      <c r="J67" s="3">
        <f t="shared" si="9"/>
        <v>1740</v>
      </c>
      <c r="K67" s="1" t="s">
        <v>7</v>
      </c>
      <c r="L67" s="1" t="s">
        <v>43</v>
      </c>
    </row>
    <row r="68" spans="3:15" x14ac:dyDescent="0.45">
      <c r="E68" s="1" t="s">
        <v>45</v>
      </c>
      <c r="H68" s="3">
        <v>250</v>
      </c>
      <c r="I68" s="1">
        <v>1</v>
      </c>
      <c r="J68" s="3">
        <f t="shared" si="9"/>
        <v>250</v>
      </c>
      <c r="K68" s="1" t="s">
        <v>26</v>
      </c>
      <c r="L68" s="1" t="s">
        <v>44</v>
      </c>
    </row>
    <row r="69" spans="3:15" x14ac:dyDescent="0.45">
      <c r="C69" s="12">
        <v>23</v>
      </c>
      <c r="D69" s="2" t="s">
        <v>113</v>
      </c>
      <c r="H69" s="3"/>
      <c r="J69" s="3"/>
    </row>
    <row r="70" spans="3:15" x14ac:dyDescent="0.45">
      <c r="E70" s="1" t="s">
        <v>5</v>
      </c>
      <c r="H70" s="3">
        <v>5000</v>
      </c>
      <c r="I70" s="1">
        <v>1</v>
      </c>
      <c r="J70" s="3">
        <f t="shared" ref="J70:J73" si="10">H70*I70</f>
        <v>5000</v>
      </c>
      <c r="K70" s="1" t="s">
        <v>16</v>
      </c>
      <c r="N70" s="20" t="s">
        <v>112</v>
      </c>
      <c r="O70" s="1" t="s">
        <v>67</v>
      </c>
    </row>
    <row r="71" spans="3:15" x14ac:dyDescent="0.45">
      <c r="E71" s="1" t="s">
        <v>50</v>
      </c>
      <c r="H71" s="3">
        <v>2500</v>
      </c>
      <c r="I71" s="1">
        <v>2</v>
      </c>
      <c r="J71" s="3">
        <f t="shared" si="10"/>
        <v>5000</v>
      </c>
      <c r="K71" s="1" t="s">
        <v>16</v>
      </c>
      <c r="N71" s="20" t="s">
        <v>112</v>
      </c>
      <c r="O71" s="1" t="s">
        <v>67</v>
      </c>
    </row>
    <row r="72" spans="3:15" x14ac:dyDescent="0.45">
      <c r="E72" s="1" t="s">
        <v>51</v>
      </c>
      <c r="H72" s="3">
        <v>3500</v>
      </c>
      <c r="I72" s="1">
        <v>1</v>
      </c>
      <c r="J72" s="3">
        <f t="shared" si="10"/>
        <v>3500</v>
      </c>
      <c r="K72" s="1" t="s">
        <v>16</v>
      </c>
      <c r="N72" s="20" t="s">
        <v>112</v>
      </c>
      <c r="O72" s="1" t="s">
        <v>67</v>
      </c>
    </row>
    <row r="73" spans="3:15" x14ac:dyDescent="0.45">
      <c r="E73" s="1" t="s">
        <v>6</v>
      </c>
      <c r="H73" s="3">
        <v>600</v>
      </c>
      <c r="I73" s="1">
        <v>2</v>
      </c>
      <c r="J73" s="3">
        <f t="shared" si="10"/>
        <v>1200</v>
      </c>
      <c r="K73" s="1" t="s">
        <v>7</v>
      </c>
      <c r="L73" s="1" t="s">
        <v>18</v>
      </c>
    </row>
    <row r="74" spans="3:15" x14ac:dyDescent="0.45">
      <c r="E74" s="1" t="s">
        <v>37</v>
      </c>
      <c r="H74" s="3"/>
      <c r="J74" s="8">
        <v>500</v>
      </c>
    </row>
    <row r="75" spans="3:15" x14ac:dyDescent="0.45">
      <c r="C75" s="12">
        <v>24</v>
      </c>
      <c r="D75" s="2" t="s">
        <v>114</v>
      </c>
      <c r="H75" s="3"/>
      <c r="J75" s="3"/>
    </row>
    <row r="76" spans="3:15" x14ac:dyDescent="0.45">
      <c r="E76" s="1" t="s">
        <v>8</v>
      </c>
      <c r="H76" s="3">
        <v>4000</v>
      </c>
      <c r="I76" s="1">
        <v>1</v>
      </c>
      <c r="J76" s="3">
        <f t="shared" ref="J76:J79" si="11">H76*I76</f>
        <v>4000</v>
      </c>
      <c r="K76" s="1" t="s">
        <v>16</v>
      </c>
      <c r="N76" s="20" t="s">
        <v>112</v>
      </c>
      <c r="O76" s="1" t="s">
        <v>67</v>
      </c>
    </row>
    <row r="77" spans="3:15" x14ac:dyDescent="0.45">
      <c r="E77" s="1" t="s">
        <v>9</v>
      </c>
      <c r="H77" s="3">
        <v>3000</v>
      </c>
      <c r="I77" s="1">
        <v>2</v>
      </c>
      <c r="J77" s="3">
        <f t="shared" si="11"/>
        <v>6000</v>
      </c>
      <c r="K77" s="1" t="s">
        <v>16</v>
      </c>
      <c r="N77" s="20" t="s">
        <v>112</v>
      </c>
      <c r="O77" s="1" t="s">
        <v>67</v>
      </c>
    </row>
    <row r="78" spans="3:15" x14ac:dyDescent="0.45">
      <c r="E78" s="1" t="s">
        <v>10</v>
      </c>
      <c r="H78" s="3">
        <v>2500</v>
      </c>
      <c r="I78" s="1">
        <v>2</v>
      </c>
      <c r="J78" s="3">
        <f t="shared" si="11"/>
        <v>5000</v>
      </c>
      <c r="K78" s="1" t="s">
        <v>16</v>
      </c>
      <c r="N78" s="20" t="s">
        <v>112</v>
      </c>
      <c r="O78" s="1" t="s">
        <v>67</v>
      </c>
    </row>
    <row r="79" spans="3:15" x14ac:dyDescent="0.45">
      <c r="E79" s="1" t="s">
        <v>22</v>
      </c>
      <c r="H79" s="3">
        <v>320</v>
      </c>
      <c r="I79" s="1">
        <v>2</v>
      </c>
      <c r="J79" s="3">
        <f t="shared" si="11"/>
        <v>640</v>
      </c>
      <c r="K79" s="1" t="s">
        <v>7</v>
      </c>
      <c r="L79" s="1" t="s">
        <v>21</v>
      </c>
    </row>
    <row r="80" spans="3:15" x14ac:dyDescent="0.45">
      <c r="E80" s="1" t="s">
        <v>37</v>
      </c>
      <c r="H80" s="3"/>
      <c r="J80" s="8">
        <v>500</v>
      </c>
    </row>
    <row r="81" spans="2:15" ht="6.6" customHeight="1" x14ac:dyDescent="0.45">
      <c r="H81" s="3"/>
      <c r="J81" s="3"/>
    </row>
    <row r="82" spans="2:15" x14ac:dyDescent="0.45">
      <c r="H82" s="21"/>
      <c r="I82" s="24" t="s">
        <v>109</v>
      </c>
      <c r="J82" s="15">
        <f>SUM(J53:J81)</f>
        <v>115430</v>
      </c>
    </row>
    <row r="83" spans="2:15" ht="4.95" customHeight="1" x14ac:dyDescent="0.45">
      <c r="H83" s="17"/>
      <c r="J83" s="18"/>
    </row>
    <row r="84" spans="2:15" x14ac:dyDescent="0.45">
      <c r="H84" s="3"/>
      <c r="J84" s="3"/>
    </row>
    <row r="85" spans="2:15" x14ac:dyDescent="0.45">
      <c r="B85" s="22" t="s">
        <v>118</v>
      </c>
      <c r="C85" s="23"/>
      <c r="D85" s="23"/>
      <c r="E85" s="23"/>
      <c r="F85" s="23"/>
      <c r="G85" s="23"/>
      <c r="H85" s="17"/>
      <c r="J85" s="17"/>
      <c r="L85" s="7" t="s">
        <v>54</v>
      </c>
    </row>
    <row r="86" spans="2:15" x14ac:dyDescent="0.45">
      <c r="C86" s="19" t="s">
        <v>119</v>
      </c>
      <c r="D86" s="11"/>
      <c r="E86" s="11"/>
      <c r="F86" s="11"/>
      <c r="G86" s="11"/>
      <c r="H86" s="3"/>
      <c r="J86" s="3"/>
    </row>
    <row r="87" spans="2:15" x14ac:dyDescent="0.45">
      <c r="C87" s="12">
        <v>11</v>
      </c>
      <c r="D87" s="2" t="s">
        <v>88</v>
      </c>
      <c r="H87" s="3"/>
      <c r="J87" s="3"/>
    </row>
    <row r="88" spans="2:15" x14ac:dyDescent="0.45">
      <c r="E88" s="1" t="s">
        <v>120</v>
      </c>
      <c r="H88" s="3">
        <v>4500</v>
      </c>
      <c r="I88" s="1">
        <v>1</v>
      </c>
      <c r="J88" s="3">
        <f t="shared" ref="J88:J90" si="12">H88*I88</f>
        <v>4500</v>
      </c>
      <c r="K88" s="1" t="s">
        <v>16</v>
      </c>
      <c r="L88" s="1" t="s">
        <v>30</v>
      </c>
      <c r="N88" s="20" t="s">
        <v>112</v>
      </c>
      <c r="O88" s="1" t="s">
        <v>67</v>
      </c>
    </row>
    <row r="89" spans="2:15" x14ac:dyDescent="0.45">
      <c r="E89" s="1" t="s">
        <v>121</v>
      </c>
      <c r="H89" s="3">
        <v>260</v>
      </c>
      <c r="I89" s="1">
        <v>1</v>
      </c>
      <c r="J89" s="3">
        <f>H89*I89</f>
        <v>260</v>
      </c>
      <c r="K89" s="1" t="s">
        <v>7</v>
      </c>
      <c r="L89" s="1" t="s">
        <v>122</v>
      </c>
    </row>
    <row r="90" spans="2:15" x14ac:dyDescent="0.45">
      <c r="E90" s="1" t="s">
        <v>28</v>
      </c>
      <c r="H90" s="3">
        <v>100</v>
      </c>
      <c r="I90" s="1">
        <v>4</v>
      </c>
      <c r="J90" s="3">
        <f t="shared" si="12"/>
        <v>400</v>
      </c>
      <c r="K90" s="1" t="s">
        <v>7</v>
      </c>
      <c r="L90" s="1" t="s">
        <v>29</v>
      </c>
    </row>
    <row r="91" spans="2:15" x14ac:dyDescent="0.45">
      <c r="E91" s="1" t="s">
        <v>36</v>
      </c>
      <c r="H91" s="3"/>
      <c r="J91" s="8">
        <v>500</v>
      </c>
    </row>
    <row r="92" spans="2:15" x14ac:dyDescent="0.45">
      <c r="C92" s="12">
        <v>12</v>
      </c>
      <c r="D92" s="2" t="s">
        <v>123</v>
      </c>
      <c r="H92" s="3"/>
      <c r="J92" s="3"/>
    </row>
    <row r="93" spans="2:15" x14ac:dyDescent="0.45">
      <c r="E93" s="1" t="s">
        <v>11</v>
      </c>
      <c r="H93" s="3">
        <v>4500</v>
      </c>
      <c r="I93" s="1">
        <v>4</v>
      </c>
      <c r="J93" s="3">
        <f t="shared" ref="J93:J98" si="13">H93*I93</f>
        <v>18000</v>
      </c>
      <c r="K93" s="1" t="s">
        <v>16</v>
      </c>
      <c r="N93" s="20" t="s">
        <v>112</v>
      </c>
      <c r="O93" s="1" t="s">
        <v>67</v>
      </c>
    </row>
    <row r="94" spans="2:15" x14ac:dyDescent="0.45">
      <c r="E94" s="1" t="s">
        <v>12</v>
      </c>
      <c r="H94" s="3">
        <v>3000</v>
      </c>
      <c r="I94" s="1">
        <v>2</v>
      </c>
      <c r="J94" s="3">
        <f t="shared" si="13"/>
        <v>6000</v>
      </c>
      <c r="K94" s="1" t="s">
        <v>16</v>
      </c>
      <c r="N94" s="20" t="s">
        <v>112</v>
      </c>
      <c r="O94" s="1" t="s">
        <v>67</v>
      </c>
    </row>
    <row r="95" spans="2:15" x14ac:dyDescent="0.45">
      <c r="E95" s="1" t="s">
        <v>13</v>
      </c>
      <c r="H95" s="3">
        <v>3000</v>
      </c>
      <c r="I95" s="1">
        <v>4</v>
      </c>
      <c r="J95" s="3">
        <f t="shared" si="13"/>
        <v>12000</v>
      </c>
      <c r="K95" s="1" t="s">
        <v>16</v>
      </c>
      <c r="N95" s="20" t="s">
        <v>112</v>
      </c>
      <c r="O95" s="1" t="s">
        <v>67</v>
      </c>
    </row>
    <row r="96" spans="2:15" x14ac:dyDescent="0.45">
      <c r="E96" s="1" t="s">
        <v>125</v>
      </c>
      <c r="H96" s="3">
        <v>260</v>
      </c>
      <c r="I96" s="1">
        <v>2</v>
      </c>
      <c r="J96" s="3">
        <f>H96*I96</f>
        <v>520</v>
      </c>
      <c r="K96" s="1" t="s">
        <v>7</v>
      </c>
      <c r="L96" s="1" t="s">
        <v>122</v>
      </c>
    </row>
    <row r="97" spans="2:15" x14ac:dyDescent="0.45">
      <c r="E97" s="1" t="s">
        <v>19</v>
      </c>
      <c r="H97" s="3">
        <v>400</v>
      </c>
      <c r="I97" s="1">
        <v>2</v>
      </c>
      <c r="J97" s="3">
        <f t="shared" si="13"/>
        <v>800</v>
      </c>
      <c r="K97" s="1" t="s">
        <v>7</v>
      </c>
      <c r="L97" s="1" t="s">
        <v>20</v>
      </c>
    </row>
    <row r="98" spans="2:15" x14ac:dyDescent="0.45">
      <c r="E98" s="1" t="s">
        <v>110</v>
      </c>
      <c r="H98" s="3">
        <v>60</v>
      </c>
      <c r="I98" s="1">
        <v>4</v>
      </c>
      <c r="J98" s="3">
        <f t="shared" si="13"/>
        <v>240</v>
      </c>
      <c r="K98" s="1" t="s">
        <v>26</v>
      </c>
      <c r="L98" s="1" t="s">
        <v>27</v>
      </c>
    </row>
    <row r="99" spans="2:15" x14ac:dyDescent="0.45">
      <c r="E99" s="1" t="s">
        <v>36</v>
      </c>
      <c r="H99" s="3"/>
      <c r="J99" s="8">
        <v>1000</v>
      </c>
      <c r="L99" s="1" t="s">
        <v>124</v>
      </c>
    </row>
    <row r="100" spans="2:15" x14ac:dyDescent="0.45">
      <c r="E100" s="1" t="s">
        <v>126</v>
      </c>
      <c r="H100" s="3"/>
      <c r="J100" s="8">
        <v>1000</v>
      </c>
      <c r="K100" s="1" t="s">
        <v>128</v>
      </c>
      <c r="L100" s="1" t="s">
        <v>127</v>
      </c>
    </row>
    <row r="101" spans="2:15" ht="6.6" customHeight="1" x14ac:dyDescent="0.45">
      <c r="H101" s="3"/>
      <c r="J101" s="3"/>
    </row>
    <row r="102" spans="2:15" x14ac:dyDescent="0.45">
      <c r="H102" s="21"/>
      <c r="I102" s="24" t="s">
        <v>109</v>
      </c>
      <c r="J102" s="15">
        <f>SUM(J87:J101)</f>
        <v>45220</v>
      </c>
    </row>
    <row r="103" spans="2:15" ht="4.95" customHeight="1" x14ac:dyDescent="0.45">
      <c r="H103" s="17"/>
      <c r="J103" s="18"/>
    </row>
    <row r="104" spans="2:15" x14ac:dyDescent="0.45">
      <c r="B104" s="22" t="s">
        <v>129</v>
      </c>
      <c r="C104" s="23"/>
      <c r="D104" s="23"/>
      <c r="E104" s="23"/>
      <c r="F104" s="23"/>
      <c r="G104" s="23"/>
      <c r="H104" s="17"/>
      <c r="J104" s="17"/>
      <c r="L104" s="7" t="s">
        <v>89</v>
      </c>
    </row>
    <row r="105" spans="2:15" x14ac:dyDescent="0.45">
      <c r="C105" s="19" t="s">
        <v>130</v>
      </c>
      <c r="D105" s="11"/>
      <c r="E105" s="11"/>
      <c r="F105" s="11"/>
      <c r="G105" s="11"/>
      <c r="H105" s="3"/>
      <c r="J105" s="3"/>
    </row>
    <row r="106" spans="2:15" x14ac:dyDescent="0.45">
      <c r="C106" s="12">
        <v>12</v>
      </c>
      <c r="D106" s="2" t="s">
        <v>91</v>
      </c>
      <c r="H106" s="3"/>
      <c r="J106" s="3"/>
    </row>
    <row r="107" spans="2:15" x14ac:dyDescent="0.45">
      <c r="E107" s="1" t="s">
        <v>55</v>
      </c>
      <c r="H107" s="3">
        <v>9000</v>
      </c>
      <c r="I107" s="1">
        <v>1</v>
      </c>
      <c r="J107" s="3">
        <f>H107*I107</f>
        <v>9000</v>
      </c>
      <c r="K107" s="1" t="s">
        <v>16</v>
      </c>
      <c r="N107" s="20" t="s">
        <v>96</v>
      </c>
      <c r="O107" s="1" t="s">
        <v>67</v>
      </c>
    </row>
    <row r="108" spans="2:15" x14ac:dyDescent="0.45">
      <c r="E108" s="1" t="s">
        <v>56</v>
      </c>
      <c r="H108" s="3">
        <v>61900</v>
      </c>
      <c r="I108" s="1">
        <v>1</v>
      </c>
      <c r="J108" s="3">
        <f>H108*I108</f>
        <v>61900</v>
      </c>
      <c r="K108" s="1" t="s">
        <v>94</v>
      </c>
      <c r="L108" s="1" t="s">
        <v>57</v>
      </c>
      <c r="N108" s="1" t="s">
        <v>69</v>
      </c>
      <c r="O108" s="1" t="s">
        <v>68</v>
      </c>
    </row>
    <row r="109" spans="2:15" x14ac:dyDescent="0.45">
      <c r="E109" s="1" t="s">
        <v>42</v>
      </c>
      <c r="H109" s="3">
        <v>580</v>
      </c>
      <c r="I109" s="1">
        <v>4</v>
      </c>
      <c r="J109" s="3">
        <f t="shared" ref="J109" si="14">H109*I109</f>
        <v>2320</v>
      </c>
      <c r="K109" s="1" t="s">
        <v>7</v>
      </c>
      <c r="L109" s="1" t="s">
        <v>43</v>
      </c>
    </row>
    <row r="110" spans="2:15" x14ac:dyDescent="0.45">
      <c r="E110" s="1" t="s">
        <v>37</v>
      </c>
      <c r="H110" s="3"/>
      <c r="J110" s="8">
        <v>500</v>
      </c>
      <c r="L110" s="1" t="s">
        <v>59</v>
      </c>
    </row>
    <row r="111" spans="2:15" x14ac:dyDescent="0.45">
      <c r="C111" s="12">
        <v>12</v>
      </c>
      <c r="D111" s="2" t="s">
        <v>93</v>
      </c>
      <c r="H111" s="3"/>
      <c r="J111" s="3"/>
    </row>
    <row r="112" spans="2:15" x14ac:dyDescent="0.45">
      <c r="E112" s="1" t="s">
        <v>58</v>
      </c>
      <c r="H112" s="3">
        <v>6000</v>
      </c>
      <c r="I112" s="1">
        <v>1</v>
      </c>
      <c r="J112" s="3">
        <f>H112*I112</f>
        <v>6000</v>
      </c>
      <c r="K112" s="1" t="s">
        <v>16</v>
      </c>
      <c r="N112" s="20" t="s">
        <v>96</v>
      </c>
      <c r="O112" s="1" t="s">
        <v>67</v>
      </c>
    </row>
    <row r="113" spans="3:15" x14ac:dyDescent="0.45">
      <c r="E113" s="1" t="s">
        <v>6</v>
      </c>
      <c r="H113" s="3">
        <v>600</v>
      </c>
      <c r="I113" s="1">
        <v>2</v>
      </c>
      <c r="J113" s="3">
        <f>H113*I113</f>
        <v>1200</v>
      </c>
      <c r="K113" s="1" t="s">
        <v>7</v>
      </c>
      <c r="L113" s="1" t="s">
        <v>18</v>
      </c>
    </row>
    <row r="114" spans="3:15" x14ac:dyDescent="0.45">
      <c r="E114" s="1" t="s">
        <v>37</v>
      </c>
      <c r="H114" s="3"/>
      <c r="J114" s="8">
        <v>500</v>
      </c>
    </row>
    <row r="115" spans="3:15" ht="6.6" customHeight="1" x14ac:dyDescent="0.45">
      <c r="H115" s="3"/>
      <c r="J115" s="3"/>
    </row>
    <row r="116" spans="3:15" x14ac:dyDescent="0.45">
      <c r="H116" s="21"/>
      <c r="I116" s="24" t="s">
        <v>109</v>
      </c>
      <c r="J116" s="15">
        <f>SUM(J106:J115)</f>
        <v>81420</v>
      </c>
    </row>
    <row r="117" spans="3:15" ht="4.95" customHeight="1" x14ac:dyDescent="0.45">
      <c r="H117" s="17"/>
      <c r="J117" s="18"/>
    </row>
    <row r="118" spans="3:15" x14ac:dyDescent="0.45">
      <c r="C118" s="19" t="s">
        <v>131</v>
      </c>
      <c r="D118" s="11"/>
      <c r="E118" s="11"/>
      <c r="F118" s="11"/>
      <c r="G118" s="11"/>
      <c r="H118" s="3"/>
      <c r="J118" s="3"/>
    </row>
    <row r="119" spans="3:15" x14ac:dyDescent="0.45">
      <c r="C119" s="12">
        <v>21</v>
      </c>
      <c r="D119" s="2" t="s">
        <v>132</v>
      </c>
      <c r="H119" s="3"/>
      <c r="J119" s="3"/>
    </row>
    <row r="120" spans="3:15" x14ac:dyDescent="0.45">
      <c r="E120" s="1" t="s">
        <v>60</v>
      </c>
      <c r="H120" s="3">
        <v>5000</v>
      </c>
      <c r="I120" s="1">
        <v>1</v>
      </c>
      <c r="J120" s="3">
        <f t="shared" ref="J120:J131" si="15">H120*I120</f>
        <v>5000</v>
      </c>
      <c r="K120" s="1" t="s">
        <v>16</v>
      </c>
      <c r="N120" s="20" t="s">
        <v>96</v>
      </c>
      <c r="O120" s="1" t="s">
        <v>67</v>
      </c>
    </row>
    <row r="121" spans="3:15" x14ac:dyDescent="0.45">
      <c r="F121" s="1" t="s">
        <v>42</v>
      </c>
      <c r="H121" s="3">
        <v>580</v>
      </c>
      <c r="I121" s="1">
        <v>5</v>
      </c>
      <c r="J121" s="3">
        <f t="shared" si="15"/>
        <v>2900</v>
      </c>
      <c r="K121" s="1" t="s">
        <v>7</v>
      </c>
      <c r="L121" s="1" t="s">
        <v>86</v>
      </c>
    </row>
    <row r="122" spans="3:15" x14ac:dyDescent="0.45">
      <c r="F122" s="1" t="s">
        <v>6</v>
      </c>
      <c r="H122" s="3">
        <v>580</v>
      </c>
      <c r="I122" s="1">
        <v>10</v>
      </c>
      <c r="J122" s="3">
        <f t="shared" si="15"/>
        <v>5800</v>
      </c>
      <c r="K122" s="1" t="s">
        <v>7</v>
      </c>
      <c r="L122" s="1" t="s">
        <v>85</v>
      </c>
    </row>
    <row r="123" spans="3:15" x14ac:dyDescent="0.45">
      <c r="E123" s="1" t="s">
        <v>62</v>
      </c>
      <c r="H123" s="3">
        <v>5000</v>
      </c>
      <c r="I123" s="1">
        <v>1</v>
      </c>
      <c r="J123" s="3">
        <f t="shared" si="15"/>
        <v>5000</v>
      </c>
      <c r="K123" s="1" t="s">
        <v>16</v>
      </c>
      <c r="N123" s="20" t="s">
        <v>104</v>
      </c>
      <c r="O123" s="1" t="s">
        <v>67</v>
      </c>
    </row>
    <row r="124" spans="3:15" x14ac:dyDescent="0.45">
      <c r="F124" s="1" t="s">
        <v>42</v>
      </c>
      <c r="H124" s="3">
        <v>580</v>
      </c>
      <c r="I124" s="1">
        <v>3</v>
      </c>
      <c r="J124" s="3">
        <f t="shared" si="15"/>
        <v>1740</v>
      </c>
      <c r="K124" s="1" t="s">
        <v>7</v>
      </c>
      <c r="L124" s="1" t="s">
        <v>87</v>
      </c>
    </row>
    <row r="125" spans="3:15" x14ac:dyDescent="0.45">
      <c r="F125" s="1" t="s">
        <v>6</v>
      </c>
      <c r="H125" s="3">
        <v>580</v>
      </c>
      <c r="I125" s="1">
        <v>6</v>
      </c>
      <c r="J125" s="3">
        <f t="shared" si="15"/>
        <v>3480</v>
      </c>
      <c r="K125" s="1" t="s">
        <v>7</v>
      </c>
      <c r="L125" s="1" t="s">
        <v>85</v>
      </c>
    </row>
    <row r="126" spans="3:15" x14ac:dyDescent="0.45">
      <c r="C126" s="12">
        <v>23</v>
      </c>
      <c r="D126" s="2" t="s">
        <v>164</v>
      </c>
      <c r="H126" s="3"/>
      <c r="J126" s="3"/>
      <c r="N126" s="20"/>
    </row>
    <row r="127" spans="3:15" x14ac:dyDescent="0.45">
      <c r="E127" s="1" t="s">
        <v>63</v>
      </c>
      <c r="H127" s="3">
        <v>4500</v>
      </c>
      <c r="I127" s="1">
        <v>2</v>
      </c>
      <c r="J127" s="3">
        <f t="shared" si="15"/>
        <v>9000</v>
      </c>
      <c r="K127" s="1" t="s">
        <v>16</v>
      </c>
      <c r="N127" s="20" t="s">
        <v>104</v>
      </c>
      <c r="O127" s="1" t="s">
        <v>67</v>
      </c>
    </row>
    <row r="128" spans="3:15" x14ac:dyDescent="0.45">
      <c r="E128" s="1" t="s">
        <v>64</v>
      </c>
      <c r="H128" s="3">
        <v>3000</v>
      </c>
      <c r="I128" s="1">
        <v>2</v>
      </c>
      <c r="J128" s="3">
        <f t="shared" si="15"/>
        <v>6000</v>
      </c>
      <c r="K128" s="1" t="s">
        <v>16</v>
      </c>
      <c r="N128" s="20" t="s">
        <v>133</v>
      </c>
      <c r="O128" s="1" t="s">
        <v>67</v>
      </c>
    </row>
    <row r="129" spans="3:15" x14ac:dyDescent="0.45">
      <c r="F129" s="1" t="s">
        <v>42</v>
      </c>
      <c r="H129" s="3">
        <v>580</v>
      </c>
      <c r="I129" s="1">
        <v>4</v>
      </c>
      <c r="J129" s="3">
        <f t="shared" si="15"/>
        <v>2320</v>
      </c>
      <c r="K129" s="1" t="s">
        <v>7</v>
      </c>
      <c r="L129" s="1" t="s">
        <v>43</v>
      </c>
    </row>
    <row r="130" spans="3:15" x14ac:dyDescent="0.45">
      <c r="E130" s="1" t="s">
        <v>65</v>
      </c>
      <c r="H130" s="3">
        <v>1100</v>
      </c>
      <c r="I130" s="1">
        <v>2</v>
      </c>
      <c r="J130" s="3">
        <f t="shared" si="15"/>
        <v>2200</v>
      </c>
      <c r="K130" s="1" t="s">
        <v>16</v>
      </c>
      <c r="N130" s="20" t="s">
        <v>96</v>
      </c>
      <c r="O130" s="1" t="s">
        <v>67</v>
      </c>
    </row>
    <row r="131" spans="3:15" x14ac:dyDescent="0.45">
      <c r="E131" s="1" t="s">
        <v>66</v>
      </c>
      <c r="H131" s="3">
        <v>500</v>
      </c>
      <c r="I131" s="1">
        <v>4</v>
      </c>
      <c r="J131" s="3">
        <f t="shared" si="15"/>
        <v>2000</v>
      </c>
      <c r="K131" s="1" t="s">
        <v>16</v>
      </c>
      <c r="N131" s="20" t="s">
        <v>96</v>
      </c>
      <c r="O131" s="1" t="s">
        <v>67</v>
      </c>
    </row>
    <row r="132" spans="3:15" x14ac:dyDescent="0.45">
      <c r="E132" s="1" t="s">
        <v>37</v>
      </c>
      <c r="H132" s="3"/>
      <c r="J132" s="8">
        <v>500</v>
      </c>
    </row>
    <row r="133" spans="3:15" x14ac:dyDescent="0.45">
      <c r="C133" s="12">
        <v>23</v>
      </c>
      <c r="D133" s="2" t="s">
        <v>144</v>
      </c>
      <c r="H133" s="3"/>
      <c r="J133" s="3"/>
    </row>
    <row r="134" spans="3:15" x14ac:dyDescent="0.45">
      <c r="E134" s="1" t="s">
        <v>145</v>
      </c>
      <c r="H134" s="3">
        <v>5000</v>
      </c>
      <c r="I134" s="1">
        <v>1</v>
      </c>
      <c r="J134" s="3">
        <f t="shared" ref="J134" si="16">H134*I134</f>
        <v>5000</v>
      </c>
      <c r="K134" s="1" t="s">
        <v>16</v>
      </c>
      <c r="L134" s="1" t="s">
        <v>80</v>
      </c>
      <c r="N134" s="20" t="s">
        <v>133</v>
      </c>
      <c r="O134" s="1" t="s">
        <v>67</v>
      </c>
    </row>
    <row r="135" spans="3:15" x14ac:dyDescent="0.45">
      <c r="E135" s="1" t="s">
        <v>6</v>
      </c>
      <c r="H135" s="3">
        <v>600</v>
      </c>
      <c r="I135" s="1">
        <v>8</v>
      </c>
      <c r="J135" s="3">
        <f t="shared" ref="J135" si="17">H135*I135</f>
        <v>4800</v>
      </c>
      <c r="K135" s="1" t="s">
        <v>7</v>
      </c>
      <c r="L135" s="1" t="s">
        <v>18</v>
      </c>
    </row>
    <row r="136" spans="3:15" ht="6.6" customHeight="1" x14ac:dyDescent="0.45">
      <c r="H136" s="3"/>
      <c r="J136" s="3"/>
    </row>
    <row r="137" spans="3:15" x14ac:dyDescent="0.45">
      <c r="H137" s="21"/>
      <c r="I137" s="24" t="s">
        <v>109</v>
      </c>
      <c r="J137" s="15">
        <f>SUM(J119:J136)</f>
        <v>55740</v>
      </c>
    </row>
    <row r="138" spans="3:15" ht="4.95" customHeight="1" x14ac:dyDescent="0.45">
      <c r="H138" s="17"/>
      <c r="J138" s="18"/>
    </row>
    <row r="139" spans="3:15" x14ac:dyDescent="0.45">
      <c r="C139" s="19" t="s">
        <v>134</v>
      </c>
      <c r="D139" s="11"/>
      <c r="E139" s="11"/>
      <c r="F139" s="11"/>
      <c r="G139" s="11"/>
      <c r="H139" s="3"/>
      <c r="J139" s="3"/>
    </row>
    <row r="140" spans="3:15" x14ac:dyDescent="0.45">
      <c r="D140" s="2" t="s">
        <v>135</v>
      </c>
      <c r="H140" s="3"/>
      <c r="J140" s="3"/>
    </row>
    <row r="141" spans="3:15" x14ac:dyDescent="0.45">
      <c r="C141" s="12">
        <v>31</v>
      </c>
      <c r="E141" s="1" t="s">
        <v>136</v>
      </c>
      <c r="H141" s="3">
        <v>2800</v>
      </c>
      <c r="I141" s="1">
        <v>11</v>
      </c>
      <c r="J141" s="3">
        <f t="shared" ref="J141:J143" si="18">H141*I141</f>
        <v>30800</v>
      </c>
      <c r="K141" s="1" t="s">
        <v>16</v>
      </c>
      <c r="L141" s="1" t="s">
        <v>70</v>
      </c>
      <c r="N141" s="20" t="s">
        <v>137</v>
      </c>
      <c r="O141" s="1" t="s">
        <v>67</v>
      </c>
    </row>
    <row r="142" spans="3:15" x14ac:dyDescent="0.45">
      <c r="C142" s="12">
        <v>32</v>
      </c>
      <c r="E142" s="1" t="s">
        <v>141</v>
      </c>
      <c r="H142" s="3">
        <v>7000</v>
      </c>
      <c r="I142" s="1">
        <v>6</v>
      </c>
      <c r="J142" s="3">
        <f t="shared" si="18"/>
        <v>42000</v>
      </c>
      <c r="K142" s="1" t="s">
        <v>16</v>
      </c>
      <c r="L142" s="1" t="s">
        <v>71</v>
      </c>
      <c r="N142" s="20" t="s">
        <v>138</v>
      </c>
      <c r="O142" s="1" t="s">
        <v>67</v>
      </c>
    </row>
    <row r="143" spans="3:15" x14ac:dyDescent="0.45">
      <c r="C143" s="12">
        <v>32</v>
      </c>
      <c r="E143" s="1" t="s">
        <v>142</v>
      </c>
      <c r="H143" s="3">
        <v>5000</v>
      </c>
      <c r="I143" s="1">
        <v>5</v>
      </c>
      <c r="J143" s="3">
        <f t="shared" si="18"/>
        <v>25000</v>
      </c>
      <c r="K143" s="1" t="s">
        <v>16</v>
      </c>
      <c r="L143" s="1" t="s">
        <v>72</v>
      </c>
      <c r="N143" s="20" t="s">
        <v>138</v>
      </c>
      <c r="O143" s="1" t="s">
        <v>67</v>
      </c>
    </row>
    <row r="144" spans="3:15" x14ac:dyDescent="0.45">
      <c r="C144" s="12">
        <v>33</v>
      </c>
      <c r="E144" s="1" t="s">
        <v>73</v>
      </c>
      <c r="H144" s="3"/>
      <c r="J144" s="3"/>
    </row>
    <row r="145" spans="2:15" x14ac:dyDescent="0.45">
      <c r="F145" s="1" t="s">
        <v>74</v>
      </c>
      <c r="H145" s="3">
        <v>4500</v>
      </c>
      <c r="I145" s="1">
        <v>1</v>
      </c>
      <c r="J145" s="3">
        <f t="shared" ref="J145:J147" si="19">H145*I145</f>
        <v>4500</v>
      </c>
      <c r="K145" s="1" t="s">
        <v>16</v>
      </c>
      <c r="L145" s="1" t="s">
        <v>75</v>
      </c>
      <c r="N145" s="20" t="s">
        <v>139</v>
      </c>
      <c r="O145" s="1" t="s">
        <v>67</v>
      </c>
    </row>
    <row r="146" spans="2:15" x14ac:dyDescent="0.45">
      <c r="F146" s="1" t="s">
        <v>76</v>
      </c>
      <c r="H146" s="3">
        <v>1200</v>
      </c>
      <c r="I146" s="1">
        <v>1</v>
      </c>
      <c r="J146" s="3">
        <f t="shared" si="19"/>
        <v>1200</v>
      </c>
      <c r="K146" s="1" t="s">
        <v>16</v>
      </c>
      <c r="L146" s="1" t="s">
        <v>77</v>
      </c>
      <c r="N146" s="20" t="s">
        <v>139</v>
      </c>
      <c r="O146" s="1" t="s">
        <v>67</v>
      </c>
    </row>
    <row r="147" spans="2:15" x14ac:dyDescent="0.45">
      <c r="C147" s="12">
        <v>35</v>
      </c>
      <c r="E147" s="1" t="s">
        <v>78</v>
      </c>
      <c r="H147" s="3">
        <v>6000</v>
      </c>
      <c r="I147" s="1">
        <v>5</v>
      </c>
      <c r="J147" s="3">
        <f t="shared" si="19"/>
        <v>30000</v>
      </c>
      <c r="K147" s="1" t="s">
        <v>16</v>
      </c>
      <c r="L147" s="1" t="s">
        <v>79</v>
      </c>
      <c r="N147" s="20" t="s">
        <v>140</v>
      </c>
      <c r="O147" s="1" t="s">
        <v>67</v>
      </c>
    </row>
    <row r="148" spans="2:15" ht="6.6" customHeight="1" x14ac:dyDescent="0.45">
      <c r="H148" s="3"/>
      <c r="J148" s="3"/>
    </row>
    <row r="149" spans="2:15" x14ac:dyDescent="0.45">
      <c r="H149" s="21"/>
      <c r="I149" s="24" t="s">
        <v>109</v>
      </c>
      <c r="J149" s="15">
        <f>SUM(J140:J148)</f>
        <v>133500</v>
      </c>
    </row>
    <row r="150" spans="2:15" ht="4.95" customHeight="1" x14ac:dyDescent="0.45">
      <c r="H150" s="17"/>
      <c r="J150" s="18"/>
    </row>
    <row r="151" spans="2:15" x14ac:dyDescent="0.45">
      <c r="C151" s="19" t="s">
        <v>143</v>
      </c>
      <c r="D151" s="11"/>
      <c r="E151" s="11"/>
      <c r="F151" s="11"/>
      <c r="G151" s="11"/>
      <c r="H151" s="3"/>
      <c r="J151" s="3"/>
    </row>
    <row r="152" spans="2:15" x14ac:dyDescent="0.45">
      <c r="C152" s="12">
        <v>41</v>
      </c>
      <c r="E152" s="1" t="s">
        <v>81</v>
      </c>
      <c r="H152" s="3">
        <v>4000</v>
      </c>
      <c r="I152" s="1">
        <v>1</v>
      </c>
      <c r="J152" s="3">
        <f t="shared" ref="J152:J155" si="20">H152*I152</f>
        <v>4000</v>
      </c>
      <c r="K152" s="1" t="s">
        <v>16</v>
      </c>
      <c r="N152" s="1" t="s">
        <v>83</v>
      </c>
      <c r="O152" s="1" t="s">
        <v>67</v>
      </c>
    </row>
    <row r="153" spans="2:15" x14ac:dyDescent="0.45">
      <c r="F153" s="1" t="s">
        <v>6</v>
      </c>
      <c r="H153" s="3">
        <v>580</v>
      </c>
      <c r="I153" s="1">
        <v>4</v>
      </c>
      <c r="J153" s="3">
        <f t="shared" si="20"/>
        <v>2320</v>
      </c>
      <c r="K153" s="1" t="s">
        <v>7</v>
      </c>
      <c r="L153" s="1" t="s">
        <v>85</v>
      </c>
    </row>
    <row r="154" spans="2:15" x14ac:dyDescent="0.45">
      <c r="C154" s="12">
        <v>42</v>
      </c>
      <c r="E154" s="1" t="s">
        <v>82</v>
      </c>
      <c r="H154" s="3">
        <v>8000</v>
      </c>
      <c r="I154" s="1">
        <v>1</v>
      </c>
      <c r="J154" s="3">
        <f t="shared" si="20"/>
        <v>8000</v>
      </c>
      <c r="K154" s="1" t="s">
        <v>16</v>
      </c>
      <c r="N154" s="1">
        <v>210607</v>
      </c>
      <c r="O154" s="1" t="s">
        <v>67</v>
      </c>
    </row>
    <row r="155" spans="2:15" x14ac:dyDescent="0.45">
      <c r="F155" s="1" t="s">
        <v>6</v>
      </c>
      <c r="H155" s="3">
        <v>580</v>
      </c>
      <c r="I155" s="1">
        <v>4</v>
      </c>
      <c r="J155" s="3">
        <f t="shared" si="20"/>
        <v>2320</v>
      </c>
      <c r="K155" s="1" t="s">
        <v>7</v>
      </c>
      <c r="L155" s="1" t="s">
        <v>85</v>
      </c>
    </row>
    <row r="156" spans="2:15" x14ac:dyDescent="0.45">
      <c r="E156" s="1" t="s">
        <v>37</v>
      </c>
      <c r="H156" s="3"/>
      <c r="J156" s="8">
        <v>500</v>
      </c>
    </row>
    <row r="157" spans="2:15" ht="6.6" customHeight="1" x14ac:dyDescent="0.45">
      <c r="H157" s="3"/>
      <c r="J157" s="3"/>
    </row>
    <row r="158" spans="2:15" x14ac:dyDescent="0.45">
      <c r="H158" s="21"/>
      <c r="I158" s="24" t="s">
        <v>109</v>
      </c>
      <c r="J158" s="15">
        <f>SUM(J151:J157)</f>
        <v>17140</v>
      </c>
    </row>
    <row r="159" spans="2:15" ht="4.95" customHeight="1" x14ac:dyDescent="0.45">
      <c r="H159" s="17"/>
      <c r="J159" s="18"/>
    </row>
    <row r="160" spans="2:15" x14ac:dyDescent="0.45">
      <c r="B160" s="22" t="s">
        <v>146</v>
      </c>
      <c r="C160" s="23"/>
      <c r="D160" s="23"/>
      <c r="E160" s="23"/>
      <c r="F160" s="23"/>
      <c r="G160" s="23"/>
      <c r="H160" s="17"/>
      <c r="J160" s="17"/>
      <c r="L160" s="7" t="s">
        <v>89</v>
      </c>
    </row>
    <row r="161" spans="3:15" x14ac:dyDescent="0.45">
      <c r="C161" s="19" t="s">
        <v>147</v>
      </c>
      <c r="D161" s="11"/>
      <c r="E161" s="11"/>
      <c r="F161" s="11"/>
      <c r="G161" s="11"/>
      <c r="H161" s="3"/>
      <c r="J161" s="3"/>
    </row>
    <row r="162" spans="3:15" x14ac:dyDescent="0.45">
      <c r="C162" s="12">
        <v>12</v>
      </c>
      <c r="D162" s="2" t="s">
        <v>154</v>
      </c>
      <c r="H162" s="3"/>
      <c r="J162" s="3"/>
    </row>
    <row r="163" spans="3:15" x14ac:dyDescent="0.45">
      <c r="E163" s="1" t="s">
        <v>90</v>
      </c>
      <c r="H163" s="3">
        <v>10000</v>
      </c>
      <c r="I163" s="1">
        <v>1</v>
      </c>
      <c r="J163" s="3">
        <f>H163*I163</f>
        <v>10000</v>
      </c>
      <c r="K163" s="1" t="s">
        <v>16</v>
      </c>
      <c r="N163" s="20" t="s">
        <v>96</v>
      </c>
      <c r="O163" s="1" t="s">
        <v>67</v>
      </c>
    </row>
    <row r="164" spans="3:15" x14ac:dyDescent="0.45">
      <c r="E164" s="1" t="s">
        <v>56</v>
      </c>
      <c r="H164" s="3">
        <v>61900</v>
      </c>
      <c r="I164" s="1">
        <v>1</v>
      </c>
      <c r="J164" s="3">
        <f>H164*I164</f>
        <v>61900</v>
      </c>
      <c r="K164" s="1" t="s">
        <v>94</v>
      </c>
      <c r="L164" s="1" t="s">
        <v>57</v>
      </c>
      <c r="N164" s="1" t="s">
        <v>69</v>
      </c>
      <c r="O164" s="1" t="s">
        <v>68</v>
      </c>
    </row>
    <row r="165" spans="3:15" x14ac:dyDescent="0.45">
      <c r="E165" s="1" t="s">
        <v>42</v>
      </c>
      <c r="H165" s="3">
        <v>580</v>
      </c>
      <c r="I165" s="1">
        <v>4</v>
      </c>
      <c r="J165" s="3">
        <f t="shared" ref="J165" si="21">H165*I165</f>
        <v>2320</v>
      </c>
      <c r="K165" s="1" t="s">
        <v>7</v>
      </c>
      <c r="L165" s="1" t="s">
        <v>43</v>
      </c>
    </row>
    <row r="166" spans="3:15" x14ac:dyDescent="0.45">
      <c r="E166" s="1" t="s">
        <v>37</v>
      </c>
      <c r="H166" s="3"/>
      <c r="J166" s="8">
        <v>500</v>
      </c>
      <c r="L166" s="1" t="s">
        <v>59</v>
      </c>
    </row>
    <row r="167" spans="3:15" x14ac:dyDescent="0.45">
      <c r="C167" s="12">
        <v>13</v>
      </c>
      <c r="D167" s="2" t="s">
        <v>149</v>
      </c>
      <c r="H167" s="3"/>
      <c r="J167" s="3"/>
    </row>
    <row r="168" spans="3:15" x14ac:dyDescent="0.45">
      <c r="E168" s="1" t="s">
        <v>150</v>
      </c>
      <c r="H168" s="3">
        <v>7000</v>
      </c>
      <c r="I168" s="1">
        <v>1</v>
      </c>
      <c r="J168" s="3">
        <f t="shared" ref="J168:J169" si="22">H168*I168</f>
        <v>7000</v>
      </c>
      <c r="K168" s="1" t="s">
        <v>16</v>
      </c>
      <c r="L168" s="1" t="s">
        <v>102</v>
      </c>
      <c r="N168" s="20" t="s">
        <v>151</v>
      </c>
      <c r="O168" s="1" t="s">
        <v>67</v>
      </c>
    </row>
    <row r="169" spans="3:15" x14ac:dyDescent="0.45">
      <c r="E169" s="1" t="s">
        <v>6</v>
      </c>
      <c r="H169" s="3">
        <v>600</v>
      </c>
      <c r="I169" s="1">
        <v>2</v>
      </c>
      <c r="J169" s="3">
        <f t="shared" si="22"/>
        <v>1200</v>
      </c>
      <c r="K169" s="1" t="s">
        <v>7</v>
      </c>
      <c r="L169" s="1" t="s">
        <v>18</v>
      </c>
    </row>
    <row r="170" spans="3:15" x14ac:dyDescent="0.45">
      <c r="E170" s="1" t="s">
        <v>37</v>
      </c>
      <c r="H170" s="3"/>
      <c r="J170" s="8">
        <v>500</v>
      </c>
    </row>
    <row r="171" spans="3:15" x14ac:dyDescent="0.45">
      <c r="C171" s="12">
        <v>14</v>
      </c>
      <c r="D171" s="2" t="s">
        <v>152</v>
      </c>
      <c r="H171" s="3"/>
      <c r="J171" s="3"/>
    </row>
    <row r="172" spans="3:15" x14ac:dyDescent="0.45">
      <c r="E172" s="1" t="s">
        <v>152</v>
      </c>
      <c r="H172" s="3">
        <v>7000</v>
      </c>
      <c r="I172" s="1">
        <v>2</v>
      </c>
      <c r="J172" s="3">
        <f t="shared" ref="J172:J173" si="23">H172*I172</f>
        <v>14000</v>
      </c>
      <c r="K172" s="1" t="s">
        <v>16</v>
      </c>
      <c r="N172" s="20" t="s">
        <v>153</v>
      </c>
      <c r="O172" s="1" t="s">
        <v>67</v>
      </c>
    </row>
    <row r="173" spans="3:15" x14ac:dyDescent="0.45">
      <c r="E173" s="1" t="s">
        <v>6</v>
      </c>
      <c r="H173" s="3">
        <v>600</v>
      </c>
      <c r="I173" s="1">
        <v>2</v>
      </c>
      <c r="J173" s="3">
        <f t="shared" si="23"/>
        <v>1200</v>
      </c>
      <c r="K173" s="1" t="s">
        <v>7</v>
      </c>
      <c r="L173" s="1" t="s">
        <v>18</v>
      </c>
    </row>
    <row r="174" spans="3:15" ht="6.6" customHeight="1" x14ac:dyDescent="0.45">
      <c r="H174" s="3"/>
      <c r="J174" s="3"/>
    </row>
    <row r="175" spans="3:15" x14ac:dyDescent="0.45">
      <c r="H175" s="21"/>
      <c r="I175" s="24" t="s">
        <v>109</v>
      </c>
      <c r="J175" s="15">
        <f>SUM(J162:J174)</f>
        <v>98620</v>
      </c>
    </row>
    <row r="176" spans="3:15" ht="4.95" customHeight="1" x14ac:dyDescent="0.45">
      <c r="H176" s="17"/>
      <c r="J176" s="18"/>
    </row>
    <row r="177" spans="3:15" x14ac:dyDescent="0.45">
      <c r="C177" s="19" t="s">
        <v>162</v>
      </c>
      <c r="D177" s="11"/>
      <c r="E177" s="11"/>
      <c r="F177" s="11"/>
      <c r="G177" s="11"/>
      <c r="H177" s="3"/>
      <c r="J177" s="3"/>
      <c r="K177" s="2" t="s">
        <v>163</v>
      </c>
      <c r="L177" s="7" t="s">
        <v>166</v>
      </c>
    </row>
    <row r="178" spans="3:15" x14ac:dyDescent="0.45">
      <c r="C178" s="12">
        <v>21</v>
      </c>
      <c r="D178" s="2" t="s">
        <v>155</v>
      </c>
      <c r="H178" s="3"/>
      <c r="J178" s="3"/>
    </row>
    <row r="179" spans="3:15" x14ac:dyDescent="0.45">
      <c r="E179" s="1" t="s">
        <v>156</v>
      </c>
      <c r="H179" s="3">
        <v>7000</v>
      </c>
      <c r="I179" s="1">
        <v>2</v>
      </c>
      <c r="J179" s="3">
        <f>H179*I179</f>
        <v>14000</v>
      </c>
      <c r="K179" s="1" t="s">
        <v>16</v>
      </c>
      <c r="N179" s="20" t="s">
        <v>157</v>
      </c>
      <c r="O179" s="1" t="s">
        <v>67</v>
      </c>
    </row>
    <row r="180" spans="3:15" x14ac:dyDescent="0.45">
      <c r="C180" s="12">
        <v>22</v>
      </c>
      <c r="D180" s="2" t="s">
        <v>161</v>
      </c>
      <c r="H180" s="3"/>
      <c r="J180" s="3"/>
    </row>
    <row r="181" spans="3:15" x14ac:dyDescent="0.45">
      <c r="E181" s="1" t="s">
        <v>158</v>
      </c>
      <c r="H181" s="3">
        <v>2000</v>
      </c>
      <c r="I181" s="1">
        <v>2</v>
      </c>
      <c r="J181" s="3">
        <f>H181*I181</f>
        <v>4000</v>
      </c>
      <c r="K181" s="1" t="s">
        <v>16</v>
      </c>
      <c r="N181" s="20" t="s">
        <v>157</v>
      </c>
      <c r="O181" s="1" t="s">
        <v>67</v>
      </c>
    </row>
    <row r="182" spans="3:15" x14ac:dyDescent="0.45">
      <c r="E182" s="1" t="s">
        <v>159</v>
      </c>
      <c r="H182" s="3">
        <v>3000</v>
      </c>
      <c r="I182" s="1">
        <v>4</v>
      </c>
      <c r="J182" s="3">
        <f t="shared" ref="J182:J188" si="24">H182*I182</f>
        <v>12000</v>
      </c>
      <c r="K182" s="1" t="s">
        <v>16</v>
      </c>
      <c r="N182" s="20" t="s">
        <v>157</v>
      </c>
      <c r="O182" s="1" t="s">
        <v>67</v>
      </c>
    </row>
    <row r="183" spans="3:15" x14ac:dyDescent="0.45">
      <c r="C183" s="12">
        <v>23</v>
      </c>
      <c r="D183" s="2" t="s">
        <v>171</v>
      </c>
      <c r="H183" s="3"/>
      <c r="J183" s="3"/>
      <c r="N183" s="20"/>
    </row>
    <row r="184" spans="3:15" x14ac:dyDescent="0.45">
      <c r="E184" s="1" t="s">
        <v>165</v>
      </c>
      <c r="H184" s="3">
        <v>3000</v>
      </c>
      <c r="I184" s="1">
        <v>2</v>
      </c>
      <c r="J184" s="3">
        <f t="shared" si="24"/>
        <v>6000</v>
      </c>
      <c r="K184" s="1" t="s">
        <v>16</v>
      </c>
      <c r="N184" s="20" t="s">
        <v>153</v>
      </c>
      <c r="O184" s="1" t="s">
        <v>67</v>
      </c>
    </row>
    <row r="185" spans="3:15" x14ac:dyDescent="0.45">
      <c r="E185" s="1" t="s">
        <v>167</v>
      </c>
      <c r="H185" s="3"/>
      <c r="J185" s="3"/>
      <c r="N185" s="20"/>
    </row>
    <row r="186" spans="3:15" x14ac:dyDescent="0.45">
      <c r="F186" s="1" t="s">
        <v>168</v>
      </c>
      <c r="H186" s="3">
        <v>2500</v>
      </c>
      <c r="I186" s="1">
        <v>2</v>
      </c>
      <c r="J186" s="3">
        <f t="shared" si="24"/>
        <v>5000</v>
      </c>
      <c r="K186" s="1" t="s">
        <v>16</v>
      </c>
      <c r="N186" s="20" t="s">
        <v>153</v>
      </c>
      <c r="O186" s="1" t="s">
        <v>67</v>
      </c>
    </row>
    <row r="187" spans="3:15" x14ac:dyDescent="0.45">
      <c r="F187" s="1" t="s">
        <v>169</v>
      </c>
      <c r="H187" s="3">
        <v>1000</v>
      </c>
      <c r="I187" s="1">
        <v>4</v>
      </c>
      <c r="J187" s="3">
        <f t="shared" si="24"/>
        <v>4000</v>
      </c>
      <c r="K187" s="1" t="s">
        <v>16</v>
      </c>
      <c r="N187" s="20" t="s">
        <v>153</v>
      </c>
      <c r="O187" s="1" t="s">
        <v>67</v>
      </c>
    </row>
    <row r="188" spans="3:15" x14ac:dyDescent="0.45">
      <c r="E188" s="1" t="s">
        <v>160</v>
      </c>
      <c r="H188" s="3">
        <v>3000</v>
      </c>
      <c r="I188" s="1">
        <v>2</v>
      </c>
      <c r="J188" s="3">
        <f t="shared" si="24"/>
        <v>6000</v>
      </c>
      <c r="K188" s="1" t="s">
        <v>16</v>
      </c>
      <c r="N188" s="20" t="s">
        <v>104</v>
      </c>
      <c r="O188" s="1" t="s">
        <v>67</v>
      </c>
    </row>
    <row r="189" spans="3:15" x14ac:dyDescent="0.45">
      <c r="E189" s="1" t="s">
        <v>170</v>
      </c>
      <c r="H189" s="3"/>
      <c r="J189" s="3"/>
      <c r="N189" s="20"/>
    </row>
    <row r="190" spans="3:15" x14ac:dyDescent="0.45">
      <c r="F190" s="1" t="s">
        <v>168</v>
      </c>
      <c r="H190" s="3">
        <v>1100</v>
      </c>
      <c r="I190" s="1">
        <v>2</v>
      </c>
      <c r="J190" s="3">
        <f t="shared" ref="J190:J191" si="25">H190*I190</f>
        <v>2200</v>
      </c>
      <c r="K190" s="1" t="s">
        <v>16</v>
      </c>
      <c r="N190" s="20" t="s">
        <v>96</v>
      </c>
      <c r="O190" s="1" t="s">
        <v>67</v>
      </c>
    </row>
    <row r="191" spans="3:15" x14ac:dyDescent="0.45">
      <c r="F191" s="1" t="s">
        <v>169</v>
      </c>
      <c r="H191" s="3">
        <v>500</v>
      </c>
      <c r="I191" s="1">
        <v>4</v>
      </c>
      <c r="J191" s="3">
        <f t="shared" si="25"/>
        <v>2000</v>
      </c>
      <c r="K191" s="1" t="s">
        <v>16</v>
      </c>
      <c r="N191" s="20" t="s">
        <v>96</v>
      </c>
      <c r="O191" s="1" t="s">
        <v>67</v>
      </c>
    </row>
    <row r="192" spans="3:15" x14ac:dyDescent="0.45">
      <c r="E192" s="1" t="s">
        <v>37</v>
      </c>
      <c r="H192" s="3"/>
      <c r="J192" s="8">
        <v>500</v>
      </c>
    </row>
    <row r="193" spans="2:15" x14ac:dyDescent="0.45">
      <c r="C193" s="12">
        <v>24</v>
      </c>
      <c r="D193" s="2" t="s">
        <v>172</v>
      </c>
      <c r="H193" s="3"/>
      <c r="J193" s="3"/>
      <c r="N193" s="20"/>
    </row>
    <row r="194" spans="2:15" x14ac:dyDescent="0.45">
      <c r="E194" s="1" t="s">
        <v>173</v>
      </c>
      <c r="H194" s="3">
        <v>3000</v>
      </c>
      <c r="I194" s="1">
        <v>2</v>
      </c>
      <c r="J194" s="3">
        <f t="shared" ref="J194:J197" si="26">H194*I194</f>
        <v>6000</v>
      </c>
      <c r="K194" s="1" t="s">
        <v>16</v>
      </c>
      <c r="N194" s="20" t="s">
        <v>104</v>
      </c>
      <c r="O194" s="1" t="s">
        <v>67</v>
      </c>
    </row>
    <row r="195" spans="2:15" x14ac:dyDescent="0.45">
      <c r="F195" s="1" t="s">
        <v>42</v>
      </c>
      <c r="H195" s="3">
        <v>580</v>
      </c>
      <c r="I195" s="1">
        <v>6</v>
      </c>
      <c r="J195" s="3">
        <f>H195*I195</f>
        <v>3480</v>
      </c>
      <c r="K195" s="1" t="s">
        <v>7</v>
      </c>
      <c r="L195" s="1" t="s">
        <v>43</v>
      </c>
    </row>
    <row r="196" spans="2:15" x14ac:dyDescent="0.45">
      <c r="E196" s="1" t="s">
        <v>174</v>
      </c>
      <c r="H196" s="3">
        <v>3000</v>
      </c>
      <c r="I196" s="1">
        <v>1</v>
      </c>
      <c r="J196" s="3">
        <f t="shared" si="26"/>
        <v>3000</v>
      </c>
      <c r="K196" s="1" t="s">
        <v>16</v>
      </c>
      <c r="N196" s="20" t="s">
        <v>133</v>
      </c>
      <c r="O196" s="1" t="s">
        <v>67</v>
      </c>
    </row>
    <row r="197" spans="2:15" x14ac:dyDescent="0.45">
      <c r="F197" s="1" t="s">
        <v>6</v>
      </c>
      <c r="H197" s="3">
        <v>600</v>
      </c>
      <c r="I197" s="1">
        <v>4</v>
      </c>
      <c r="J197" s="3">
        <f t="shared" si="26"/>
        <v>2400</v>
      </c>
      <c r="K197" s="1" t="s">
        <v>7</v>
      </c>
      <c r="L197" s="1" t="s">
        <v>18</v>
      </c>
    </row>
    <row r="198" spans="2:15" x14ac:dyDescent="0.45">
      <c r="E198" s="1" t="s">
        <v>37</v>
      </c>
      <c r="H198" s="3"/>
      <c r="J198" s="8">
        <v>500</v>
      </c>
    </row>
    <row r="199" spans="2:15" ht="6.6" customHeight="1" x14ac:dyDescent="0.45">
      <c r="H199" s="3"/>
      <c r="J199" s="3"/>
    </row>
    <row r="200" spans="2:15" x14ac:dyDescent="0.45">
      <c r="H200" s="21"/>
      <c r="I200" s="24" t="s">
        <v>109</v>
      </c>
      <c r="J200" s="15">
        <f>SUM(J178:J199)</f>
        <v>71080</v>
      </c>
    </row>
    <row r="201" spans="2:15" ht="4.95" customHeight="1" x14ac:dyDescent="0.45">
      <c r="H201" s="17"/>
      <c r="J201" s="18"/>
    </row>
    <row r="202" spans="2:15" x14ac:dyDescent="0.45">
      <c r="B202" s="22" t="s">
        <v>175</v>
      </c>
      <c r="C202" s="23"/>
      <c r="D202" s="23"/>
      <c r="E202" s="23"/>
      <c r="F202" s="23"/>
      <c r="G202" s="23"/>
      <c r="H202" s="17"/>
      <c r="J202" s="17"/>
    </row>
    <row r="203" spans="2:15" x14ac:dyDescent="0.45">
      <c r="C203" s="19" t="s">
        <v>181</v>
      </c>
      <c r="D203" s="11"/>
      <c r="E203" s="11"/>
      <c r="F203" s="11"/>
      <c r="G203" s="11"/>
      <c r="H203" s="3"/>
      <c r="J203" s="3"/>
      <c r="L203" s="7" t="s">
        <v>89</v>
      </c>
    </row>
    <row r="204" spans="2:15" x14ac:dyDescent="0.45">
      <c r="C204" s="12">
        <v>12</v>
      </c>
      <c r="D204" s="2" t="s">
        <v>176</v>
      </c>
      <c r="H204" s="3"/>
      <c r="J204" s="3"/>
    </row>
    <row r="205" spans="2:15" x14ac:dyDescent="0.45">
      <c r="E205" s="1" t="s">
        <v>177</v>
      </c>
      <c r="H205" s="3">
        <v>5000</v>
      </c>
      <c r="I205" s="1">
        <v>1</v>
      </c>
      <c r="J205" s="3">
        <f>H205*I205</f>
        <v>5000</v>
      </c>
      <c r="K205" s="1" t="s">
        <v>16</v>
      </c>
      <c r="N205" s="20" t="s">
        <v>178</v>
      </c>
      <c r="O205" s="1" t="s">
        <v>67</v>
      </c>
    </row>
    <row r="206" spans="2:15" x14ac:dyDescent="0.45">
      <c r="C206" s="12">
        <v>13</v>
      </c>
      <c r="D206" s="2" t="s">
        <v>179</v>
      </c>
      <c r="H206" s="3"/>
      <c r="J206" s="3"/>
      <c r="N206" s="20"/>
    </row>
    <row r="207" spans="2:15" x14ac:dyDescent="0.45">
      <c r="E207" s="1" t="s">
        <v>63</v>
      </c>
      <c r="H207" s="3">
        <v>4500</v>
      </c>
      <c r="I207" s="1">
        <v>1</v>
      </c>
      <c r="J207" s="3">
        <f t="shared" ref="J207:J209" si="27">H207*I207</f>
        <v>4500</v>
      </c>
      <c r="K207" s="1" t="s">
        <v>16</v>
      </c>
      <c r="N207" s="20" t="s">
        <v>104</v>
      </c>
      <c r="O207" s="1" t="s">
        <v>67</v>
      </c>
    </row>
    <row r="208" spans="2:15" x14ac:dyDescent="0.45">
      <c r="E208" s="1" t="s">
        <v>65</v>
      </c>
      <c r="H208" s="3">
        <v>1100</v>
      </c>
      <c r="I208" s="1">
        <v>2</v>
      </c>
      <c r="J208" s="3">
        <f t="shared" si="27"/>
        <v>2200</v>
      </c>
      <c r="K208" s="1" t="s">
        <v>16</v>
      </c>
      <c r="N208" s="20" t="s">
        <v>96</v>
      </c>
      <c r="O208" s="1" t="s">
        <v>67</v>
      </c>
    </row>
    <row r="209" spans="3:15" x14ac:dyDescent="0.45">
      <c r="E209" s="1" t="s">
        <v>66</v>
      </c>
      <c r="H209" s="3">
        <v>500</v>
      </c>
      <c r="I209" s="1">
        <v>4</v>
      </c>
      <c r="J209" s="3">
        <f t="shared" si="27"/>
        <v>2000</v>
      </c>
      <c r="K209" s="1" t="s">
        <v>16</v>
      </c>
      <c r="N209" s="20" t="s">
        <v>96</v>
      </c>
      <c r="O209" s="1" t="s">
        <v>67</v>
      </c>
    </row>
    <row r="210" spans="3:15" x14ac:dyDescent="0.45">
      <c r="E210" s="1" t="s">
        <v>37</v>
      </c>
      <c r="H210" s="3"/>
      <c r="J210" s="8">
        <v>500</v>
      </c>
    </row>
    <row r="211" spans="3:15" x14ac:dyDescent="0.45">
      <c r="C211" s="12">
        <v>24</v>
      </c>
      <c r="D211" s="2" t="s">
        <v>180</v>
      </c>
      <c r="H211" s="3"/>
      <c r="J211" s="3"/>
      <c r="N211" s="20"/>
    </row>
    <row r="212" spans="3:15" x14ac:dyDescent="0.45">
      <c r="E212" s="1" t="s">
        <v>173</v>
      </c>
      <c r="H212" s="3">
        <v>3000</v>
      </c>
      <c r="I212" s="1">
        <v>1</v>
      </c>
      <c r="J212" s="3">
        <f t="shared" ref="J212" si="28">H212*I212</f>
        <v>3000</v>
      </c>
      <c r="K212" s="1" t="s">
        <v>16</v>
      </c>
      <c r="N212" s="20" t="s">
        <v>104</v>
      </c>
      <c r="O212" s="1" t="s">
        <v>67</v>
      </c>
    </row>
    <row r="213" spans="3:15" x14ac:dyDescent="0.45">
      <c r="F213" s="1" t="s">
        <v>42</v>
      </c>
      <c r="H213" s="3">
        <v>580</v>
      </c>
      <c r="I213" s="1">
        <v>3</v>
      </c>
      <c r="J213" s="3">
        <f>H213*I213</f>
        <v>1740</v>
      </c>
      <c r="K213" s="1" t="s">
        <v>7</v>
      </c>
      <c r="L213" s="1" t="s">
        <v>43</v>
      </c>
    </row>
    <row r="214" spans="3:15" x14ac:dyDescent="0.45">
      <c r="E214" s="1" t="s">
        <v>174</v>
      </c>
      <c r="H214" s="3">
        <v>3000</v>
      </c>
      <c r="I214" s="1">
        <v>1</v>
      </c>
      <c r="J214" s="3">
        <f t="shared" ref="J214:J215" si="29">H214*I214</f>
        <v>3000</v>
      </c>
      <c r="K214" s="1" t="s">
        <v>16</v>
      </c>
      <c r="N214" s="20" t="s">
        <v>133</v>
      </c>
      <c r="O214" s="1" t="s">
        <v>67</v>
      </c>
    </row>
    <row r="215" spans="3:15" x14ac:dyDescent="0.45">
      <c r="F215" s="1" t="s">
        <v>6</v>
      </c>
      <c r="H215" s="3">
        <v>600</v>
      </c>
      <c r="I215" s="1">
        <v>4</v>
      </c>
      <c r="J215" s="3">
        <f t="shared" si="29"/>
        <v>2400</v>
      </c>
      <c r="K215" s="1" t="s">
        <v>7</v>
      </c>
      <c r="L215" s="1" t="s">
        <v>18</v>
      </c>
    </row>
    <row r="216" spans="3:15" x14ac:dyDescent="0.45">
      <c r="E216" s="1" t="s">
        <v>37</v>
      </c>
      <c r="H216" s="3"/>
      <c r="J216" s="8">
        <v>500</v>
      </c>
    </row>
    <row r="217" spans="3:15" ht="6.6" customHeight="1" x14ac:dyDescent="0.45">
      <c r="H217" s="3"/>
      <c r="J217" s="3"/>
    </row>
    <row r="218" spans="3:15" x14ac:dyDescent="0.45">
      <c r="H218" s="21"/>
      <c r="I218" s="24" t="s">
        <v>109</v>
      </c>
      <c r="J218" s="15">
        <f>SUM(J204:J217)</f>
        <v>24840</v>
      </c>
      <c r="K218" s="25" t="s">
        <v>182</v>
      </c>
    </row>
    <row r="219" spans="3:15" ht="4.95" customHeight="1" x14ac:dyDescent="0.45">
      <c r="H219" s="17"/>
      <c r="J219" s="18"/>
    </row>
    <row r="220" spans="3:15" x14ac:dyDescent="0.45">
      <c r="C220" s="19" t="s">
        <v>183</v>
      </c>
      <c r="D220" s="11"/>
      <c r="E220" s="11"/>
      <c r="F220" s="11"/>
      <c r="G220" s="11"/>
      <c r="H220" s="3"/>
      <c r="J220" s="3"/>
      <c r="L220" s="7" t="s">
        <v>187</v>
      </c>
    </row>
    <row r="221" spans="3:15" x14ac:dyDescent="0.45">
      <c r="C221" s="12">
        <v>22</v>
      </c>
      <c r="D221" s="2" t="s">
        <v>184</v>
      </c>
      <c r="H221" s="3"/>
      <c r="J221" s="3"/>
    </row>
    <row r="222" spans="3:15" x14ac:dyDescent="0.45">
      <c r="E222" s="1" t="s">
        <v>185</v>
      </c>
      <c r="H222" s="3">
        <v>5000</v>
      </c>
      <c r="I222" s="1">
        <v>2</v>
      </c>
      <c r="J222" s="3">
        <f>H222*I222</f>
        <v>10000</v>
      </c>
      <c r="K222" s="1" t="s">
        <v>16</v>
      </c>
      <c r="N222" s="20" t="s">
        <v>189</v>
      </c>
      <c r="O222" s="1" t="s">
        <v>67</v>
      </c>
    </row>
    <row r="223" spans="3:15" x14ac:dyDescent="0.45">
      <c r="E223" s="1" t="s">
        <v>188</v>
      </c>
      <c r="H223" s="3">
        <v>2000</v>
      </c>
      <c r="I223" s="1">
        <v>2</v>
      </c>
      <c r="J223" s="3">
        <f t="shared" ref="J223:J224" si="30">H223*I223</f>
        <v>4000</v>
      </c>
      <c r="K223" s="1" t="s">
        <v>16</v>
      </c>
      <c r="N223" s="20" t="s">
        <v>189</v>
      </c>
      <c r="O223" s="1" t="s">
        <v>67</v>
      </c>
    </row>
    <row r="224" spans="3:15" x14ac:dyDescent="0.45">
      <c r="E224" s="1" t="s">
        <v>190</v>
      </c>
      <c r="H224" s="3">
        <v>800</v>
      </c>
      <c r="I224" s="1">
        <v>8</v>
      </c>
      <c r="J224" s="3">
        <f t="shared" si="30"/>
        <v>6400</v>
      </c>
      <c r="K224" s="1" t="s">
        <v>16</v>
      </c>
      <c r="N224" s="20" t="s">
        <v>189</v>
      </c>
      <c r="O224" s="1" t="s">
        <v>67</v>
      </c>
    </row>
    <row r="225" spans="3:15" x14ac:dyDescent="0.45">
      <c r="C225" s="12">
        <v>23</v>
      </c>
      <c r="D225" s="2" t="s">
        <v>191</v>
      </c>
      <c r="H225" s="3"/>
      <c r="J225" s="3"/>
    </row>
    <row r="226" spans="3:15" x14ac:dyDescent="0.45">
      <c r="E226" s="1" t="s">
        <v>192</v>
      </c>
      <c r="H226" s="3">
        <v>1500</v>
      </c>
      <c r="I226" s="1">
        <v>2</v>
      </c>
      <c r="J226" s="3">
        <f>H226*I226</f>
        <v>3000</v>
      </c>
      <c r="K226" s="1" t="s">
        <v>16</v>
      </c>
      <c r="N226" s="20" t="s">
        <v>186</v>
      </c>
      <c r="O226" s="1" t="s">
        <v>67</v>
      </c>
    </row>
    <row r="227" spans="3:15" x14ac:dyDescent="0.45">
      <c r="E227" s="1" t="s">
        <v>193</v>
      </c>
      <c r="H227" s="3">
        <v>1500</v>
      </c>
      <c r="I227" s="1">
        <v>2</v>
      </c>
      <c r="J227" s="3">
        <f>H227*I227</f>
        <v>3000</v>
      </c>
      <c r="K227" s="1" t="s">
        <v>16</v>
      </c>
      <c r="N227" s="20" t="s">
        <v>186</v>
      </c>
      <c r="O227" s="1" t="s">
        <v>67</v>
      </c>
    </row>
    <row r="228" spans="3:15" x14ac:dyDescent="0.45">
      <c r="E228" s="1" t="s">
        <v>194</v>
      </c>
      <c r="H228" s="3">
        <v>2000</v>
      </c>
      <c r="I228" s="1">
        <v>2</v>
      </c>
      <c r="J228" s="3">
        <f>H228*I228</f>
        <v>4000</v>
      </c>
      <c r="K228" s="1" t="s">
        <v>16</v>
      </c>
      <c r="N228" s="20" t="s">
        <v>186</v>
      </c>
      <c r="O228" s="1" t="s">
        <v>67</v>
      </c>
    </row>
    <row r="229" spans="3:15" x14ac:dyDescent="0.45">
      <c r="E229" s="1" t="s">
        <v>195</v>
      </c>
      <c r="H229" s="3">
        <v>1500</v>
      </c>
      <c r="I229" s="1">
        <v>4</v>
      </c>
      <c r="J229" s="3">
        <f>H229*I229</f>
        <v>6000</v>
      </c>
      <c r="K229" s="1" t="s">
        <v>16</v>
      </c>
      <c r="N229" s="20" t="s">
        <v>186</v>
      </c>
      <c r="O229" s="1" t="s">
        <v>67</v>
      </c>
    </row>
    <row r="230" spans="3:15" x14ac:dyDescent="0.45">
      <c r="C230" s="12">
        <v>24</v>
      </c>
      <c r="D230" s="2" t="s">
        <v>196</v>
      </c>
      <c r="H230" s="3"/>
      <c r="J230" s="3"/>
    </row>
    <row r="231" spans="3:15" x14ac:dyDescent="0.45">
      <c r="E231" s="1" t="s">
        <v>197</v>
      </c>
      <c r="H231" s="3">
        <v>2000</v>
      </c>
      <c r="I231" s="1">
        <v>1</v>
      </c>
      <c r="J231" s="3">
        <f>H231*I231</f>
        <v>2000</v>
      </c>
      <c r="K231" s="1" t="s">
        <v>16</v>
      </c>
      <c r="N231" s="20" t="s">
        <v>189</v>
      </c>
      <c r="O231" s="1" t="s">
        <v>67</v>
      </c>
    </row>
    <row r="232" spans="3:15" x14ac:dyDescent="0.45">
      <c r="E232" s="1" t="s">
        <v>198</v>
      </c>
      <c r="H232" s="3">
        <v>2500</v>
      </c>
      <c r="I232" s="1">
        <v>1</v>
      </c>
      <c r="J232" s="3">
        <f t="shared" ref="J232:J233" si="31">H232*I232</f>
        <v>2500</v>
      </c>
      <c r="K232" s="1" t="s">
        <v>16</v>
      </c>
      <c r="N232" s="20" t="s">
        <v>189</v>
      </c>
      <c r="O232" s="1" t="s">
        <v>67</v>
      </c>
    </row>
    <row r="233" spans="3:15" x14ac:dyDescent="0.45">
      <c r="E233" s="1" t="s">
        <v>199</v>
      </c>
      <c r="H233" s="3">
        <v>1800</v>
      </c>
      <c r="I233" s="1">
        <v>2</v>
      </c>
      <c r="J233" s="3">
        <f t="shared" si="31"/>
        <v>3600</v>
      </c>
      <c r="K233" s="1" t="s">
        <v>16</v>
      </c>
      <c r="N233" s="20" t="s">
        <v>189</v>
      </c>
      <c r="O233" s="1" t="s">
        <v>67</v>
      </c>
    </row>
    <row r="234" spans="3:15" x14ac:dyDescent="0.45">
      <c r="C234" s="12">
        <v>25</v>
      </c>
      <c r="D234" s="2" t="s">
        <v>200</v>
      </c>
      <c r="H234" s="3"/>
      <c r="J234" s="3"/>
      <c r="N234" s="20"/>
    </row>
    <row r="235" spans="3:15" x14ac:dyDescent="0.45">
      <c r="E235" s="1" t="s">
        <v>63</v>
      </c>
      <c r="H235" s="3">
        <v>4500</v>
      </c>
      <c r="I235" s="1">
        <v>1</v>
      </c>
      <c r="J235" s="3">
        <f t="shared" ref="J235:J237" si="32">H235*I235</f>
        <v>4500</v>
      </c>
      <c r="K235" s="1" t="s">
        <v>16</v>
      </c>
      <c r="N235" s="20" t="s">
        <v>104</v>
      </c>
      <c r="O235" s="1" t="s">
        <v>67</v>
      </c>
    </row>
    <row r="236" spans="3:15" x14ac:dyDescent="0.45">
      <c r="E236" s="1" t="s">
        <v>65</v>
      </c>
      <c r="H236" s="3">
        <v>1100</v>
      </c>
      <c r="I236" s="1">
        <v>2</v>
      </c>
      <c r="J236" s="3">
        <f t="shared" si="32"/>
        <v>2200</v>
      </c>
      <c r="K236" s="1" t="s">
        <v>16</v>
      </c>
      <c r="N236" s="20" t="s">
        <v>96</v>
      </c>
      <c r="O236" s="1" t="s">
        <v>67</v>
      </c>
    </row>
    <row r="237" spans="3:15" x14ac:dyDescent="0.45">
      <c r="E237" s="1" t="s">
        <v>66</v>
      </c>
      <c r="H237" s="3">
        <v>500</v>
      </c>
      <c r="I237" s="1">
        <v>4</v>
      </c>
      <c r="J237" s="3">
        <f t="shared" si="32"/>
        <v>2000</v>
      </c>
      <c r="K237" s="1" t="s">
        <v>16</v>
      </c>
      <c r="N237" s="20" t="s">
        <v>96</v>
      </c>
      <c r="O237" s="1" t="s">
        <v>67</v>
      </c>
    </row>
    <row r="238" spans="3:15" x14ac:dyDescent="0.45">
      <c r="E238" s="1" t="s">
        <v>37</v>
      </c>
      <c r="H238" s="3"/>
      <c r="J238" s="8">
        <v>500</v>
      </c>
    </row>
    <row r="239" spans="3:15" x14ac:dyDescent="0.45">
      <c r="C239" s="12">
        <v>26</v>
      </c>
      <c r="D239" s="2" t="s">
        <v>201</v>
      </c>
      <c r="H239" s="3"/>
      <c r="J239" s="3"/>
      <c r="N239" s="20"/>
    </row>
    <row r="240" spans="3:15" x14ac:dyDescent="0.45">
      <c r="E240" s="1" t="s">
        <v>173</v>
      </c>
      <c r="H240" s="3">
        <v>3000</v>
      </c>
      <c r="I240" s="1">
        <v>1</v>
      </c>
      <c r="J240" s="3">
        <f t="shared" ref="J240" si="33">H240*I240</f>
        <v>3000</v>
      </c>
      <c r="K240" s="1" t="s">
        <v>16</v>
      </c>
      <c r="N240" s="20" t="s">
        <v>104</v>
      </c>
      <c r="O240" s="1" t="s">
        <v>67</v>
      </c>
    </row>
    <row r="241" spans="2:15" x14ac:dyDescent="0.45">
      <c r="F241" s="1" t="s">
        <v>42</v>
      </c>
      <c r="H241" s="3">
        <v>580</v>
      </c>
      <c r="I241" s="1">
        <v>3</v>
      </c>
      <c r="J241" s="3">
        <f>H241*I241</f>
        <v>1740</v>
      </c>
      <c r="K241" s="1" t="s">
        <v>7</v>
      </c>
      <c r="L241" s="1" t="s">
        <v>43</v>
      </c>
    </row>
    <row r="242" spans="2:15" x14ac:dyDescent="0.45">
      <c r="E242" s="1" t="s">
        <v>174</v>
      </c>
      <c r="H242" s="3">
        <v>3000</v>
      </c>
      <c r="I242" s="1">
        <v>1</v>
      </c>
      <c r="J242" s="3">
        <f t="shared" ref="J242:J243" si="34">H242*I242</f>
        <v>3000</v>
      </c>
      <c r="K242" s="1" t="s">
        <v>16</v>
      </c>
      <c r="N242" s="20" t="s">
        <v>133</v>
      </c>
      <c r="O242" s="1" t="s">
        <v>67</v>
      </c>
    </row>
    <row r="243" spans="2:15" x14ac:dyDescent="0.45">
      <c r="F243" s="1" t="s">
        <v>6</v>
      </c>
      <c r="H243" s="3">
        <v>600</v>
      </c>
      <c r="I243" s="1">
        <v>4</v>
      </c>
      <c r="J243" s="3">
        <f t="shared" si="34"/>
        <v>2400</v>
      </c>
      <c r="K243" s="1" t="s">
        <v>7</v>
      </c>
      <c r="L243" s="1" t="s">
        <v>18</v>
      </c>
    </row>
    <row r="244" spans="2:15" x14ac:dyDescent="0.45">
      <c r="E244" s="1" t="s">
        <v>37</v>
      </c>
      <c r="H244" s="3"/>
      <c r="J244" s="8">
        <v>500</v>
      </c>
    </row>
    <row r="245" spans="2:15" ht="6.6" customHeight="1" x14ac:dyDescent="0.45">
      <c r="H245" s="3"/>
      <c r="J245" s="3"/>
    </row>
    <row r="246" spans="2:15" x14ac:dyDescent="0.45">
      <c r="H246" s="21"/>
      <c r="I246" s="24" t="s">
        <v>109</v>
      </c>
      <c r="J246" s="15">
        <f>SUM(J221:J245)</f>
        <v>64340</v>
      </c>
      <c r="K246" s="25" t="s">
        <v>203</v>
      </c>
    </row>
    <row r="247" spans="2:15" ht="13.95" customHeight="1" x14ac:dyDescent="0.45">
      <c r="H247" s="17"/>
      <c r="J247" s="18"/>
      <c r="K247" s="25" t="s">
        <v>202</v>
      </c>
    </row>
    <row r="248" spans="2:15" ht="6.6" customHeight="1" x14ac:dyDescent="0.45">
      <c r="H248" s="3"/>
      <c r="J248" s="3"/>
    </row>
    <row r="249" spans="2:15" x14ac:dyDescent="0.45">
      <c r="B249" s="22" t="s">
        <v>278</v>
      </c>
      <c r="C249" s="23"/>
      <c r="D249" s="23"/>
      <c r="E249" s="23"/>
      <c r="F249" s="23"/>
      <c r="G249" s="23"/>
      <c r="H249" s="17"/>
      <c r="J249" s="17"/>
    </row>
    <row r="250" spans="2:15" x14ac:dyDescent="0.45">
      <c r="C250" s="19" t="s">
        <v>268</v>
      </c>
      <c r="D250" s="11"/>
      <c r="E250" s="11"/>
      <c r="F250" s="11"/>
      <c r="G250" s="11"/>
      <c r="H250" s="3"/>
      <c r="J250" s="3"/>
      <c r="L250" s="7" t="s">
        <v>276</v>
      </c>
    </row>
    <row r="251" spans="2:15" x14ac:dyDescent="0.45">
      <c r="C251" s="12">
        <v>11</v>
      </c>
      <c r="D251" s="2" t="s">
        <v>274</v>
      </c>
      <c r="H251" s="3"/>
      <c r="J251" s="3"/>
    </row>
    <row r="252" spans="2:15" x14ac:dyDescent="0.45">
      <c r="E252" s="1" t="s">
        <v>271</v>
      </c>
      <c r="H252" s="3">
        <v>158000</v>
      </c>
      <c r="I252" s="1">
        <v>1</v>
      </c>
      <c r="J252" s="3">
        <f t="shared" ref="J252:J253" si="35">H252*I252</f>
        <v>158000</v>
      </c>
      <c r="K252" s="1" t="s">
        <v>269</v>
      </c>
      <c r="L252" s="1" t="s">
        <v>270</v>
      </c>
      <c r="N252" s="20"/>
      <c r="O252" s="1" t="s">
        <v>68</v>
      </c>
    </row>
    <row r="253" spans="2:15" x14ac:dyDescent="0.45">
      <c r="E253" s="1" t="s">
        <v>272</v>
      </c>
      <c r="H253" s="3">
        <v>80000</v>
      </c>
      <c r="I253" s="1">
        <v>1</v>
      </c>
      <c r="J253" s="3">
        <f t="shared" si="35"/>
        <v>80000</v>
      </c>
      <c r="K253" s="1" t="s">
        <v>269</v>
      </c>
      <c r="L253" s="1" t="s">
        <v>273</v>
      </c>
      <c r="N253" s="20"/>
      <c r="O253" s="1" t="s">
        <v>68</v>
      </c>
    </row>
    <row r="254" spans="2:15" x14ac:dyDescent="0.45">
      <c r="E254" s="1" t="s">
        <v>262</v>
      </c>
      <c r="H254" s="3"/>
      <c r="J254" s="8">
        <v>5000</v>
      </c>
    </row>
    <row r="255" spans="2:15" x14ac:dyDescent="0.45">
      <c r="D255" s="2" t="s">
        <v>256</v>
      </c>
      <c r="H255" s="3"/>
      <c r="J255" s="3"/>
      <c r="N255" s="20"/>
    </row>
    <row r="256" spans="2:15" x14ac:dyDescent="0.45">
      <c r="E256" s="1" t="s">
        <v>257</v>
      </c>
      <c r="H256" s="3">
        <v>130000</v>
      </c>
      <c r="I256" s="1">
        <v>1</v>
      </c>
      <c r="J256" s="3">
        <f t="shared" ref="J256" si="36">H256*I256</f>
        <v>130000</v>
      </c>
      <c r="K256" s="1" t="s">
        <v>258</v>
      </c>
      <c r="N256" s="20"/>
    </row>
    <row r="257" spans="2:15" x14ac:dyDescent="0.45">
      <c r="D257" s="2" t="s">
        <v>259</v>
      </c>
      <c r="H257" s="3"/>
      <c r="J257" s="3"/>
      <c r="N257" s="20"/>
    </row>
    <row r="258" spans="2:15" x14ac:dyDescent="0.45">
      <c r="E258" s="1" t="s">
        <v>260</v>
      </c>
      <c r="H258" s="3">
        <v>28900</v>
      </c>
      <c r="I258" s="1">
        <v>1</v>
      </c>
      <c r="J258" s="3">
        <f t="shared" ref="J258" si="37">H258*I258</f>
        <v>28900</v>
      </c>
      <c r="K258" s="1" t="s">
        <v>261</v>
      </c>
      <c r="N258" s="20"/>
    </row>
    <row r="259" spans="2:15" x14ac:dyDescent="0.45">
      <c r="C259" s="12">
        <v>12</v>
      </c>
      <c r="D259" s="2" t="s">
        <v>275</v>
      </c>
      <c r="H259" s="3">
        <v>8000</v>
      </c>
      <c r="I259" s="1">
        <v>1</v>
      </c>
      <c r="J259" s="3"/>
      <c r="K259" s="1" t="s">
        <v>16</v>
      </c>
      <c r="N259" s="20" t="s">
        <v>153</v>
      </c>
      <c r="O259" s="1" t="s">
        <v>67</v>
      </c>
    </row>
    <row r="260" spans="2:15" x14ac:dyDescent="0.45">
      <c r="E260" s="1" t="s">
        <v>6</v>
      </c>
      <c r="H260" s="3">
        <v>600</v>
      </c>
      <c r="I260" s="1">
        <v>2</v>
      </c>
      <c r="J260" s="3">
        <f t="shared" ref="J260" si="38">H260*I260</f>
        <v>1200</v>
      </c>
      <c r="K260" s="1" t="s">
        <v>7</v>
      </c>
      <c r="L260" s="1" t="s">
        <v>18</v>
      </c>
    </row>
    <row r="261" spans="2:15" x14ac:dyDescent="0.45">
      <c r="E261" s="1" t="s">
        <v>37</v>
      </c>
      <c r="H261" s="3"/>
      <c r="J261" s="8">
        <v>500</v>
      </c>
    </row>
    <row r="262" spans="2:15" x14ac:dyDescent="0.45">
      <c r="C262" s="12">
        <v>13</v>
      </c>
      <c r="D262" s="2" t="s">
        <v>277</v>
      </c>
      <c r="H262" s="3">
        <v>10000</v>
      </c>
      <c r="I262" s="1">
        <v>1</v>
      </c>
      <c r="J262" s="3"/>
      <c r="K262" s="1" t="s">
        <v>16</v>
      </c>
      <c r="N262" s="20" t="s">
        <v>153</v>
      </c>
      <c r="O262" s="1" t="s">
        <v>67</v>
      </c>
    </row>
    <row r="263" spans="2:15" x14ac:dyDescent="0.45">
      <c r="E263" s="1" t="s">
        <v>37</v>
      </c>
      <c r="H263" s="3"/>
      <c r="J263" s="8">
        <v>1000</v>
      </c>
    </row>
    <row r="264" spans="2:15" ht="6.6" customHeight="1" x14ac:dyDescent="0.45">
      <c r="H264" s="3"/>
      <c r="J264" s="3"/>
    </row>
    <row r="265" spans="2:15" x14ac:dyDescent="0.45">
      <c r="H265" s="21"/>
      <c r="I265" s="24" t="s">
        <v>109</v>
      </c>
      <c r="J265" s="15">
        <f>SUM(J251:J264)</f>
        <v>404600</v>
      </c>
      <c r="K265" s="25"/>
    </row>
    <row r="266" spans="2:15" ht="4.95" customHeight="1" x14ac:dyDescent="0.45">
      <c r="H266" s="17"/>
      <c r="J266" s="18"/>
    </row>
    <row r="267" spans="2:15" x14ac:dyDescent="0.45">
      <c r="B267" s="22" t="s">
        <v>279</v>
      </c>
      <c r="C267" s="23"/>
      <c r="D267" s="23"/>
      <c r="E267" s="23"/>
      <c r="F267" s="23"/>
      <c r="G267" s="23"/>
      <c r="H267" s="17"/>
      <c r="J267" s="17"/>
    </row>
    <row r="268" spans="2:15" x14ac:dyDescent="0.45">
      <c r="C268" s="19" t="s">
        <v>210</v>
      </c>
      <c r="D268" s="11"/>
      <c r="E268" s="11"/>
      <c r="F268" s="11"/>
      <c r="G268" s="11"/>
      <c r="H268" s="3"/>
      <c r="J268" s="3"/>
      <c r="L268" s="7" t="s">
        <v>230</v>
      </c>
    </row>
    <row r="269" spans="2:15" x14ac:dyDescent="0.45">
      <c r="C269" s="12">
        <v>12</v>
      </c>
      <c r="D269" s="2" t="s">
        <v>211</v>
      </c>
      <c r="H269" s="3"/>
      <c r="J269" s="3"/>
    </row>
    <row r="270" spans="2:15" x14ac:dyDescent="0.45">
      <c r="E270" s="1" t="s">
        <v>212</v>
      </c>
      <c r="H270" s="3">
        <f>32000+3500+2900*2</f>
        <v>41300</v>
      </c>
      <c r="I270" s="1">
        <v>1</v>
      </c>
      <c r="J270" s="3">
        <f t="shared" ref="J270:J275" si="39">H270*I270</f>
        <v>41300</v>
      </c>
      <c r="K270" s="1" t="s">
        <v>67</v>
      </c>
      <c r="L270" s="1" t="s">
        <v>220</v>
      </c>
      <c r="N270" s="20" t="s">
        <v>213</v>
      </c>
      <c r="O270" s="1" t="s">
        <v>67</v>
      </c>
    </row>
    <row r="271" spans="2:15" x14ac:dyDescent="0.45">
      <c r="E271" s="1" t="s">
        <v>221</v>
      </c>
      <c r="H271" s="3">
        <v>6800</v>
      </c>
      <c r="I271" s="1">
        <v>1</v>
      </c>
      <c r="J271" s="3">
        <f t="shared" si="39"/>
        <v>6800</v>
      </c>
      <c r="K271" s="1" t="s">
        <v>7</v>
      </c>
      <c r="L271" s="1" t="s">
        <v>222</v>
      </c>
      <c r="N271" s="20" t="s">
        <v>223</v>
      </c>
    </row>
    <row r="272" spans="2:15" x14ac:dyDescent="0.45">
      <c r="E272" s="1" t="s">
        <v>225</v>
      </c>
      <c r="H272" s="3">
        <v>330</v>
      </c>
      <c r="I272" s="1">
        <v>4</v>
      </c>
      <c r="J272" s="3">
        <f t="shared" si="39"/>
        <v>1320</v>
      </c>
      <c r="K272" s="1" t="s">
        <v>7</v>
      </c>
      <c r="L272" s="1" t="s">
        <v>227</v>
      </c>
      <c r="N272" s="20"/>
    </row>
    <row r="273" spans="3:15" x14ac:dyDescent="0.45">
      <c r="E273" s="1" t="s">
        <v>226</v>
      </c>
      <c r="H273" s="3">
        <v>100</v>
      </c>
      <c r="I273" s="1">
        <v>8</v>
      </c>
      <c r="J273" s="3">
        <f t="shared" si="39"/>
        <v>800</v>
      </c>
      <c r="K273" s="1" t="s">
        <v>7</v>
      </c>
      <c r="L273" s="1" t="s">
        <v>228</v>
      </c>
      <c r="N273" s="20"/>
    </row>
    <row r="274" spans="3:15" x14ac:dyDescent="0.45">
      <c r="H274" s="3">
        <v>130</v>
      </c>
      <c r="I274" s="1">
        <v>16</v>
      </c>
      <c r="J274" s="3">
        <f t="shared" si="39"/>
        <v>2080</v>
      </c>
      <c r="K274" s="1" t="s">
        <v>7</v>
      </c>
      <c r="L274" s="1" t="s">
        <v>229</v>
      </c>
      <c r="N274" s="20"/>
    </row>
    <row r="275" spans="3:15" x14ac:dyDescent="0.45">
      <c r="E275" s="1" t="s">
        <v>214</v>
      </c>
      <c r="H275" s="3">
        <v>380</v>
      </c>
      <c r="I275" s="1">
        <v>2</v>
      </c>
      <c r="J275" s="3">
        <f t="shared" si="39"/>
        <v>760</v>
      </c>
      <c r="K275" s="1" t="s">
        <v>26</v>
      </c>
      <c r="L275" s="1" t="s">
        <v>215</v>
      </c>
      <c r="N275" s="20" t="s">
        <v>224</v>
      </c>
    </row>
    <row r="276" spans="3:15" x14ac:dyDescent="0.45">
      <c r="E276" s="1" t="s">
        <v>37</v>
      </c>
      <c r="H276" s="3"/>
      <c r="J276" s="8">
        <v>1000</v>
      </c>
    </row>
    <row r="277" spans="3:15" x14ac:dyDescent="0.45">
      <c r="C277" s="12">
        <v>14</v>
      </c>
      <c r="D277" s="2" t="s">
        <v>216</v>
      </c>
      <c r="H277" s="3"/>
      <c r="J277" s="3"/>
      <c r="N277" s="20"/>
    </row>
    <row r="278" spans="3:15" x14ac:dyDescent="0.45">
      <c r="E278" s="1" t="s">
        <v>217</v>
      </c>
      <c r="H278" s="3">
        <v>3000</v>
      </c>
      <c r="I278" s="1">
        <v>4</v>
      </c>
      <c r="J278" s="3">
        <f t="shared" ref="J278:J280" si="40">H278*I278</f>
        <v>12000</v>
      </c>
      <c r="K278" s="1" t="s">
        <v>16</v>
      </c>
      <c r="N278" s="20" t="s">
        <v>213</v>
      </c>
      <c r="O278" s="1" t="s">
        <v>67</v>
      </c>
    </row>
    <row r="279" spans="3:15" x14ac:dyDescent="0.45">
      <c r="E279" s="1" t="s">
        <v>218</v>
      </c>
      <c r="H279" s="3">
        <v>2600</v>
      </c>
      <c r="I279" s="1">
        <v>2</v>
      </c>
      <c r="J279" s="3">
        <f t="shared" si="40"/>
        <v>5200</v>
      </c>
      <c r="K279" s="1" t="s">
        <v>16</v>
      </c>
      <c r="N279" s="20" t="s">
        <v>213</v>
      </c>
      <c r="O279" s="1" t="s">
        <v>67</v>
      </c>
    </row>
    <row r="280" spans="3:15" x14ac:dyDescent="0.45">
      <c r="E280" s="1" t="s">
        <v>6</v>
      </c>
      <c r="H280" s="3">
        <v>600</v>
      </c>
      <c r="I280" s="1">
        <v>12</v>
      </c>
      <c r="J280" s="3">
        <f t="shared" si="40"/>
        <v>7200</v>
      </c>
      <c r="K280" s="1" t="s">
        <v>7</v>
      </c>
      <c r="L280" s="1" t="s">
        <v>18</v>
      </c>
    </row>
    <row r="281" spans="3:15" x14ac:dyDescent="0.45">
      <c r="E281" s="1" t="s">
        <v>37</v>
      </c>
      <c r="H281" s="3"/>
      <c r="J281" s="8">
        <v>500</v>
      </c>
    </row>
    <row r="282" spans="3:15" ht="6.6" customHeight="1" x14ac:dyDescent="0.45">
      <c r="H282" s="3"/>
      <c r="J282" s="3"/>
    </row>
    <row r="283" spans="3:15" x14ac:dyDescent="0.45">
      <c r="H283" s="21"/>
      <c r="I283" s="24" t="s">
        <v>109</v>
      </c>
      <c r="J283" s="15">
        <f>SUM(J269:J282)</f>
        <v>78960</v>
      </c>
      <c r="K283" s="25"/>
    </row>
    <row r="284" spans="3:15" ht="4.95" customHeight="1" x14ac:dyDescent="0.45">
      <c r="H284" s="17"/>
      <c r="J284" s="18"/>
    </row>
    <row r="285" spans="3:15" x14ac:dyDescent="0.45">
      <c r="C285" s="19" t="s">
        <v>231</v>
      </c>
      <c r="D285" s="11"/>
      <c r="E285" s="11"/>
      <c r="F285" s="11"/>
      <c r="G285" s="11"/>
      <c r="H285" s="3"/>
      <c r="J285" s="3"/>
      <c r="L285" s="7" t="s">
        <v>230</v>
      </c>
    </row>
    <row r="286" spans="3:15" x14ac:dyDescent="0.45">
      <c r="C286" s="12">
        <v>21</v>
      </c>
      <c r="D286" s="2" t="s">
        <v>219</v>
      </c>
      <c r="H286" s="3"/>
      <c r="J286" s="3"/>
      <c r="N286" s="20"/>
    </row>
    <row r="287" spans="3:15" x14ac:dyDescent="0.45">
      <c r="E287" s="1" t="s">
        <v>231</v>
      </c>
      <c r="H287" s="3">
        <v>5000</v>
      </c>
      <c r="I287" s="1">
        <v>1</v>
      </c>
      <c r="J287" s="3">
        <f t="shared" ref="J287" si="41">H287*I287</f>
        <v>5000</v>
      </c>
      <c r="K287" s="1" t="s">
        <v>232</v>
      </c>
      <c r="L287" s="28" t="s">
        <v>233</v>
      </c>
      <c r="N287" s="20"/>
    </row>
    <row r="288" spans="3:15" x14ac:dyDescent="0.45">
      <c r="F288" s="1" t="s">
        <v>234</v>
      </c>
      <c r="H288" s="3">
        <v>600</v>
      </c>
      <c r="I288" s="1">
        <v>1</v>
      </c>
      <c r="J288" s="3">
        <f>H288*I288</f>
        <v>600</v>
      </c>
      <c r="K288" s="1" t="s">
        <v>236</v>
      </c>
      <c r="L288" s="1" t="s">
        <v>235</v>
      </c>
    </row>
    <row r="289" spans="2:15" x14ac:dyDescent="0.45">
      <c r="C289" s="12">
        <v>21</v>
      </c>
      <c r="E289" s="1" t="s">
        <v>237</v>
      </c>
      <c r="H289" s="3">
        <v>12000</v>
      </c>
      <c r="I289" s="1">
        <v>1</v>
      </c>
      <c r="J289" s="3">
        <f t="shared" ref="J289:J298" si="42">H289*I289</f>
        <v>12000</v>
      </c>
      <c r="K289" s="1" t="s">
        <v>16</v>
      </c>
      <c r="N289" s="20" t="s">
        <v>238</v>
      </c>
      <c r="O289" s="1" t="s">
        <v>67</v>
      </c>
    </row>
    <row r="290" spans="2:15" x14ac:dyDescent="0.45">
      <c r="C290" s="12">
        <v>22</v>
      </c>
      <c r="E290" s="1" t="s">
        <v>239</v>
      </c>
      <c r="H290" s="3">
        <v>8000</v>
      </c>
      <c r="I290" s="1">
        <v>1</v>
      </c>
      <c r="J290" s="3">
        <f t="shared" ref="J290" si="43">H290*I290</f>
        <v>8000</v>
      </c>
      <c r="K290" s="1" t="s">
        <v>16</v>
      </c>
      <c r="N290" s="20" t="s">
        <v>238</v>
      </c>
      <c r="O290" s="1" t="s">
        <v>67</v>
      </c>
    </row>
    <row r="291" spans="2:15" x14ac:dyDescent="0.45">
      <c r="E291" s="1" t="s">
        <v>240</v>
      </c>
      <c r="H291" s="3">
        <v>6000</v>
      </c>
      <c r="I291" s="1">
        <v>1</v>
      </c>
      <c r="J291" s="3">
        <f t="shared" ref="J291" si="44">H291*I291</f>
        <v>6000</v>
      </c>
      <c r="K291" s="1" t="s">
        <v>16</v>
      </c>
      <c r="N291" s="20" t="s">
        <v>238</v>
      </c>
      <c r="O291" s="1" t="s">
        <v>67</v>
      </c>
    </row>
    <row r="292" spans="2:15" x14ac:dyDescent="0.45">
      <c r="E292" s="1" t="s">
        <v>241</v>
      </c>
      <c r="H292" s="3">
        <v>5000</v>
      </c>
      <c r="I292" s="1">
        <v>1</v>
      </c>
      <c r="J292" s="3">
        <f t="shared" ref="J292:J294" si="45">H292*I292</f>
        <v>5000</v>
      </c>
      <c r="K292" s="1" t="s">
        <v>16</v>
      </c>
      <c r="N292" s="20" t="s">
        <v>238</v>
      </c>
      <c r="O292" s="1" t="s">
        <v>67</v>
      </c>
    </row>
    <row r="293" spans="2:15" x14ac:dyDescent="0.45">
      <c r="C293" s="12">
        <v>23</v>
      </c>
      <c r="E293" s="1" t="s">
        <v>242</v>
      </c>
      <c r="H293" s="3">
        <v>6500</v>
      </c>
      <c r="I293" s="1">
        <v>1</v>
      </c>
      <c r="J293" s="3">
        <f t="shared" si="45"/>
        <v>6500</v>
      </c>
      <c r="K293" s="1" t="s">
        <v>16</v>
      </c>
      <c r="N293" s="20" t="s">
        <v>238</v>
      </c>
      <c r="O293" s="1" t="s">
        <v>67</v>
      </c>
    </row>
    <row r="294" spans="2:15" x14ac:dyDescent="0.45">
      <c r="E294" s="1" t="s">
        <v>243</v>
      </c>
      <c r="H294" s="3">
        <v>4500</v>
      </c>
      <c r="I294" s="1">
        <v>1</v>
      </c>
      <c r="J294" s="3">
        <f t="shared" si="45"/>
        <v>4500</v>
      </c>
      <c r="K294" s="1" t="s">
        <v>16</v>
      </c>
      <c r="N294" s="20" t="s">
        <v>238</v>
      </c>
      <c r="O294" s="1" t="s">
        <v>67</v>
      </c>
    </row>
    <row r="295" spans="2:15" x14ac:dyDescent="0.45">
      <c r="E295" s="1" t="s">
        <v>244</v>
      </c>
      <c r="H295" s="3">
        <v>4000</v>
      </c>
      <c r="I295" s="1">
        <v>1</v>
      </c>
      <c r="J295" s="3">
        <f t="shared" ref="J295" si="46">H295*I295</f>
        <v>4000</v>
      </c>
      <c r="K295" s="1" t="s">
        <v>16</v>
      </c>
      <c r="N295" s="20" t="s">
        <v>238</v>
      </c>
      <c r="O295" s="1" t="s">
        <v>67</v>
      </c>
    </row>
    <row r="296" spans="2:15" x14ac:dyDescent="0.45">
      <c r="E296" s="1" t="s">
        <v>245</v>
      </c>
      <c r="H296" s="3">
        <v>2500</v>
      </c>
      <c r="I296" s="1">
        <v>2</v>
      </c>
      <c r="J296" s="3">
        <f t="shared" ref="J296:J297" si="47">H296*I296</f>
        <v>5000</v>
      </c>
      <c r="K296" s="1" t="s">
        <v>16</v>
      </c>
      <c r="N296" s="20" t="s">
        <v>238</v>
      </c>
      <c r="O296" s="1" t="s">
        <v>67</v>
      </c>
    </row>
    <row r="297" spans="2:15" x14ac:dyDescent="0.45">
      <c r="C297" s="12">
        <v>24</v>
      </c>
      <c r="E297" s="1" t="s">
        <v>246</v>
      </c>
      <c r="H297" s="3">
        <v>8000</v>
      </c>
      <c r="I297" s="1">
        <v>1</v>
      </c>
      <c r="J297" s="3">
        <f t="shared" si="47"/>
        <v>8000</v>
      </c>
      <c r="K297" s="1" t="s">
        <v>16</v>
      </c>
      <c r="N297" s="20" t="s">
        <v>238</v>
      </c>
      <c r="O297" s="1" t="s">
        <v>67</v>
      </c>
    </row>
    <row r="298" spans="2:15" x14ac:dyDescent="0.45">
      <c r="F298" s="1" t="s">
        <v>6</v>
      </c>
      <c r="H298" s="3">
        <v>600</v>
      </c>
      <c r="I298" s="1">
        <v>2</v>
      </c>
      <c r="J298" s="3">
        <f t="shared" si="42"/>
        <v>1200</v>
      </c>
      <c r="K298" s="1" t="s">
        <v>7</v>
      </c>
      <c r="L298" s="1" t="s">
        <v>18</v>
      </c>
    </row>
    <row r="299" spans="2:15" x14ac:dyDescent="0.45">
      <c r="E299" s="1" t="s">
        <v>37</v>
      </c>
      <c r="H299" s="3"/>
      <c r="J299" s="8">
        <v>1000</v>
      </c>
    </row>
    <row r="300" spans="2:15" ht="6.6" customHeight="1" x14ac:dyDescent="0.45">
      <c r="H300" s="3"/>
      <c r="J300" s="3"/>
    </row>
    <row r="301" spans="2:15" x14ac:dyDescent="0.45">
      <c r="H301" s="21"/>
      <c r="I301" s="24" t="s">
        <v>109</v>
      </c>
      <c r="J301" s="15">
        <f>SUM(J286:J300)</f>
        <v>66800</v>
      </c>
      <c r="K301" s="25"/>
    </row>
    <row r="302" spans="2:15" ht="4.95" customHeight="1" x14ac:dyDescent="0.45">
      <c r="H302" s="17"/>
      <c r="J302" s="18"/>
    </row>
    <row r="303" spans="2:15" x14ac:dyDescent="0.45">
      <c r="B303" s="22" t="s">
        <v>282</v>
      </c>
      <c r="C303" s="23"/>
      <c r="D303" s="23"/>
      <c r="E303" s="23"/>
      <c r="F303" s="23"/>
      <c r="G303" s="23"/>
      <c r="H303" s="17"/>
      <c r="J303" s="17"/>
    </row>
    <row r="304" spans="2:15" x14ac:dyDescent="0.45">
      <c r="C304" s="19" t="s">
        <v>247</v>
      </c>
      <c r="D304" s="11"/>
      <c r="E304" s="11"/>
      <c r="F304" s="11"/>
      <c r="G304" s="11"/>
      <c r="H304" s="3"/>
      <c r="J304" s="3"/>
      <c r="L304" s="7" t="s">
        <v>230</v>
      </c>
    </row>
    <row r="305" spans="3:15" x14ac:dyDescent="0.45">
      <c r="C305" s="12">
        <v>11</v>
      </c>
      <c r="D305" s="2" t="s">
        <v>248</v>
      </c>
      <c r="H305" s="3"/>
      <c r="J305" s="3"/>
    </row>
    <row r="306" spans="3:15" x14ac:dyDescent="0.45">
      <c r="E306" s="1" t="s">
        <v>251</v>
      </c>
      <c r="H306" s="3">
        <v>42900</v>
      </c>
      <c r="I306" s="1">
        <v>3</v>
      </c>
      <c r="J306" s="3">
        <f t="shared" ref="J306:J307" si="48">H306*I306</f>
        <v>128700</v>
      </c>
      <c r="K306" s="1" t="s">
        <v>250</v>
      </c>
      <c r="L306" s="1" t="s">
        <v>249</v>
      </c>
      <c r="N306" s="20" t="s">
        <v>252</v>
      </c>
      <c r="O306" s="1" t="s">
        <v>68</v>
      </c>
    </row>
    <row r="307" spans="3:15" x14ac:dyDescent="0.45">
      <c r="E307" s="1" t="s">
        <v>253</v>
      </c>
      <c r="H307" s="3">
        <v>5500</v>
      </c>
      <c r="I307" s="1">
        <v>3</v>
      </c>
      <c r="J307" s="3">
        <f t="shared" si="48"/>
        <v>16500</v>
      </c>
      <c r="K307" s="1" t="s">
        <v>250</v>
      </c>
      <c r="L307" s="1" t="s">
        <v>254</v>
      </c>
      <c r="N307" s="20" t="s">
        <v>255</v>
      </c>
      <c r="O307" s="1" t="s">
        <v>68</v>
      </c>
    </row>
    <row r="308" spans="3:15" x14ac:dyDescent="0.45">
      <c r="D308" s="2" t="s">
        <v>256</v>
      </c>
      <c r="H308" s="3"/>
      <c r="J308" s="3"/>
      <c r="N308" s="20"/>
    </row>
    <row r="309" spans="3:15" x14ac:dyDescent="0.45">
      <c r="E309" s="1" t="s">
        <v>257</v>
      </c>
      <c r="H309" s="3">
        <v>130000</v>
      </c>
      <c r="I309" s="1">
        <v>1</v>
      </c>
      <c r="J309" s="3">
        <f t="shared" ref="J309" si="49">H309*I309</f>
        <v>130000</v>
      </c>
      <c r="K309" s="1" t="s">
        <v>258</v>
      </c>
      <c r="N309" s="20"/>
    </row>
    <row r="310" spans="3:15" x14ac:dyDescent="0.45">
      <c r="D310" s="2" t="s">
        <v>259</v>
      </c>
      <c r="H310" s="3"/>
      <c r="J310" s="3"/>
      <c r="N310" s="20"/>
    </row>
    <row r="311" spans="3:15" x14ac:dyDescent="0.45">
      <c r="E311" s="1" t="s">
        <v>260</v>
      </c>
      <c r="H311" s="3">
        <v>28900</v>
      </c>
      <c r="I311" s="1">
        <v>1</v>
      </c>
      <c r="J311" s="3">
        <f t="shared" ref="J311" si="50">H311*I311</f>
        <v>28900</v>
      </c>
      <c r="K311" s="1" t="s">
        <v>261</v>
      </c>
      <c r="N311" s="20"/>
    </row>
    <row r="312" spans="3:15" x14ac:dyDescent="0.45">
      <c r="C312" s="12">
        <v>21</v>
      </c>
      <c r="D312" s="2" t="s">
        <v>263</v>
      </c>
      <c r="H312" s="3"/>
      <c r="J312" s="3"/>
      <c r="N312" s="20"/>
    </row>
    <row r="313" spans="3:15" x14ac:dyDescent="0.45">
      <c r="E313" s="1" t="s">
        <v>264</v>
      </c>
      <c r="H313" s="3">
        <v>450</v>
      </c>
      <c r="I313" s="1">
        <v>1</v>
      </c>
      <c r="J313" s="3">
        <f t="shared" ref="J313:J314" si="51">H313*I313</f>
        <v>450</v>
      </c>
      <c r="K313" s="1" t="s">
        <v>265</v>
      </c>
      <c r="N313" s="20"/>
    </row>
    <row r="314" spans="3:15" x14ac:dyDescent="0.45">
      <c r="E314" s="1" t="s">
        <v>266</v>
      </c>
      <c r="H314" s="3">
        <v>100</v>
      </c>
      <c r="I314" s="1">
        <v>1</v>
      </c>
      <c r="J314" s="3">
        <f t="shared" si="51"/>
        <v>100</v>
      </c>
      <c r="K314" s="1" t="s">
        <v>267</v>
      </c>
      <c r="N314" s="20"/>
    </row>
    <row r="315" spans="3:15" x14ac:dyDescent="0.45">
      <c r="D315" s="1" t="s">
        <v>262</v>
      </c>
      <c r="H315" s="3"/>
      <c r="J315" s="8">
        <v>5000</v>
      </c>
    </row>
    <row r="316" spans="3:15" ht="6.6" customHeight="1" x14ac:dyDescent="0.45">
      <c r="H316" s="3"/>
      <c r="J316" s="3"/>
    </row>
    <row r="317" spans="3:15" x14ac:dyDescent="0.45">
      <c r="H317" s="21"/>
      <c r="I317" s="24" t="s">
        <v>109</v>
      </c>
      <c r="J317" s="15">
        <f>SUM(J305:J316)</f>
        <v>309650</v>
      </c>
      <c r="K317" s="25"/>
    </row>
    <row r="318" spans="3:15" ht="4.95" customHeight="1" x14ac:dyDescent="0.45">
      <c r="H318" s="17"/>
      <c r="J318" s="18"/>
    </row>
    <row r="319" spans="3:15" x14ac:dyDescent="0.45">
      <c r="H319" s="3"/>
      <c r="J319" s="3"/>
    </row>
    <row r="320" spans="3:15" x14ac:dyDescent="0.45">
      <c r="H320" s="3"/>
      <c r="J320" s="3"/>
    </row>
    <row r="321" spans="8:10" x14ac:dyDescent="0.45">
      <c r="H321" s="3"/>
      <c r="J321" s="3"/>
    </row>
    <row r="322" spans="8:10" x14ac:dyDescent="0.45">
      <c r="H322" s="3"/>
      <c r="J322" s="3"/>
    </row>
    <row r="323" spans="8:10" x14ac:dyDescent="0.45">
      <c r="H323" s="3"/>
      <c r="J323" s="3"/>
    </row>
    <row r="324" spans="8:10" x14ac:dyDescent="0.45">
      <c r="H324" s="3"/>
      <c r="J324" s="3"/>
    </row>
    <row r="325" spans="8:10" x14ac:dyDescent="0.45">
      <c r="H325" s="3"/>
      <c r="J325" s="3"/>
    </row>
    <row r="326" spans="8:10" x14ac:dyDescent="0.45">
      <c r="H326" s="3"/>
      <c r="J326" s="3"/>
    </row>
    <row r="327" spans="8:10" x14ac:dyDescent="0.45">
      <c r="H327" s="3"/>
      <c r="J327" s="3"/>
    </row>
    <row r="328" spans="8:10" x14ac:dyDescent="0.45">
      <c r="H328" s="3"/>
    </row>
  </sheetData>
  <mergeCells count="3">
    <mergeCell ref="G2:J2"/>
    <mergeCell ref="D4:G4"/>
    <mergeCell ref="N4:O4"/>
  </mergeCells>
  <phoneticPr fontId="2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  <headerFooter>
    <oddHeader>&amp;C&amp;F &amp;A</oddHeader>
    <oddFooter>&amp;C&amp;A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7"/>
  <sheetViews>
    <sheetView tabSelected="1" workbookViewId="0">
      <selection activeCell="O19" sqref="O19"/>
    </sheetView>
  </sheetViews>
  <sheetFormatPr defaultRowHeight="18" x14ac:dyDescent="0.45"/>
  <cols>
    <col min="1" max="1" width="3.3984375" customWidth="1"/>
    <col min="2" max="2" width="3.296875" customWidth="1"/>
    <col min="3" max="3" width="3.8984375" customWidth="1"/>
  </cols>
  <sheetData>
    <row r="1" spans="2:11" s="1" customFormat="1" ht="13.2" x14ac:dyDescent="0.45">
      <c r="C1" s="12"/>
    </row>
    <row r="2" spans="2:11" s="1" customFormat="1" ht="13.2" x14ac:dyDescent="0.45">
      <c r="B2" s="14" t="s">
        <v>0</v>
      </c>
      <c r="C2" s="16"/>
      <c r="E2" s="29" t="s">
        <v>309</v>
      </c>
      <c r="F2" s="29"/>
      <c r="G2" s="29"/>
      <c r="H2" s="29"/>
      <c r="K2" s="6"/>
    </row>
    <row r="3" spans="2:11" s="1" customFormat="1" ht="4.2" customHeight="1" x14ac:dyDescent="0.45">
      <c r="C3" s="12"/>
    </row>
    <row r="4" spans="2:11" x14ac:dyDescent="0.45">
      <c r="E4">
        <v>241027</v>
      </c>
      <c r="F4" s="31" t="s">
        <v>310</v>
      </c>
    </row>
    <row r="5" spans="2:11" x14ac:dyDescent="0.45">
      <c r="B5" t="s">
        <v>292</v>
      </c>
      <c r="E5">
        <v>9</v>
      </c>
      <c r="F5" s="30" t="s">
        <v>284</v>
      </c>
    </row>
    <row r="6" spans="2:11" x14ac:dyDescent="0.45">
      <c r="B6" t="s">
        <v>293</v>
      </c>
      <c r="F6" s="30"/>
    </row>
    <row r="7" spans="2:11" x14ac:dyDescent="0.45">
      <c r="C7" t="s">
        <v>286</v>
      </c>
      <c r="E7">
        <v>16</v>
      </c>
      <c r="F7" s="30" t="s">
        <v>289</v>
      </c>
    </row>
    <row r="8" spans="2:11" x14ac:dyDescent="0.45">
      <c r="C8" t="s">
        <v>287</v>
      </c>
      <c r="E8">
        <v>14</v>
      </c>
      <c r="F8" s="30" t="s">
        <v>290</v>
      </c>
    </row>
    <row r="9" spans="2:11" x14ac:dyDescent="0.45">
      <c r="C9" t="s">
        <v>288</v>
      </c>
      <c r="E9">
        <v>12</v>
      </c>
      <c r="F9" s="30" t="s">
        <v>291</v>
      </c>
    </row>
    <row r="10" spans="2:11" x14ac:dyDescent="0.45">
      <c r="C10" t="s">
        <v>285</v>
      </c>
      <c r="E10">
        <v>6</v>
      </c>
      <c r="F10" s="30"/>
    </row>
    <row r="11" spans="2:11" x14ac:dyDescent="0.45">
      <c r="B11" t="s">
        <v>294</v>
      </c>
    </row>
    <row r="12" spans="2:11" x14ac:dyDescent="0.45">
      <c r="C12" t="s">
        <v>295</v>
      </c>
      <c r="E12">
        <v>20</v>
      </c>
    </row>
    <row r="13" spans="2:11" x14ac:dyDescent="0.45">
      <c r="C13" t="s">
        <v>296</v>
      </c>
      <c r="E13">
        <v>30</v>
      </c>
    </row>
    <row r="14" spans="2:11" x14ac:dyDescent="0.45">
      <c r="C14" t="s">
        <v>297</v>
      </c>
      <c r="E14">
        <v>30</v>
      </c>
    </row>
    <row r="15" spans="2:11" x14ac:dyDescent="0.45">
      <c r="C15" t="s">
        <v>298</v>
      </c>
      <c r="E15">
        <v>20</v>
      </c>
    </row>
    <row r="16" spans="2:11" x14ac:dyDescent="0.45">
      <c r="C16" t="s">
        <v>299</v>
      </c>
      <c r="E16">
        <v>14</v>
      </c>
    </row>
    <row r="17" spans="2:5" x14ac:dyDescent="0.45">
      <c r="C17" t="s">
        <v>300</v>
      </c>
      <c r="E17">
        <v>10</v>
      </c>
    </row>
    <row r="18" spans="2:5" x14ac:dyDescent="0.45">
      <c r="C18" t="s">
        <v>301</v>
      </c>
      <c r="E18">
        <v>8</v>
      </c>
    </row>
    <row r="19" spans="2:5" x14ac:dyDescent="0.45">
      <c r="B19" t="s">
        <v>302</v>
      </c>
    </row>
    <row r="20" spans="2:5" x14ac:dyDescent="0.45">
      <c r="C20" t="s">
        <v>303</v>
      </c>
      <c r="E20">
        <v>3</v>
      </c>
    </row>
    <row r="21" spans="2:5" x14ac:dyDescent="0.45">
      <c r="C21" t="s">
        <v>304</v>
      </c>
      <c r="E21">
        <v>3</v>
      </c>
    </row>
    <row r="22" spans="2:5" x14ac:dyDescent="0.45">
      <c r="B22" t="s">
        <v>305</v>
      </c>
    </row>
    <row r="23" spans="2:5" x14ac:dyDescent="0.45">
      <c r="C23" t="s">
        <v>303</v>
      </c>
      <c r="E23">
        <v>1</v>
      </c>
    </row>
    <row r="24" spans="2:5" x14ac:dyDescent="0.45">
      <c r="C24" t="s">
        <v>304</v>
      </c>
      <c r="E24">
        <v>1</v>
      </c>
    </row>
    <row r="25" spans="2:5" x14ac:dyDescent="0.45">
      <c r="B25" t="s">
        <v>306</v>
      </c>
    </row>
    <row r="26" spans="2:5" x14ac:dyDescent="0.45">
      <c r="C26" t="s">
        <v>307</v>
      </c>
      <c r="E26">
        <v>7</v>
      </c>
    </row>
    <row r="27" spans="2:5" x14ac:dyDescent="0.45">
      <c r="C27" t="s">
        <v>308</v>
      </c>
      <c r="E27">
        <v>4</v>
      </c>
    </row>
  </sheetData>
  <phoneticPr fontId="2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インフラ_集計試算</vt:lpstr>
      <vt:lpstr>BL作り_集計試算</vt:lpstr>
      <vt:lpstr>スライダー系</vt:lpstr>
      <vt:lpstr>在庫表</vt:lpstr>
      <vt:lpstr>スライダー系!Print_Titles</vt:lpstr>
      <vt:lpstr>Xスライダー_メカ</vt:lpstr>
      <vt:lpstr>Xスライダー_十字架台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Ayoshida RIKEN</dc:creator>
  <cp:lastModifiedBy>Ayoshida RIKEN</cp:lastModifiedBy>
  <cp:lastPrinted>2025-04-03T09:07:21Z</cp:lastPrinted>
  <dcterms:created xsi:type="dcterms:W3CDTF">2024-01-28T04:48:50Z</dcterms:created>
  <dcterms:modified xsi:type="dcterms:W3CDTF">2025-04-03T09:08:23Z</dcterms:modified>
</cp:coreProperties>
</file>